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45" windowWidth="19875" windowHeight="7725" tabRatio="565" firstSheet="3" activeTab="7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</workbook>
</file>

<file path=xl/calcChain.xml><?xml version="1.0" encoding="utf-8"?>
<calcChain xmlns="http://schemas.openxmlformats.org/spreadsheetml/2006/main">
  <c r="C391" i="5" l="1"/>
  <c r="D132" i="10" l="1"/>
  <c r="Y368" i="5"/>
  <c r="AR371" i="5"/>
  <c r="Y387" i="6"/>
  <c r="AQ394" i="6"/>
  <c r="Y395" i="3"/>
  <c r="AR401" i="3"/>
  <c r="Y374" i="13"/>
  <c r="AR374" i="13"/>
  <c r="Y377" i="2"/>
  <c r="AS380" i="2"/>
  <c r="Y392" i="22"/>
  <c r="Y392" i="1"/>
  <c r="AS399" i="1"/>
  <c r="Y375" i="4"/>
  <c r="N152" i="12" l="1"/>
  <c r="N155" i="12" s="1"/>
  <c r="N154" i="12" l="1"/>
  <c r="N157" i="12" s="1"/>
  <c r="O158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AD1048" i="22"/>
  <c r="C1041" i="22"/>
  <c r="B1040" i="22"/>
  <c r="Y1033" i="22"/>
  <c r="H1000" i="22"/>
  <c r="C985" i="22" s="1"/>
  <c r="AN1002" i="22"/>
  <c r="Y994" i="22" s="1"/>
  <c r="R1002" i="22"/>
  <c r="AD1000" i="22"/>
  <c r="Y985" i="22" s="1"/>
  <c r="C994" i="22"/>
  <c r="H955" i="22"/>
  <c r="AN957" i="22"/>
  <c r="Y948" i="22" s="1"/>
  <c r="R957" i="22"/>
  <c r="AD955" i="22"/>
  <c r="Y940" i="22" s="1"/>
  <c r="C948" i="22"/>
  <c r="B947" i="22"/>
  <c r="C940" i="22"/>
  <c r="H906" i="22"/>
  <c r="C891" i="22" s="1"/>
  <c r="AN908" i="22"/>
  <c r="Y900" i="22" s="1"/>
  <c r="R908" i="22"/>
  <c r="AD906" i="22"/>
  <c r="Y891" i="22" s="1"/>
  <c r="C900" i="22"/>
  <c r="H861" i="22"/>
  <c r="AN863" i="22"/>
  <c r="Y854" i="22" s="1"/>
  <c r="R863" i="22"/>
  <c r="AD861" i="22"/>
  <c r="Y846" i="22" s="1"/>
  <c r="C854" i="22"/>
  <c r="B853" i="22"/>
  <c r="C846" i="22"/>
  <c r="H813" i="22"/>
  <c r="AN815" i="22"/>
  <c r="Y807" i="22" s="1"/>
  <c r="R815" i="22"/>
  <c r="AD813" i="22"/>
  <c r="C807" i="22"/>
  <c r="Y798" i="22"/>
  <c r="C798" i="22"/>
  <c r="H768" i="22"/>
  <c r="AN770" i="22"/>
  <c r="Y761" i="22" s="1"/>
  <c r="R770" i="22"/>
  <c r="AD768" i="22"/>
  <c r="Y753" i="22" s="1"/>
  <c r="C761" i="22"/>
  <c r="B760" i="22"/>
  <c r="C753" i="22"/>
  <c r="H720" i="22"/>
  <c r="AN722" i="22"/>
  <c r="Y714" i="22" s="1"/>
  <c r="R722" i="22"/>
  <c r="AD720" i="22"/>
  <c r="C714" i="22"/>
  <c r="Y705" i="22"/>
  <c r="C705" i="22"/>
  <c r="H675" i="22"/>
  <c r="C660" i="22" s="1"/>
  <c r="AN677" i="22"/>
  <c r="R677" i="22"/>
  <c r="C668" i="22" s="1"/>
  <c r="AD675" i="22"/>
  <c r="Y660" i="22" s="1"/>
  <c r="Y668" i="22"/>
  <c r="B667" i="22"/>
  <c r="H627" i="22"/>
  <c r="AN629" i="22"/>
  <c r="Y621" i="22" s="1"/>
  <c r="R629" i="22"/>
  <c r="AD627" i="22"/>
  <c r="C621" i="22"/>
  <c r="Y612" i="22"/>
  <c r="C612" i="22"/>
  <c r="H582" i="22"/>
  <c r="AN584" i="22"/>
  <c r="Y575" i="22" s="1"/>
  <c r="R584" i="22"/>
  <c r="AD582" i="22"/>
  <c r="Y567" i="22" s="1"/>
  <c r="C575" i="22"/>
  <c r="B574" i="22"/>
  <c r="C567" i="22"/>
  <c r="H528" i="22"/>
  <c r="C513" i="22" s="1"/>
  <c r="AN530" i="22"/>
  <c r="Y522" i="22" s="1"/>
  <c r="R530" i="22"/>
  <c r="AD528" i="22"/>
  <c r="Y513" i="22" s="1"/>
  <c r="C522" i="22"/>
  <c r="H483" i="22"/>
  <c r="AN485" i="22"/>
  <c r="Y476" i="22" s="1"/>
  <c r="R485" i="22"/>
  <c r="AD483" i="22"/>
  <c r="Y468" i="22" s="1"/>
  <c r="C476" i="22"/>
  <c r="B475" i="22"/>
  <c r="C468" i="22"/>
  <c r="H431" i="22"/>
  <c r="C416" i="22" s="1"/>
  <c r="AN433" i="22"/>
  <c r="Y425" i="22" s="1"/>
  <c r="R433" i="22"/>
  <c r="AD431" i="22"/>
  <c r="Y416" i="22" s="1"/>
  <c r="C425" i="22"/>
  <c r="H395" i="22"/>
  <c r="C377" i="22" s="1"/>
  <c r="AN394" i="22"/>
  <c r="Y385" i="22" s="1"/>
  <c r="R394" i="22"/>
  <c r="C385" i="22" s="1"/>
  <c r="AD392" i="22"/>
  <c r="Y377" i="22" s="1"/>
  <c r="B384" i="22"/>
  <c r="AN346" i="22"/>
  <c r="R346" i="22"/>
  <c r="AD344" i="22"/>
  <c r="Y329" i="22" s="1"/>
  <c r="H344" i="22"/>
  <c r="C329" i="22" s="1"/>
  <c r="Y338" i="22"/>
  <c r="C338" i="22"/>
  <c r="AN301" i="22"/>
  <c r="R301" i="22"/>
  <c r="AD299" i="22"/>
  <c r="Y284" i="22" s="1"/>
  <c r="H299" i="22"/>
  <c r="Y292" i="22"/>
  <c r="C292" i="22"/>
  <c r="B291" i="22"/>
  <c r="C284" i="22"/>
  <c r="Y283" i="22"/>
  <c r="AN254" i="22"/>
  <c r="R254" i="22"/>
  <c r="AD252" i="22"/>
  <c r="H252" i="22"/>
  <c r="Y246" i="22"/>
  <c r="C246" i="22"/>
  <c r="Y237" i="22"/>
  <c r="C237" i="22"/>
  <c r="AN209" i="22"/>
  <c r="R209" i="22"/>
  <c r="AD207" i="22"/>
  <c r="Y192" i="22" s="1"/>
  <c r="H207" i="22"/>
  <c r="Y200" i="22"/>
  <c r="C200" i="22"/>
  <c r="B199" i="22"/>
  <c r="C192" i="22"/>
  <c r="Y191" i="22"/>
  <c r="C191" i="22"/>
  <c r="C194" i="22" s="1"/>
  <c r="AN169" i="22"/>
  <c r="R169" i="22"/>
  <c r="AD167" i="22"/>
  <c r="H167" i="22"/>
  <c r="Y161" i="22"/>
  <c r="C161" i="22"/>
  <c r="Y152" i="22"/>
  <c r="C152" i="22"/>
  <c r="Y151" i="22"/>
  <c r="Y154" i="22" s="1"/>
  <c r="AN124" i="22"/>
  <c r="R124" i="22"/>
  <c r="AD122" i="22"/>
  <c r="Y107" i="22" s="1"/>
  <c r="H122" i="22"/>
  <c r="Y115" i="22"/>
  <c r="C115" i="22"/>
  <c r="B114" i="22"/>
  <c r="C107" i="22"/>
  <c r="Y106" i="22"/>
  <c r="C106" i="22"/>
  <c r="C109" i="22" s="1"/>
  <c r="AN71" i="22"/>
  <c r="R71" i="22"/>
  <c r="AD69" i="22"/>
  <c r="H69" i="22"/>
  <c r="Y63" i="22"/>
  <c r="C63" i="22"/>
  <c r="Y54" i="22"/>
  <c r="C54" i="22"/>
  <c r="Y53" i="22"/>
  <c r="Y56" i="22" s="1"/>
  <c r="C53" i="22"/>
  <c r="C56" i="22" s="1"/>
  <c r="AN26" i="22"/>
  <c r="R26" i="22"/>
  <c r="AD24" i="22"/>
  <c r="H24" i="22"/>
  <c r="Y17" i="22"/>
  <c r="C17" i="22"/>
  <c r="C35" i="22" s="1"/>
  <c r="C12" i="22" s="1"/>
  <c r="B16" i="22"/>
  <c r="C11" i="22"/>
  <c r="C13" i="22" s="1"/>
  <c r="Y9" i="22"/>
  <c r="C9" i="22"/>
  <c r="Y8" i="22"/>
  <c r="Y11" i="22" s="1"/>
  <c r="Y109" i="22" l="1"/>
  <c r="Y194" i="22"/>
  <c r="Y286" i="22"/>
  <c r="X16" i="22"/>
  <c r="Y16" i="22"/>
  <c r="Y35" i="22" s="1"/>
  <c r="Y12" i="22" s="1"/>
  <c r="Y13" i="22" s="1"/>
  <c r="B14" i="22"/>
  <c r="N131" i="12"/>
  <c r="N130" i="12"/>
  <c r="R128" i="12"/>
  <c r="R133" i="12" s="1"/>
  <c r="N133" i="12" l="1"/>
  <c r="O134" i="12" s="1"/>
  <c r="B62" i="22"/>
  <c r="X14" i="22"/>
  <c r="C62" i="22"/>
  <c r="C81" i="22" s="1"/>
  <c r="C57" i="22" s="1"/>
  <c r="C58" i="22" s="1"/>
  <c r="C393" i="1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I101" i="10"/>
  <c r="Y248" i="6"/>
  <c r="Y236" i="4"/>
  <c r="Y235" i="13"/>
  <c r="Y256" i="3"/>
  <c r="Y238" i="2"/>
  <c r="I107" i="10"/>
  <c r="I105" i="10"/>
  <c r="I103" i="10"/>
  <c r="B337" i="22" l="1"/>
  <c r="C328" i="22"/>
  <c r="C331" i="22" s="1"/>
  <c r="C337" i="22"/>
  <c r="C356" i="22" s="1"/>
  <c r="C332" i="22" s="1"/>
  <c r="X289" i="22"/>
  <c r="D114" i="10"/>
  <c r="C333" i="22" l="1"/>
  <c r="X337" i="22" s="1"/>
  <c r="C245" i="16"/>
  <c r="C232" i="7"/>
  <c r="Y187" i="7"/>
  <c r="Y212" i="5"/>
  <c r="Y245" i="11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C415" i="22" l="1"/>
  <c r="C418" i="22" s="1"/>
  <c r="X384" i="22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B424" i="22" s="1"/>
  <c r="D96" i="10"/>
  <c r="C424" i="22" l="1"/>
  <c r="C443" i="22" s="1"/>
  <c r="C419" i="22" s="1"/>
  <c r="C420" i="22" s="1"/>
  <c r="X424" i="22" s="1"/>
  <c r="X382" i="22"/>
  <c r="B422" i="22"/>
  <c r="I88" i="10"/>
  <c r="I70" i="10"/>
  <c r="I69" i="10"/>
  <c r="I68" i="10"/>
  <c r="I67" i="10"/>
  <c r="I71" i="10" s="1"/>
  <c r="I66" i="10"/>
  <c r="D79" i="10"/>
  <c r="Y415" i="22" l="1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C472" i="22" s="1"/>
  <c r="C512" i="22" s="1"/>
  <c r="C515" i="22" s="1"/>
  <c r="X421" i="22"/>
  <c r="C475" i="22"/>
  <c r="C494" i="22" s="1"/>
  <c r="C471" i="22" s="1"/>
  <c r="E111" i="12"/>
  <c r="O111" i="12"/>
  <c r="X475" i="22" l="1"/>
  <c r="Y475" i="22"/>
  <c r="Y494" i="22" s="1"/>
  <c r="Y471" i="22" s="1"/>
  <c r="Y467" i="22"/>
  <c r="Y470" i="22" s="1"/>
  <c r="B473" i="22"/>
  <c r="Y472" i="22"/>
  <c r="R169" i="9"/>
  <c r="AN169" i="9"/>
  <c r="B521" i="22" l="1"/>
  <c r="C521" i="22"/>
  <c r="C540" i="22" s="1"/>
  <c r="C516" i="22" s="1"/>
  <c r="C517" i="22" s="1"/>
  <c r="X473" i="22"/>
  <c r="C136" i="8"/>
  <c r="X521" i="22" l="1"/>
  <c r="Y521" i="22"/>
  <c r="Y540" i="22" s="1"/>
  <c r="Y516" i="22" s="1"/>
  <c r="B519" i="22"/>
  <c r="Y512" i="22"/>
  <c r="Y515" i="22" s="1"/>
  <c r="Y517" i="22" s="1"/>
  <c r="Y106" i="1"/>
  <c r="C566" i="22" l="1"/>
  <c r="C569" i="22" s="1"/>
  <c r="X518" i="22"/>
  <c r="C574" i="22"/>
  <c r="C593" i="22" s="1"/>
  <c r="C570" i="22" s="1"/>
  <c r="Y106" i="11"/>
  <c r="C571" i="22" l="1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H1102" i="19"/>
  <c r="Y1096" i="19"/>
  <c r="C1096" i="19"/>
  <c r="Y1087" i="19"/>
  <c r="C1087" i="19"/>
  <c r="AN1059" i="19"/>
  <c r="R1059" i="19"/>
  <c r="AD1057" i="19"/>
  <c r="H1057" i="19"/>
  <c r="Y1050" i="19"/>
  <c r="C1050" i="19"/>
  <c r="B1049" i="19"/>
  <c r="Y1042" i="19"/>
  <c r="C1042" i="19"/>
  <c r="AN1011" i="19"/>
  <c r="R1011" i="19"/>
  <c r="AD1009" i="19"/>
  <c r="H1009" i="19"/>
  <c r="Y1003" i="19"/>
  <c r="C1003" i="19"/>
  <c r="Y994" i="19"/>
  <c r="C994" i="19"/>
  <c r="AN966" i="19"/>
  <c r="R966" i="19"/>
  <c r="AD964" i="19"/>
  <c r="H964" i="19"/>
  <c r="C949" i="19" s="1"/>
  <c r="Y957" i="19"/>
  <c r="C957" i="19"/>
  <c r="B956" i="19"/>
  <c r="Y949" i="19"/>
  <c r="AN917" i="19"/>
  <c r="R917" i="19"/>
  <c r="AD915" i="19"/>
  <c r="H915" i="19"/>
  <c r="Y909" i="19"/>
  <c r="C909" i="19"/>
  <c r="Y900" i="19"/>
  <c r="C900" i="19"/>
  <c r="AN872" i="19"/>
  <c r="R872" i="19"/>
  <c r="AD870" i="19"/>
  <c r="H870" i="19"/>
  <c r="Y863" i="19"/>
  <c r="C863" i="19"/>
  <c r="B862" i="19"/>
  <c r="Y855" i="19"/>
  <c r="C855" i="19"/>
  <c r="AN824" i="19"/>
  <c r="R824" i="19"/>
  <c r="AD822" i="19"/>
  <c r="H822" i="19"/>
  <c r="Y816" i="19"/>
  <c r="C816" i="19"/>
  <c r="Y807" i="19"/>
  <c r="C807" i="19"/>
  <c r="AN779" i="19"/>
  <c r="R779" i="19"/>
  <c r="AD777" i="19"/>
  <c r="H777" i="19"/>
  <c r="Y770" i="19"/>
  <c r="C770" i="19"/>
  <c r="B769" i="19"/>
  <c r="Y762" i="19"/>
  <c r="C762" i="19"/>
  <c r="AN731" i="19"/>
  <c r="R731" i="19"/>
  <c r="AD729" i="19"/>
  <c r="H729" i="19"/>
  <c r="Y723" i="19"/>
  <c r="C723" i="19"/>
  <c r="Y714" i="19"/>
  <c r="C714" i="19"/>
  <c r="AN686" i="19"/>
  <c r="R686" i="19"/>
  <c r="AD684" i="19"/>
  <c r="H684" i="19"/>
  <c r="Y677" i="19"/>
  <c r="C677" i="19"/>
  <c r="B676" i="19"/>
  <c r="Y669" i="19"/>
  <c r="C669" i="19"/>
  <c r="AN638" i="19"/>
  <c r="R638" i="19"/>
  <c r="AD636" i="19"/>
  <c r="H636" i="19"/>
  <c r="Y630" i="19"/>
  <c r="C630" i="19"/>
  <c r="Y621" i="19"/>
  <c r="C621" i="19"/>
  <c r="AN593" i="19"/>
  <c r="R593" i="19"/>
  <c r="AD591" i="19"/>
  <c r="H591" i="19"/>
  <c r="Y584" i="19"/>
  <c r="C584" i="19"/>
  <c r="B583" i="19"/>
  <c r="Y576" i="19"/>
  <c r="C576" i="19"/>
  <c r="AN539" i="19"/>
  <c r="R539" i="19"/>
  <c r="AD537" i="19"/>
  <c r="H537" i="19"/>
  <c r="Y531" i="19"/>
  <c r="C531" i="19"/>
  <c r="Y522" i="19"/>
  <c r="C522" i="19"/>
  <c r="AN494" i="19"/>
  <c r="R494" i="19"/>
  <c r="AD492" i="19"/>
  <c r="H492" i="19"/>
  <c r="Y485" i="19"/>
  <c r="C485" i="19"/>
  <c r="B484" i="19"/>
  <c r="Y477" i="19"/>
  <c r="C477" i="19"/>
  <c r="AN442" i="19"/>
  <c r="R442" i="19"/>
  <c r="AD440" i="19"/>
  <c r="H440" i="19"/>
  <c r="Y434" i="19"/>
  <c r="C434" i="19"/>
  <c r="Y425" i="19"/>
  <c r="C425" i="19"/>
  <c r="AN397" i="19"/>
  <c r="R397" i="19"/>
  <c r="AD395" i="19"/>
  <c r="Y380" i="19" s="1"/>
  <c r="H395" i="19"/>
  <c r="Y388" i="19"/>
  <c r="C388" i="19"/>
  <c r="B387" i="19"/>
  <c r="C380" i="19"/>
  <c r="AN355" i="19"/>
  <c r="R355" i="19"/>
  <c r="AD353" i="19"/>
  <c r="H353" i="19"/>
  <c r="Y347" i="19"/>
  <c r="C347" i="19"/>
  <c r="Y338" i="19"/>
  <c r="C338" i="19"/>
  <c r="AN310" i="19"/>
  <c r="R310" i="19"/>
  <c r="AD308" i="19"/>
  <c r="Y293" i="19" s="1"/>
  <c r="H308" i="19"/>
  <c r="Y301" i="19"/>
  <c r="C301" i="19"/>
  <c r="B300" i="19"/>
  <c r="C293" i="19"/>
  <c r="AN263" i="19"/>
  <c r="R263" i="19"/>
  <c r="AD261" i="19"/>
  <c r="H261" i="19"/>
  <c r="Y255" i="19"/>
  <c r="C255" i="19"/>
  <c r="Y246" i="19"/>
  <c r="C246" i="19"/>
  <c r="AN218" i="19"/>
  <c r="R218" i="19"/>
  <c r="AD216" i="19"/>
  <c r="H216" i="19"/>
  <c r="Y209" i="19"/>
  <c r="C209" i="19"/>
  <c r="B208" i="19"/>
  <c r="Y201" i="19"/>
  <c r="C201" i="19"/>
  <c r="AN169" i="19"/>
  <c r="R169" i="19"/>
  <c r="AD167" i="19"/>
  <c r="H167" i="19"/>
  <c r="C152" i="19" s="1"/>
  <c r="Y161" i="19"/>
  <c r="C161" i="19"/>
  <c r="Y152" i="19"/>
  <c r="AN124" i="19"/>
  <c r="R124" i="19"/>
  <c r="AD122" i="19"/>
  <c r="H122" i="19"/>
  <c r="Y115" i="19"/>
  <c r="C115" i="19"/>
  <c r="B114" i="19"/>
  <c r="Y107" i="19"/>
  <c r="C107" i="19"/>
  <c r="AN71" i="19"/>
  <c r="R71" i="19"/>
  <c r="AD69" i="19"/>
  <c r="Y54" i="19" s="1"/>
  <c r="H69" i="19"/>
  <c r="C54" i="19" s="1"/>
  <c r="Y63" i="19"/>
  <c r="C63" i="19"/>
  <c r="Y53" i="19"/>
  <c r="C53" i="19"/>
  <c r="AN26" i="19"/>
  <c r="R26" i="19"/>
  <c r="AD24" i="19"/>
  <c r="Y9" i="19" s="1"/>
  <c r="H24" i="19"/>
  <c r="Y17" i="19"/>
  <c r="C17" i="19"/>
  <c r="C35" i="19" s="1"/>
  <c r="C12" i="19" s="1"/>
  <c r="B16" i="19"/>
  <c r="C11" i="19"/>
  <c r="C13" i="19" s="1"/>
  <c r="C9" i="19"/>
  <c r="Y8" i="19"/>
  <c r="B620" i="22" l="1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R1110" i="16"/>
  <c r="AD1108" i="16"/>
  <c r="H1108" i="16"/>
  <c r="Y1102" i="16"/>
  <c r="C1102" i="16"/>
  <c r="Y1093" i="16"/>
  <c r="C1093" i="16"/>
  <c r="AN1065" i="16"/>
  <c r="R1065" i="16"/>
  <c r="AD1063" i="16"/>
  <c r="H1063" i="16"/>
  <c r="Y1056" i="16"/>
  <c r="C1056" i="16"/>
  <c r="B1055" i="16"/>
  <c r="Y1048" i="16"/>
  <c r="C1048" i="16"/>
  <c r="AN1017" i="16"/>
  <c r="R1017" i="16"/>
  <c r="AD1015" i="16"/>
  <c r="H1015" i="16"/>
  <c r="Y1009" i="16"/>
  <c r="C1009" i="16"/>
  <c r="Y1000" i="16"/>
  <c r="C1000" i="16"/>
  <c r="AN972" i="16"/>
  <c r="R972" i="16"/>
  <c r="AD970" i="16"/>
  <c r="H970" i="16"/>
  <c r="Y963" i="16"/>
  <c r="C963" i="16"/>
  <c r="B962" i="16"/>
  <c r="Y955" i="16"/>
  <c r="C955" i="16"/>
  <c r="AN923" i="16"/>
  <c r="R923" i="16"/>
  <c r="AD921" i="16"/>
  <c r="H921" i="16"/>
  <c r="Y915" i="16"/>
  <c r="C915" i="16"/>
  <c r="Y906" i="16"/>
  <c r="C906" i="16"/>
  <c r="AN878" i="16"/>
  <c r="R878" i="16"/>
  <c r="AD876" i="16"/>
  <c r="H876" i="16"/>
  <c r="Y869" i="16"/>
  <c r="C869" i="16"/>
  <c r="B868" i="16"/>
  <c r="Y861" i="16"/>
  <c r="C861" i="16"/>
  <c r="AN830" i="16"/>
  <c r="R830" i="16"/>
  <c r="AD828" i="16"/>
  <c r="H828" i="16"/>
  <c r="Y822" i="16"/>
  <c r="C822" i="16"/>
  <c r="Y813" i="16"/>
  <c r="C813" i="16"/>
  <c r="AN785" i="16"/>
  <c r="R785" i="16"/>
  <c r="AD783" i="16"/>
  <c r="H783" i="16"/>
  <c r="Y776" i="16"/>
  <c r="C776" i="16"/>
  <c r="B775" i="16"/>
  <c r="Y768" i="16"/>
  <c r="C768" i="16"/>
  <c r="AN737" i="16"/>
  <c r="R737" i="16"/>
  <c r="AD735" i="16"/>
  <c r="H735" i="16"/>
  <c r="Y729" i="16"/>
  <c r="C729" i="16"/>
  <c r="Y720" i="16"/>
  <c r="C720" i="16"/>
  <c r="AN692" i="16"/>
  <c r="R692" i="16"/>
  <c r="AD690" i="16"/>
  <c r="H690" i="16"/>
  <c r="Y683" i="16"/>
  <c r="C683" i="16"/>
  <c r="B682" i="16"/>
  <c r="Y675" i="16"/>
  <c r="C675" i="16"/>
  <c r="AN644" i="16"/>
  <c r="R644" i="16"/>
  <c r="AD642" i="16"/>
  <c r="H642" i="16"/>
  <c r="Y636" i="16"/>
  <c r="C636" i="16"/>
  <c r="Y627" i="16"/>
  <c r="C627" i="16"/>
  <c r="AN599" i="16"/>
  <c r="R599" i="16"/>
  <c r="AD597" i="16"/>
  <c r="H597" i="16"/>
  <c r="Y590" i="16"/>
  <c r="C590" i="16"/>
  <c r="B589" i="16"/>
  <c r="Y582" i="16"/>
  <c r="C582" i="16"/>
  <c r="AN545" i="16"/>
  <c r="R545" i="16"/>
  <c r="AD543" i="16"/>
  <c r="H543" i="16"/>
  <c r="Y537" i="16"/>
  <c r="C537" i="16"/>
  <c r="Y528" i="16"/>
  <c r="C528" i="16"/>
  <c r="AN500" i="16"/>
  <c r="R500" i="16"/>
  <c r="AD498" i="16"/>
  <c r="H498" i="16"/>
  <c r="Y491" i="16"/>
  <c r="C491" i="16"/>
  <c r="B490" i="16"/>
  <c r="Y483" i="16"/>
  <c r="C483" i="16"/>
  <c r="AN448" i="16"/>
  <c r="R448" i="16"/>
  <c r="AD446" i="16"/>
  <c r="H446" i="16"/>
  <c r="Y440" i="16"/>
  <c r="C440" i="16"/>
  <c r="Y431" i="16"/>
  <c r="C431" i="16"/>
  <c r="AN403" i="16"/>
  <c r="R403" i="16"/>
  <c r="AD401" i="16"/>
  <c r="H401" i="16"/>
  <c r="Y394" i="16"/>
  <c r="C394" i="16"/>
  <c r="B393" i="16"/>
  <c r="Y386" i="16"/>
  <c r="C386" i="16"/>
  <c r="AN355" i="16"/>
  <c r="R355" i="16"/>
  <c r="AD353" i="16"/>
  <c r="H353" i="16"/>
  <c r="Y347" i="16"/>
  <c r="C347" i="16"/>
  <c r="Y338" i="16"/>
  <c r="C338" i="16"/>
  <c r="AN310" i="16"/>
  <c r="R310" i="16"/>
  <c r="AD308" i="16"/>
  <c r="Y293" i="16" s="1"/>
  <c r="H308" i="16"/>
  <c r="Y301" i="16"/>
  <c r="C301" i="16"/>
  <c r="B300" i="16"/>
  <c r="C293" i="16"/>
  <c r="AN263" i="16"/>
  <c r="R263" i="16"/>
  <c r="C255" i="16" s="1"/>
  <c r="AD261" i="16"/>
  <c r="Y246" i="16" s="1"/>
  <c r="H261" i="16"/>
  <c r="C246" i="16" s="1"/>
  <c r="Y255" i="16"/>
  <c r="AN218" i="16"/>
  <c r="R218" i="16"/>
  <c r="AD216" i="16"/>
  <c r="Y201" i="16" s="1"/>
  <c r="H216" i="16"/>
  <c r="Y209" i="16"/>
  <c r="C209" i="16"/>
  <c r="B208" i="16"/>
  <c r="C201" i="16"/>
  <c r="AN169" i="16"/>
  <c r="R169" i="16"/>
  <c r="AD167" i="16"/>
  <c r="H167" i="16"/>
  <c r="Y161" i="16"/>
  <c r="C161" i="16"/>
  <c r="Y152" i="16"/>
  <c r="C152" i="16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C54" i="16" s="1"/>
  <c r="Y63" i="16"/>
  <c r="C63" i="16"/>
  <c r="Y54" i="16"/>
  <c r="Y53" i="16"/>
  <c r="Y56" i="16" s="1"/>
  <c r="C53" i="16"/>
  <c r="AN26" i="16"/>
  <c r="R26" i="16"/>
  <c r="AD24" i="16"/>
  <c r="Y9" i="16" s="1"/>
  <c r="H24" i="16"/>
  <c r="C9" i="16" s="1"/>
  <c r="Y17" i="16"/>
  <c r="C17" i="16"/>
  <c r="C35" i="16" s="1"/>
  <c r="C12" i="16" s="1"/>
  <c r="B16" i="16"/>
  <c r="C11" i="16"/>
  <c r="Y8" i="16"/>
  <c r="C659" i="22" l="1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156" i="19" s="1"/>
  <c r="Y62" i="16"/>
  <c r="Y81" i="16" s="1"/>
  <c r="Y57" i="16" s="1"/>
  <c r="Y58" i="16" s="1"/>
  <c r="B60" i="16"/>
  <c r="X62" i="16"/>
  <c r="Y713" i="22" l="1"/>
  <c r="Y732" i="22" s="1"/>
  <c r="Y708" i="22" s="1"/>
  <c r="B711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B344" i="19"/>
  <c r="X346" i="19"/>
  <c r="C387" i="19"/>
  <c r="C406" i="19" s="1"/>
  <c r="C383" i="19" s="1"/>
  <c r="C292" i="16"/>
  <c r="C295" i="16" s="1"/>
  <c r="X251" i="16"/>
  <c r="C300" i="16"/>
  <c r="C319" i="16" s="1"/>
  <c r="C296" i="16" s="1"/>
  <c r="C947" i="22" l="1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s="1"/>
  <c r="C862" i="19" l="1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U3" i="15" s="1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P15" i="15"/>
  <c r="N15" i="15"/>
  <c r="S14" i="15"/>
  <c r="U14" i="15" s="1"/>
  <c r="I14" i="15"/>
  <c r="Q15" i="15"/>
  <c r="P13" i="15"/>
  <c r="O13" i="15"/>
  <c r="O15" i="15" s="1"/>
  <c r="N13" i="15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U12" i="15" s="1"/>
  <c r="I12" i="15"/>
  <c r="S11" i="15"/>
  <c r="U11" i="15" s="1"/>
  <c r="I11" i="15"/>
  <c r="S10" i="15"/>
  <c r="U10" i="15" s="1"/>
  <c r="I10" i="15"/>
  <c r="S9" i="15"/>
  <c r="U9" i="15" s="1"/>
  <c r="I9" i="15"/>
  <c r="S8" i="15"/>
  <c r="U8" i="15" s="1"/>
  <c r="I8" i="15"/>
  <c r="S7" i="15"/>
  <c r="U7" i="15" s="1"/>
  <c r="S6" i="15"/>
  <c r="U6" i="15" s="1"/>
  <c r="I6" i="15"/>
  <c r="S5" i="15"/>
  <c r="U5" i="15" s="1"/>
  <c r="I5" i="15"/>
  <c r="S4" i="15"/>
  <c r="U4" i="15" s="1"/>
  <c r="I3" i="15"/>
  <c r="C854" i="19" l="1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U13" i="15" s="1"/>
  <c r="S13" i="15"/>
  <c r="Y862" i="19" l="1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R1077" i="13"/>
  <c r="AD1075" i="13"/>
  <c r="H1075" i="13"/>
  <c r="Y1069" i="13"/>
  <c r="C1069" i="13"/>
  <c r="Y1060" i="13"/>
  <c r="C1060" i="13"/>
  <c r="AN1032" i="13"/>
  <c r="R1032" i="13"/>
  <c r="AD1030" i="13"/>
  <c r="Y1015" i="13" s="1"/>
  <c r="H1030" i="13"/>
  <c r="C1015" i="13" s="1"/>
  <c r="Y1023" i="13"/>
  <c r="C1023" i="13"/>
  <c r="B1022" i="13"/>
  <c r="AN984" i="13"/>
  <c r="R984" i="13"/>
  <c r="AD982" i="13"/>
  <c r="H982" i="13"/>
  <c r="Y976" i="13"/>
  <c r="C976" i="13"/>
  <c r="Y967" i="13"/>
  <c r="C967" i="13"/>
  <c r="AN939" i="13"/>
  <c r="R939" i="13"/>
  <c r="AD937" i="13"/>
  <c r="Y922" i="13" s="1"/>
  <c r="H937" i="13"/>
  <c r="C922" i="13" s="1"/>
  <c r="Y930" i="13"/>
  <c r="C930" i="13"/>
  <c r="B929" i="13"/>
  <c r="AN890" i="13"/>
  <c r="R890" i="13"/>
  <c r="AD888" i="13"/>
  <c r="H888" i="13"/>
  <c r="Y882" i="13"/>
  <c r="C882" i="13"/>
  <c r="Y873" i="13"/>
  <c r="C873" i="13"/>
  <c r="AN845" i="13"/>
  <c r="R845" i="13"/>
  <c r="AD843" i="13"/>
  <c r="Y828" i="13" s="1"/>
  <c r="H843" i="13"/>
  <c r="Y836" i="13"/>
  <c r="C836" i="13"/>
  <c r="B835" i="13"/>
  <c r="C828" i="13"/>
  <c r="AN797" i="13"/>
  <c r="R797" i="13"/>
  <c r="AD795" i="13"/>
  <c r="H795" i="13"/>
  <c r="Y789" i="13"/>
  <c r="C789" i="13"/>
  <c r="Y780" i="13"/>
  <c r="C780" i="13"/>
  <c r="AN752" i="13"/>
  <c r="R752" i="13"/>
  <c r="AD750" i="13"/>
  <c r="Y735" i="13" s="1"/>
  <c r="H750" i="13"/>
  <c r="C735" i="13" s="1"/>
  <c r="Y743" i="13"/>
  <c r="C743" i="13"/>
  <c r="B742" i="13"/>
  <c r="AN704" i="13"/>
  <c r="R704" i="13"/>
  <c r="AD702" i="13"/>
  <c r="H702" i="13"/>
  <c r="Y696" i="13"/>
  <c r="C696" i="13"/>
  <c r="Y687" i="13"/>
  <c r="C687" i="13"/>
  <c r="AN659" i="13"/>
  <c r="R659" i="13"/>
  <c r="AD657" i="13"/>
  <c r="Y642" i="13" s="1"/>
  <c r="H657" i="13"/>
  <c r="Y650" i="13"/>
  <c r="C650" i="13"/>
  <c r="B649" i="13"/>
  <c r="C642" i="13"/>
  <c r="AN611" i="13"/>
  <c r="R611" i="13"/>
  <c r="AD609" i="13"/>
  <c r="H609" i="13"/>
  <c r="Y603" i="13"/>
  <c r="C603" i="13"/>
  <c r="Y594" i="13"/>
  <c r="C594" i="13"/>
  <c r="AN566" i="13"/>
  <c r="R566" i="13"/>
  <c r="AD564" i="13"/>
  <c r="Y549" i="13" s="1"/>
  <c r="H564" i="13"/>
  <c r="C549" i="13" s="1"/>
  <c r="Y557" i="13"/>
  <c r="C557" i="13"/>
  <c r="B556" i="13"/>
  <c r="AN512" i="13"/>
  <c r="R512" i="13"/>
  <c r="AD510" i="13"/>
  <c r="H510" i="13"/>
  <c r="Y504" i="13"/>
  <c r="C504" i="13"/>
  <c r="Y495" i="13"/>
  <c r="C495" i="13"/>
  <c r="AN467" i="13"/>
  <c r="R467" i="13"/>
  <c r="AD465" i="13"/>
  <c r="Y450" i="13" s="1"/>
  <c r="H465" i="13"/>
  <c r="Y458" i="13"/>
  <c r="C458" i="13"/>
  <c r="B457" i="13"/>
  <c r="C450" i="13"/>
  <c r="AN415" i="13"/>
  <c r="R415" i="13"/>
  <c r="AD413" i="13"/>
  <c r="H413" i="13"/>
  <c r="Y407" i="13"/>
  <c r="C407" i="13"/>
  <c r="Y398" i="13"/>
  <c r="C398" i="13"/>
  <c r="AN369" i="13"/>
  <c r="R376" i="13"/>
  <c r="AD374" i="13"/>
  <c r="Y359" i="13" s="1"/>
  <c r="H374" i="13"/>
  <c r="C359" i="13" s="1"/>
  <c r="Y367" i="13"/>
  <c r="C367" i="13"/>
  <c r="B366" i="13"/>
  <c r="AN328" i="13"/>
  <c r="R328" i="13"/>
  <c r="AD326" i="13"/>
  <c r="H326" i="13"/>
  <c r="C311" i="13" s="1"/>
  <c r="Y320" i="13"/>
  <c r="C320" i="13"/>
  <c r="Y311" i="13"/>
  <c r="AN283" i="13"/>
  <c r="R283" i="13"/>
  <c r="AD281" i="13"/>
  <c r="Y266" i="13" s="1"/>
  <c r="H281" i="13"/>
  <c r="C265" i="13" s="1"/>
  <c r="Y274" i="13"/>
  <c r="C273" i="13"/>
  <c r="B272" i="13"/>
  <c r="AN236" i="13"/>
  <c r="R236" i="13"/>
  <c r="C227" i="13" s="1"/>
  <c r="AD234" i="13"/>
  <c r="Y219" i="13" s="1"/>
  <c r="H234" i="13"/>
  <c r="Y228" i="13"/>
  <c r="C218" i="13"/>
  <c r="AN191" i="13"/>
  <c r="Y182" i="13" s="1"/>
  <c r="R191" i="13"/>
  <c r="C181" i="13" s="1"/>
  <c r="AD189" i="13"/>
  <c r="Y174" i="13" s="1"/>
  <c r="H189" i="13"/>
  <c r="C173" i="13" s="1"/>
  <c r="B180" i="13"/>
  <c r="AN151" i="13"/>
  <c r="R151" i="13"/>
  <c r="AD149" i="13"/>
  <c r="Y134" i="13" s="1"/>
  <c r="H149" i="13"/>
  <c r="C134" i="13" s="1"/>
  <c r="Y143" i="13"/>
  <c r="C143" i="13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Y1097" i="16" s="1"/>
  <c r="X1098" i="16" s="1"/>
  <c r="X1101" i="16"/>
  <c r="X271" i="13" l="1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C397" i="13"/>
  <c r="C400" i="13" s="1"/>
  <c r="Y358" i="13"/>
  <c r="Y361" i="13" s="1"/>
  <c r="Y363" i="13" l="1"/>
  <c r="C406" i="13" s="1"/>
  <c r="C425" i="13" s="1"/>
  <c r="C401" i="13" s="1"/>
  <c r="C402" i="13" s="1"/>
  <c r="B406" i="13" l="1"/>
  <c r="X364" i="13"/>
  <c r="Y406" i="13"/>
  <c r="Y425" i="13" s="1"/>
  <c r="Y401" i="13" s="1"/>
  <c r="X406" i="13"/>
  <c r="B404" i="13"/>
  <c r="Y397" i="13"/>
  <c r="Y400" i="13" s="1"/>
  <c r="Y402" i="13" l="1"/>
  <c r="C457" i="13" s="1"/>
  <c r="C476" i="13" s="1"/>
  <c r="C453" i="13" s="1"/>
  <c r="C449" i="13" l="1"/>
  <c r="C452" i="13" s="1"/>
  <c r="C454" i="13" s="1"/>
  <c r="X403" i="13"/>
  <c r="Y457" i="13" l="1"/>
  <c r="Y476" i="13" s="1"/>
  <c r="Y453" i="13" s="1"/>
  <c r="Y449" i="13"/>
  <c r="Y452" i="13" s="1"/>
  <c r="C494" i="13"/>
  <c r="C497" i="13" s="1"/>
  <c r="B455" i="13"/>
  <c r="X457" i="13"/>
  <c r="Y454" i="13" l="1"/>
  <c r="C503" i="13" l="1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s="1"/>
  <c r="Y556" i="13" l="1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/>
  <c r="Y975" i="13" l="1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Y1084" i="3"/>
  <c r="C1084" i="3"/>
  <c r="Y1075" i="3"/>
  <c r="C1075" i="3"/>
  <c r="AN1047" i="3"/>
  <c r="R1047" i="3"/>
  <c r="AD1045" i="3"/>
  <c r="H1045" i="3"/>
  <c r="C1030" i="3" s="1"/>
  <c r="Y1038" i="3"/>
  <c r="C1038" i="3"/>
  <c r="B1037" i="3"/>
  <c r="Y1030" i="3"/>
  <c r="AN999" i="3"/>
  <c r="R999" i="3"/>
  <c r="AD997" i="3"/>
  <c r="H997" i="3"/>
  <c r="Y991" i="3"/>
  <c r="C991" i="3"/>
  <c r="Y982" i="3"/>
  <c r="C982" i="3"/>
  <c r="AN954" i="3"/>
  <c r="R954" i="3"/>
  <c r="AD952" i="3"/>
  <c r="Y937" i="3" s="1"/>
  <c r="H952" i="3"/>
  <c r="C937" i="3" s="1"/>
  <c r="Y945" i="3"/>
  <c r="C945" i="3"/>
  <c r="B944" i="3"/>
  <c r="AN905" i="3"/>
  <c r="R905" i="3"/>
  <c r="AD903" i="3"/>
  <c r="H903" i="3"/>
  <c r="Y897" i="3"/>
  <c r="C897" i="3"/>
  <c r="Y888" i="3"/>
  <c r="C888" i="3"/>
  <c r="AN860" i="3"/>
  <c r="R860" i="3"/>
  <c r="AD858" i="3"/>
  <c r="Y843" i="3" s="1"/>
  <c r="H858" i="3"/>
  <c r="Y851" i="3"/>
  <c r="C851" i="3"/>
  <c r="B850" i="3"/>
  <c r="C843" i="3"/>
  <c r="AN812" i="3"/>
  <c r="R812" i="3"/>
  <c r="AD810" i="3"/>
  <c r="H810" i="3"/>
  <c r="Y804" i="3"/>
  <c r="C804" i="3"/>
  <c r="Y795" i="3"/>
  <c r="C795" i="3"/>
  <c r="AN767" i="3"/>
  <c r="R767" i="3"/>
  <c r="AD765" i="3"/>
  <c r="H765" i="3"/>
  <c r="C750" i="3" s="1"/>
  <c r="Y758" i="3"/>
  <c r="C758" i="3"/>
  <c r="B757" i="3"/>
  <c r="Y750" i="3"/>
  <c r="AN719" i="3"/>
  <c r="R719" i="3"/>
  <c r="AD717" i="3"/>
  <c r="H717" i="3"/>
  <c r="Y711" i="3"/>
  <c r="C711" i="3"/>
  <c r="Y702" i="3"/>
  <c r="C702" i="3"/>
  <c r="AN674" i="3"/>
  <c r="R674" i="3"/>
  <c r="AD672" i="3"/>
  <c r="Y657" i="3" s="1"/>
  <c r="H672" i="3"/>
  <c r="Y665" i="3"/>
  <c r="C665" i="3"/>
  <c r="B664" i="3"/>
  <c r="C657" i="3"/>
  <c r="AN626" i="3"/>
  <c r="R626" i="3"/>
  <c r="AD624" i="3"/>
  <c r="H624" i="3"/>
  <c r="Y618" i="3"/>
  <c r="C618" i="3"/>
  <c r="Y609" i="3"/>
  <c r="C609" i="3"/>
  <c r="AN581" i="3"/>
  <c r="R581" i="3"/>
  <c r="AD579" i="3"/>
  <c r="H579" i="3"/>
  <c r="C564" i="3" s="1"/>
  <c r="Y572" i="3"/>
  <c r="C572" i="3"/>
  <c r="B571" i="3"/>
  <c r="Y564" i="3"/>
  <c r="AN527" i="3"/>
  <c r="R527" i="3"/>
  <c r="AD525" i="3"/>
  <c r="H525" i="3"/>
  <c r="Y519" i="3"/>
  <c r="C519" i="3"/>
  <c r="Y510" i="3"/>
  <c r="C510" i="3"/>
  <c r="AN482" i="3"/>
  <c r="R482" i="3"/>
  <c r="AD480" i="3"/>
  <c r="Y465" i="3" s="1"/>
  <c r="H480" i="3"/>
  <c r="Y473" i="3"/>
  <c r="C473" i="3"/>
  <c r="B472" i="3"/>
  <c r="C465" i="3"/>
  <c r="AN436" i="3"/>
  <c r="R436" i="3"/>
  <c r="AD434" i="3"/>
  <c r="H434" i="3"/>
  <c r="Y428" i="3"/>
  <c r="C428" i="3"/>
  <c r="Y419" i="3"/>
  <c r="C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R956" i="9"/>
  <c r="AD954" i="9"/>
  <c r="Y939" i="9" s="1"/>
  <c r="H954" i="9"/>
  <c r="C939" i="9" s="1"/>
  <c r="Y947" i="9"/>
  <c r="C947" i="9"/>
  <c r="B946" i="9"/>
  <c r="AN907" i="9"/>
  <c r="R907" i="9"/>
  <c r="AD905" i="9"/>
  <c r="H905" i="9"/>
  <c r="Y899" i="9"/>
  <c r="C899" i="9"/>
  <c r="Y890" i="9"/>
  <c r="C890" i="9"/>
  <c r="AN862" i="9"/>
  <c r="R862" i="9"/>
  <c r="AD860" i="9"/>
  <c r="Y845" i="9" s="1"/>
  <c r="H860" i="9"/>
  <c r="Y853" i="9"/>
  <c r="C853" i="9"/>
  <c r="B852" i="9"/>
  <c r="C845" i="9"/>
  <c r="AN814" i="9"/>
  <c r="R814" i="9"/>
  <c r="AD812" i="9"/>
  <c r="H812" i="9"/>
  <c r="Y806" i="9"/>
  <c r="C806" i="9"/>
  <c r="Y797" i="9"/>
  <c r="C797" i="9"/>
  <c r="AN769" i="9"/>
  <c r="R769" i="9"/>
  <c r="AD767" i="9"/>
  <c r="Y752" i="9" s="1"/>
  <c r="H767" i="9"/>
  <c r="C752" i="9" s="1"/>
  <c r="Y760" i="9"/>
  <c r="C760" i="9"/>
  <c r="B759" i="9"/>
  <c r="AN721" i="9"/>
  <c r="R721" i="9"/>
  <c r="AD719" i="9"/>
  <c r="H719" i="9"/>
  <c r="Y713" i="9"/>
  <c r="C713" i="9"/>
  <c r="Y704" i="9"/>
  <c r="C704" i="9"/>
  <c r="AN676" i="9"/>
  <c r="R676" i="9"/>
  <c r="AD674" i="9"/>
  <c r="Y659" i="9" s="1"/>
  <c r="H674" i="9"/>
  <c r="Y667" i="9"/>
  <c r="C667" i="9"/>
  <c r="B666" i="9"/>
  <c r="C659" i="9"/>
  <c r="AN628" i="9"/>
  <c r="R628" i="9"/>
  <c r="AD626" i="9"/>
  <c r="H626" i="9"/>
  <c r="Y620" i="9"/>
  <c r="C620" i="9"/>
  <c r="Y611" i="9"/>
  <c r="C611" i="9"/>
  <c r="AN583" i="9"/>
  <c r="R583" i="9"/>
  <c r="AD581" i="9"/>
  <c r="Y566" i="9" s="1"/>
  <c r="H581" i="9"/>
  <c r="C566" i="9" s="1"/>
  <c r="Y574" i="9"/>
  <c r="C574" i="9"/>
  <c r="B573" i="9"/>
  <c r="AN529" i="9"/>
  <c r="R529" i="9"/>
  <c r="AD527" i="9"/>
  <c r="H527" i="9"/>
  <c r="Y521" i="9"/>
  <c r="C521" i="9"/>
  <c r="Y512" i="9"/>
  <c r="C512" i="9"/>
  <c r="AN484" i="9"/>
  <c r="R484" i="9"/>
  <c r="AD482" i="9"/>
  <c r="Y467" i="9" s="1"/>
  <c r="H482" i="9"/>
  <c r="Y475" i="9"/>
  <c r="C475" i="9"/>
  <c r="B474" i="9"/>
  <c r="C467" i="9"/>
  <c r="AN432" i="9"/>
  <c r="R432" i="9"/>
  <c r="AD430" i="9"/>
  <c r="H430" i="9"/>
  <c r="Y424" i="9"/>
  <c r="C424" i="9"/>
  <c r="Y415" i="9"/>
  <c r="C415" i="9"/>
  <c r="AN387" i="9"/>
  <c r="R387" i="9"/>
  <c r="AD385" i="9"/>
  <c r="Y370" i="9" s="1"/>
  <c r="H385" i="9"/>
  <c r="Y378" i="9"/>
  <c r="C378" i="9"/>
  <c r="B377" i="9"/>
  <c r="C370" i="9"/>
  <c r="AN346" i="9"/>
  <c r="R346" i="9"/>
  <c r="AD344" i="9"/>
  <c r="H344" i="9"/>
  <c r="Y338" i="9"/>
  <c r="C338" i="9"/>
  <c r="Y329" i="9"/>
  <c r="C329" i="9"/>
  <c r="AN301" i="9"/>
  <c r="R301" i="9"/>
  <c r="AD299" i="9"/>
  <c r="Y284" i="9" s="1"/>
  <c r="H299" i="9"/>
  <c r="Y292" i="9"/>
  <c r="C292" i="9"/>
  <c r="B291" i="9"/>
  <c r="C284" i="9"/>
  <c r="AN254" i="9"/>
  <c r="R254" i="9"/>
  <c r="AD252" i="9"/>
  <c r="H252" i="9"/>
  <c r="Y246" i="9"/>
  <c r="C246" i="9"/>
  <c r="Y237" i="9"/>
  <c r="C237" i="9"/>
  <c r="AN209" i="9"/>
  <c r="R209" i="9"/>
  <c r="AD207" i="9"/>
  <c r="Y192" i="9" s="1"/>
  <c r="H207" i="9"/>
  <c r="Y200" i="9"/>
  <c r="C200" i="9"/>
  <c r="B199" i="9"/>
  <c r="C192" i="9"/>
  <c r="AD167" i="9"/>
  <c r="H167" i="9"/>
  <c r="Y161" i="9"/>
  <c r="C161" i="9"/>
  <c r="Y152" i="9"/>
  <c r="C152" i="9"/>
  <c r="AN124" i="9"/>
  <c r="R124" i="9"/>
  <c r="AD122" i="9"/>
  <c r="Y107" i="9" s="1"/>
  <c r="H122" i="9"/>
  <c r="Y115" i="9"/>
  <c r="C115" i="9"/>
  <c r="B114" i="9"/>
  <c r="C107" i="9"/>
  <c r="AN71" i="9"/>
  <c r="R71" i="9"/>
  <c r="AD69" i="9"/>
  <c r="H69" i="9"/>
  <c r="Y63" i="9"/>
  <c r="C63" i="9"/>
  <c r="Y54" i="9"/>
  <c r="C54" i="9"/>
  <c r="AN26" i="9"/>
  <c r="R26" i="9"/>
  <c r="AD24" i="9"/>
  <c r="AE24" i="9" s="1"/>
  <c r="Y9" i="9" s="1"/>
  <c r="H24" i="9"/>
  <c r="C9" i="9" s="1"/>
  <c r="Y17" i="9"/>
  <c r="C17" i="9"/>
  <c r="C35" i="9" s="1"/>
  <c r="C12" i="9" s="1"/>
  <c r="B16" i="9"/>
  <c r="C11" i="9"/>
  <c r="C13" i="9" s="1"/>
  <c r="AN1095" i="8"/>
  <c r="R1095" i="8"/>
  <c r="AD1093" i="8"/>
  <c r="H1093" i="8"/>
  <c r="Y1087" i="8"/>
  <c r="C1087" i="8"/>
  <c r="Y1078" i="8"/>
  <c r="C1078" i="8"/>
  <c r="AN1050" i="8"/>
  <c r="R1050" i="8"/>
  <c r="AD1048" i="8"/>
  <c r="Y1033" i="8" s="1"/>
  <c r="H1048" i="8"/>
  <c r="Y1041" i="8"/>
  <c r="C1041" i="8"/>
  <c r="B1040" i="8"/>
  <c r="C1033" i="8"/>
  <c r="AN1002" i="8"/>
  <c r="R1002" i="8"/>
  <c r="AD1000" i="8"/>
  <c r="H1000" i="8"/>
  <c r="Y994" i="8"/>
  <c r="C994" i="8"/>
  <c r="Y985" i="8"/>
  <c r="C985" i="8"/>
  <c r="AN957" i="8"/>
  <c r="R957" i="8"/>
  <c r="AD955" i="8"/>
  <c r="H955" i="8"/>
  <c r="C940" i="8" s="1"/>
  <c r="Y948" i="8"/>
  <c r="C948" i="8"/>
  <c r="B947" i="8"/>
  <c r="Y940" i="8"/>
  <c r="AN908" i="8"/>
  <c r="R908" i="8"/>
  <c r="AD906" i="8"/>
  <c r="H906" i="8"/>
  <c r="Y900" i="8"/>
  <c r="C900" i="8"/>
  <c r="Y891" i="8"/>
  <c r="C891" i="8"/>
  <c r="AN863" i="8"/>
  <c r="R863" i="8"/>
  <c r="AD861" i="8"/>
  <c r="H861" i="8"/>
  <c r="C846" i="8" s="1"/>
  <c r="Y854" i="8"/>
  <c r="C854" i="8"/>
  <c r="B853" i="8"/>
  <c r="Y846" i="8"/>
  <c r="AN815" i="8"/>
  <c r="R815" i="8"/>
  <c r="AD813" i="8"/>
  <c r="H813" i="8"/>
  <c r="Y807" i="8"/>
  <c r="C807" i="8"/>
  <c r="Y798" i="8"/>
  <c r="C798" i="8"/>
  <c r="AN770" i="8"/>
  <c r="R770" i="8"/>
  <c r="AD768" i="8"/>
  <c r="Y753" i="8" s="1"/>
  <c r="H768" i="8"/>
  <c r="Y761" i="8"/>
  <c r="C761" i="8"/>
  <c r="B760" i="8"/>
  <c r="C753" i="8"/>
  <c r="AN722" i="8"/>
  <c r="R722" i="8"/>
  <c r="AD720" i="8"/>
  <c r="H720" i="8"/>
  <c r="Y714" i="8"/>
  <c r="C714" i="8"/>
  <c r="Y705" i="8"/>
  <c r="C705" i="8"/>
  <c r="AN677" i="8"/>
  <c r="R677" i="8"/>
  <c r="AD675" i="8"/>
  <c r="H675" i="8"/>
  <c r="C660" i="8" s="1"/>
  <c r="Y668" i="8"/>
  <c r="C668" i="8"/>
  <c r="B667" i="8"/>
  <c r="Y660" i="8"/>
  <c r="AN629" i="8"/>
  <c r="R629" i="8"/>
  <c r="AD627" i="8"/>
  <c r="H627" i="8"/>
  <c r="Y621" i="8"/>
  <c r="C621" i="8"/>
  <c r="Y612" i="8"/>
  <c r="C612" i="8"/>
  <c r="AN584" i="8"/>
  <c r="R584" i="8"/>
  <c r="AD582" i="8"/>
  <c r="Y567" i="8" s="1"/>
  <c r="H582" i="8"/>
  <c r="Y575" i="8"/>
  <c r="C575" i="8"/>
  <c r="B574" i="8"/>
  <c r="C567" i="8"/>
  <c r="AN530" i="8"/>
  <c r="R530" i="8"/>
  <c r="AD528" i="8"/>
  <c r="H528" i="8"/>
  <c r="Y522" i="8"/>
  <c r="C522" i="8"/>
  <c r="Y513" i="8"/>
  <c r="C513" i="8"/>
  <c r="AN485" i="8"/>
  <c r="R485" i="8"/>
  <c r="AD483" i="8"/>
  <c r="H483" i="8"/>
  <c r="C468" i="8" s="1"/>
  <c r="Y476" i="8"/>
  <c r="C476" i="8"/>
  <c r="B475" i="8"/>
  <c r="Y468" i="8"/>
  <c r="AN433" i="8"/>
  <c r="R433" i="8"/>
  <c r="AD431" i="8"/>
  <c r="H431" i="8"/>
  <c r="Y425" i="8"/>
  <c r="C425" i="8"/>
  <c r="Y416" i="8"/>
  <c r="C416" i="8"/>
  <c r="AN388" i="8"/>
  <c r="R388" i="8"/>
  <c r="AD386" i="8"/>
  <c r="Y371" i="8" s="1"/>
  <c r="H386" i="8"/>
  <c r="Y379" i="8"/>
  <c r="C379" i="8"/>
  <c r="B378" i="8"/>
  <c r="C371" i="8"/>
  <c r="AN340" i="8"/>
  <c r="R340" i="8"/>
  <c r="AD338" i="8"/>
  <c r="H338" i="8"/>
  <c r="Y332" i="8"/>
  <c r="C332" i="8"/>
  <c r="Y323" i="8"/>
  <c r="C323" i="8"/>
  <c r="AN295" i="8"/>
  <c r="R295" i="8"/>
  <c r="AD293" i="8"/>
  <c r="Y278" i="8" s="1"/>
  <c r="H293" i="8"/>
  <c r="C278" i="8" s="1"/>
  <c r="Y286" i="8"/>
  <c r="C286" i="8"/>
  <c r="B285" i="8"/>
  <c r="AN248" i="8"/>
  <c r="R248" i="8"/>
  <c r="AD246" i="8"/>
  <c r="H246" i="8"/>
  <c r="Y240" i="8"/>
  <c r="C240" i="8"/>
  <c r="Y231" i="8"/>
  <c r="C231" i="8"/>
  <c r="AN203" i="8"/>
  <c r="R203" i="8"/>
  <c r="AD201" i="8"/>
  <c r="Y186" i="8" s="1"/>
  <c r="H201" i="8"/>
  <c r="Y194" i="8"/>
  <c r="C194" i="8"/>
  <c r="B193" i="8"/>
  <c r="C186" i="8"/>
  <c r="AN154" i="8"/>
  <c r="R154" i="8"/>
  <c r="AD152" i="8"/>
  <c r="H152" i="8"/>
  <c r="Y146" i="8"/>
  <c r="C146" i="8"/>
  <c r="Y137" i="8"/>
  <c r="C137" i="8"/>
  <c r="AN117" i="8"/>
  <c r="R117" i="8"/>
  <c r="AD115" i="8"/>
  <c r="Y100" i="8" s="1"/>
  <c r="H115" i="8"/>
  <c r="C100" i="8" s="1"/>
  <c r="Y108" i="8"/>
  <c r="C108" i="8"/>
  <c r="B107" i="8"/>
  <c r="AN71" i="8"/>
  <c r="Y63" i="8" s="1"/>
  <c r="R71" i="8"/>
  <c r="H69" i="8"/>
  <c r="C63" i="8"/>
  <c r="C54" i="8"/>
  <c r="AN26" i="8"/>
  <c r="R26" i="8"/>
  <c r="AD24" i="8"/>
  <c r="Y9" i="8" s="1"/>
  <c r="H24" i="8"/>
  <c r="C11" i="8" s="1"/>
  <c r="Y17" i="8"/>
  <c r="C17" i="8"/>
  <c r="C35" i="8" s="1"/>
  <c r="C12" i="8" s="1"/>
  <c r="B16" i="8"/>
  <c r="AN1097" i="7"/>
  <c r="R1097" i="7"/>
  <c r="AD1095" i="7"/>
  <c r="H1095" i="7"/>
  <c r="Y1089" i="7"/>
  <c r="C1089" i="7"/>
  <c r="Y1080" i="7"/>
  <c r="C1080" i="7"/>
  <c r="AN1052" i="7"/>
  <c r="R1052" i="7"/>
  <c r="AD1050" i="7"/>
  <c r="H1050" i="7"/>
  <c r="Y1043" i="7"/>
  <c r="C1043" i="7"/>
  <c r="B1042" i="7"/>
  <c r="Y1035" i="7"/>
  <c r="C1035" i="7"/>
  <c r="AN1004" i="7"/>
  <c r="R1004" i="7"/>
  <c r="AD1002" i="7"/>
  <c r="H1002" i="7"/>
  <c r="Y996" i="7"/>
  <c r="C996" i="7"/>
  <c r="Y987" i="7"/>
  <c r="C987" i="7"/>
  <c r="AN959" i="7"/>
  <c r="R959" i="7"/>
  <c r="AD957" i="7"/>
  <c r="H957" i="7"/>
  <c r="C942" i="7" s="1"/>
  <c r="Y950" i="7"/>
  <c r="C950" i="7"/>
  <c r="B949" i="7"/>
  <c r="Y942" i="7"/>
  <c r="AN910" i="7"/>
  <c r="R910" i="7"/>
  <c r="AD908" i="7"/>
  <c r="H908" i="7"/>
  <c r="Y902" i="7"/>
  <c r="C902" i="7"/>
  <c r="Y893" i="7"/>
  <c r="C893" i="7"/>
  <c r="AN865" i="7"/>
  <c r="R865" i="7"/>
  <c r="AD863" i="7"/>
  <c r="H863" i="7"/>
  <c r="Y856" i="7"/>
  <c r="C856" i="7"/>
  <c r="B855" i="7"/>
  <c r="Y848" i="7"/>
  <c r="C848" i="7"/>
  <c r="AN817" i="7"/>
  <c r="R817" i="7"/>
  <c r="AD815" i="7"/>
  <c r="H815" i="7"/>
  <c r="Y809" i="7"/>
  <c r="C809" i="7"/>
  <c r="Y800" i="7"/>
  <c r="C800" i="7"/>
  <c r="AN772" i="7"/>
  <c r="R772" i="7"/>
  <c r="AD770" i="7"/>
  <c r="H770" i="7"/>
  <c r="Y763" i="7"/>
  <c r="C763" i="7"/>
  <c r="B762" i="7"/>
  <c r="Y755" i="7"/>
  <c r="C755" i="7"/>
  <c r="AN724" i="7"/>
  <c r="R724" i="7"/>
  <c r="AD722" i="7"/>
  <c r="H722" i="7"/>
  <c r="Y716" i="7"/>
  <c r="C716" i="7"/>
  <c r="Y707" i="7"/>
  <c r="C707" i="7"/>
  <c r="AN679" i="7"/>
  <c r="R679" i="7"/>
  <c r="AD677" i="7"/>
  <c r="H677" i="7"/>
  <c r="Y670" i="7"/>
  <c r="C670" i="7"/>
  <c r="B669" i="7"/>
  <c r="Y662" i="7"/>
  <c r="C662" i="7"/>
  <c r="AN631" i="7"/>
  <c r="R631" i="7"/>
  <c r="AD629" i="7"/>
  <c r="H629" i="7"/>
  <c r="Y623" i="7"/>
  <c r="C623" i="7"/>
  <c r="Y614" i="7"/>
  <c r="C614" i="7"/>
  <c r="AN586" i="7"/>
  <c r="R586" i="7"/>
  <c r="AD584" i="7"/>
  <c r="H584" i="7"/>
  <c r="Y577" i="7"/>
  <c r="C577" i="7"/>
  <c r="B576" i="7"/>
  <c r="Y569" i="7"/>
  <c r="C569" i="7"/>
  <c r="AN532" i="7"/>
  <c r="R532" i="7"/>
  <c r="AD530" i="7"/>
  <c r="H530" i="7"/>
  <c r="Y524" i="7"/>
  <c r="C524" i="7"/>
  <c r="Y515" i="7"/>
  <c r="C515" i="7"/>
  <c r="AN487" i="7"/>
  <c r="R487" i="7"/>
  <c r="AD485" i="7"/>
  <c r="Y470" i="7" s="1"/>
  <c r="H485" i="7"/>
  <c r="Y478" i="7"/>
  <c r="C478" i="7"/>
  <c r="B477" i="7"/>
  <c r="C470" i="7"/>
  <c r="AN435" i="7"/>
  <c r="R435" i="7"/>
  <c r="AD433" i="7"/>
  <c r="H433" i="7"/>
  <c r="Y427" i="7"/>
  <c r="C427" i="7"/>
  <c r="Y418" i="7"/>
  <c r="C418" i="7"/>
  <c r="AN390" i="7"/>
  <c r="R390" i="7"/>
  <c r="AD388" i="7"/>
  <c r="H388" i="7"/>
  <c r="Y381" i="7"/>
  <c r="C381" i="7"/>
  <c r="B380" i="7"/>
  <c r="Y373" i="7"/>
  <c r="C373" i="7"/>
  <c r="AN342" i="7"/>
  <c r="R342" i="7"/>
  <c r="AD340" i="7"/>
  <c r="H340" i="7"/>
  <c r="Y334" i="7"/>
  <c r="C334" i="7"/>
  <c r="Y325" i="7"/>
  <c r="C325" i="7"/>
  <c r="AN297" i="7"/>
  <c r="R297" i="7"/>
  <c r="AD295" i="7"/>
  <c r="Y280" i="7" s="1"/>
  <c r="H295" i="7"/>
  <c r="Y288" i="7"/>
  <c r="C288" i="7"/>
  <c r="B287" i="7"/>
  <c r="C280" i="7"/>
  <c r="AN250" i="7"/>
  <c r="R250" i="7"/>
  <c r="AD248" i="7"/>
  <c r="H248" i="7"/>
  <c r="Y242" i="7"/>
  <c r="C242" i="7"/>
  <c r="Y233" i="7"/>
  <c r="C233" i="7"/>
  <c r="AN205" i="7"/>
  <c r="R205" i="7"/>
  <c r="AD203" i="7"/>
  <c r="H203" i="7"/>
  <c r="Y196" i="7"/>
  <c r="C196" i="7"/>
  <c r="B195" i="7"/>
  <c r="Y188" i="7"/>
  <c r="C188" i="7"/>
  <c r="AN156" i="7"/>
  <c r="R156" i="7"/>
  <c r="AD154" i="7"/>
  <c r="H154" i="7"/>
  <c r="Y148" i="7"/>
  <c r="C148" i="7"/>
  <c r="Y139" i="7"/>
  <c r="C139" i="7"/>
  <c r="AN119" i="7"/>
  <c r="R119" i="7"/>
  <c r="AD117" i="7"/>
  <c r="Y102" i="7" s="1"/>
  <c r="H117" i="7"/>
  <c r="Y110" i="7"/>
  <c r="C110" i="7"/>
  <c r="B109" i="7"/>
  <c r="C102" i="7"/>
  <c r="AN71" i="7"/>
  <c r="R71" i="7"/>
  <c r="AD69" i="7"/>
  <c r="Y54" i="7" s="1"/>
  <c r="H69" i="7"/>
  <c r="Y63" i="7"/>
  <c r="C63" i="7"/>
  <c r="C54" i="7"/>
  <c r="AN26" i="7"/>
  <c r="R26" i="7"/>
  <c r="AD24" i="7"/>
  <c r="Y9" i="7" s="1"/>
  <c r="C9" i="7"/>
  <c r="Y17" i="7"/>
  <c r="C17" i="7"/>
  <c r="C35" i="7" s="1"/>
  <c r="C12" i="7" s="1"/>
  <c r="B16" i="7"/>
  <c r="C11" i="7"/>
  <c r="C13" i="7" s="1"/>
  <c r="AN1090" i="6"/>
  <c r="R1090" i="6"/>
  <c r="AD1088" i="6"/>
  <c r="H1088" i="6"/>
  <c r="Y1082" i="6"/>
  <c r="C1082" i="6"/>
  <c r="Y1073" i="6"/>
  <c r="C1073" i="6"/>
  <c r="AN1045" i="6"/>
  <c r="R1045" i="6"/>
  <c r="AD1043" i="6"/>
  <c r="Y1028" i="6" s="1"/>
  <c r="H1043" i="6"/>
  <c r="Y1036" i="6"/>
  <c r="C1036" i="6"/>
  <c r="B1035" i="6"/>
  <c r="C1028" i="6"/>
  <c r="AN997" i="6"/>
  <c r="R997" i="6"/>
  <c r="AD995" i="6"/>
  <c r="H995" i="6"/>
  <c r="Y989" i="6"/>
  <c r="C989" i="6"/>
  <c r="Y980" i="6"/>
  <c r="C980" i="6"/>
  <c r="AN952" i="6"/>
  <c r="R952" i="6"/>
  <c r="AD950" i="6"/>
  <c r="Y935" i="6" s="1"/>
  <c r="H950" i="6"/>
  <c r="C935" i="6" s="1"/>
  <c r="Y943" i="6"/>
  <c r="C943" i="6"/>
  <c r="B942" i="6"/>
  <c r="AN903" i="6"/>
  <c r="R903" i="6"/>
  <c r="AD901" i="6"/>
  <c r="H901" i="6"/>
  <c r="Y895" i="6"/>
  <c r="C895" i="6"/>
  <c r="Y886" i="6"/>
  <c r="C886" i="6"/>
  <c r="AN858" i="6"/>
  <c r="R858" i="6"/>
  <c r="AD856" i="6"/>
  <c r="Y841" i="6" s="1"/>
  <c r="H856" i="6"/>
  <c r="C841" i="6" s="1"/>
  <c r="Y849" i="6"/>
  <c r="C849" i="6"/>
  <c r="B848" i="6"/>
  <c r="AN810" i="6"/>
  <c r="R810" i="6"/>
  <c r="AD808" i="6"/>
  <c r="H808" i="6"/>
  <c r="Y802" i="6"/>
  <c r="C802" i="6"/>
  <c r="Y793" i="6"/>
  <c r="C793" i="6"/>
  <c r="AN765" i="6"/>
  <c r="R765" i="6"/>
  <c r="AD763" i="6"/>
  <c r="Y748" i="6" s="1"/>
  <c r="H763" i="6"/>
  <c r="C748" i="6" s="1"/>
  <c r="Y756" i="6"/>
  <c r="C756" i="6"/>
  <c r="B755" i="6"/>
  <c r="AN717" i="6"/>
  <c r="R717" i="6"/>
  <c r="AD715" i="6"/>
  <c r="H715" i="6"/>
  <c r="Y709" i="6"/>
  <c r="C709" i="6"/>
  <c r="Y700" i="6"/>
  <c r="C700" i="6"/>
  <c r="AN672" i="6"/>
  <c r="R672" i="6"/>
  <c r="AD670" i="6"/>
  <c r="Y655" i="6" s="1"/>
  <c r="H670" i="6"/>
  <c r="Y663" i="6"/>
  <c r="C663" i="6"/>
  <c r="B662" i="6"/>
  <c r="C655" i="6"/>
  <c r="AN624" i="6"/>
  <c r="R624" i="6"/>
  <c r="AD622" i="6"/>
  <c r="H622" i="6"/>
  <c r="Y616" i="6"/>
  <c r="C616" i="6"/>
  <c r="Y607" i="6"/>
  <c r="C607" i="6"/>
  <c r="AN579" i="6"/>
  <c r="R579" i="6"/>
  <c r="AD577" i="6"/>
  <c r="Y562" i="6" s="1"/>
  <c r="H577" i="6"/>
  <c r="C562" i="6" s="1"/>
  <c r="Y570" i="6"/>
  <c r="C570" i="6"/>
  <c r="B569" i="6"/>
  <c r="AN525" i="6"/>
  <c r="R525" i="6"/>
  <c r="AD523" i="6"/>
  <c r="H523" i="6"/>
  <c r="Y517" i="6"/>
  <c r="C517" i="6"/>
  <c r="Y508" i="6"/>
  <c r="C508" i="6"/>
  <c r="AN480" i="6"/>
  <c r="R480" i="6"/>
  <c r="AD478" i="6"/>
  <c r="Y463" i="6" s="1"/>
  <c r="H478" i="6"/>
  <c r="Y471" i="6"/>
  <c r="C471" i="6"/>
  <c r="B470" i="6"/>
  <c r="C463" i="6"/>
  <c r="AN428" i="6"/>
  <c r="R428" i="6"/>
  <c r="AD426" i="6"/>
  <c r="H426" i="6"/>
  <c r="Y420" i="6"/>
  <c r="C420" i="6"/>
  <c r="Y411" i="6"/>
  <c r="C411" i="6"/>
  <c r="AN383" i="6"/>
  <c r="R389" i="6"/>
  <c r="AD387" i="6"/>
  <c r="Y372" i="6" s="1"/>
  <c r="H388" i="6"/>
  <c r="C372" i="6" s="1"/>
  <c r="Y380" i="6"/>
  <c r="C380" i="6"/>
  <c r="B379" i="6"/>
  <c r="AN341" i="6"/>
  <c r="R341" i="6"/>
  <c r="AD339" i="6"/>
  <c r="H340" i="6"/>
  <c r="Y333" i="6"/>
  <c r="C333" i="6"/>
  <c r="Y324" i="6"/>
  <c r="C324" i="6"/>
  <c r="AN296" i="6"/>
  <c r="R296" i="6"/>
  <c r="AD294" i="6"/>
  <c r="Y279" i="6" s="1"/>
  <c r="H294" i="6"/>
  <c r="Y287" i="6"/>
  <c r="C287" i="6"/>
  <c r="B286" i="6"/>
  <c r="C279" i="6"/>
  <c r="AN249" i="6"/>
  <c r="R249" i="6"/>
  <c r="AD247" i="6"/>
  <c r="H247" i="6"/>
  <c r="Y241" i="6"/>
  <c r="C241" i="6"/>
  <c r="Y232" i="6"/>
  <c r="C232" i="6"/>
  <c r="AN204" i="6"/>
  <c r="R204" i="6"/>
  <c r="AD202" i="6"/>
  <c r="Y187" i="6" s="1"/>
  <c r="H202" i="6"/>
  <c r="C187" i="6" s="1"/>
  <c r="Y195" i="6"/>
  <c r="C195" i="6"/>
  <c r="B194" i="6"/>
  <c r="AN155" i="6"/>
  <c r="R155" i="6"/>
  <c r="AD153" i="6"/>
  <c r="H153" i="6"/>
  <c r="Y147" i="6"/>
  <c r="C147" i="6"/>
  <c r="Y138" i="6"/>
  <c r="C138" i="6"/>
  <c r="AN123" i="6"/>
  <c r="R123" i="6"/>
  <c r="AD121" i="6"/>
  <c r="Y106" i="6" s="1"/>
  <c r="H121" i="6"/>
  <c r="C106" i="6" s="1"/>
  <c r="Y114" i="6"/>
  <c r="C114" i="6"/>
  <c r="B113" i="6"/>
  <c r="AN71" i="6"/>
  <c r="R71" i="6"/>
  <c r="AD69" i="6"/>
  <c r="H69" i="6"/>
  <c r="Y63" i="6"/>
  <c r="C63" i="6"/>
  <c r="Y54" i="6"/>
  <c r="C54" i="6"/>
  <c r="AN26" i="6"/>
  <c r="R26" i="6"/>
  <c r="AD24" i="6"/>
  <c r="Y9" i="6" s="1"/>
  <c r="H24" i="6"/>
  <c r="C9" i="6" s="1"/>
  <c r="Y17" i="6"/>
  <c r="C17" i="6"/>
  <c r="C35" i="6" s="1"/>
  <c r="C12" i="6" s="1"/>
  <c r="B16" i="6"/>
  <c r="C11" i="6"/>
  <c r="C13" i="6" s="1"/>
  <c r="AN1071" i="5"/>
  <c r="R1071" i="5"/>
  <c r="AD1069" i="5"/>
  <c r="H1069" i="5"/>
  <c r="Y1063" i="5"/>
  <c r="C1063" i="5"/>
  <c r="Y1054" i="5"/>
  <c r="C1054" i="5"/>
  <c r="AN1026" i="5"/>
  <c r="R1026" i="5"/>
  <c r="AD1024" i="5"/>
  <c r="H1024" i="5"/>
  <c r="Y1017" i="5"/>
  <c r="C1017" i="5"/>
  <c r="B1016" i="5"/>
  <c r="Y1009" i="5"/>
  <c r="C1009" i="5"/>
  <c r="AN978" i="5"/>
  <c r="R978" i="5"/>
  <c r="AD976" i="5"/>
  <c r="H976" i="5"/>
  <c r="Y970" i="5"/>
  <c r="C970" i="5"/>
  <c r="Y961" i="5"/>
  <c r="C961" i="5"/>
  <c r="AN933" i="5"/>
  <c r="R933" i="5"/>
  <c r="AD931" i="5"/>
  <c r="H931" i="5"/>
  <c r="C916" i="5" s="1"/>
  <c r="Y924" i="5"/>
  <c r="C924" i="5"/>
  <c r="B923" i="5"/>
  <c r="Y916" i="5"/>
  <c r="AN884" i="5"/>
  <c r="R884" i="5"/>
  <c r="AD882" i="5"/>
  <c r="H882" i="5"/>
  <c r="Y876" i="5"/>
  <c r="C876" i="5"/>
  <c r="Y867" i="5"/>
  <c r="C867" i="5"/>
  <c r="AN839" i="5"/>
  <c r="R839" i="5"/>
  <c r="AD837" i="5"/>
  <c r="Y822" i="5" s="1"/>
  <c r="H837" i="5"/>
  <c r="Y830" i="5"/>
  <c r="C830" i="5"/>
  <c r="B829" i="5"/>
  <c r="C822" i="5"/>
  <c r="AN791" i="5"/>
  <c r="R791" i="5"/>
  <c r="AD789" i="5"/>
  <c r="H789" i="5"/>
  <c r="Y783" i="5"/>
  <c r="C783" i="5"/>
  <c r="Y774" i="5"/>
  <c r="C774" i="5"/>
  <c r="AN746" i="5"/>
  <c r="R746" i="5"/>
  <c r="AD744" i="5"/>
  <c r="H744" i="5"/>
  <c r="C729" i="5" s="1"/>
  <c r="Y737" i="5"/>
  <c r="C737" i="5"/>
  <c r="B736" i="5"/>
  <c r="Y729" i="5"/>
  <c r="AN698" i="5"/>
  <c r="R698" i="5"/>
  <c r="AD696" i="5"/>
  <c r="H696" i="5"/>
  <c r="Y690" i="5"/>
  <c r="C690" i="5"/>
  <c r="Y681" i="5"/>
  <c r="C681" i="5"/>
  <c r="AN653" i="5"/>
  <c r="R653" i="5"/>
  <c r="AD651" i="5"/>
  <c r="H651" i="5"/>
  <c r="C636" i="5" s="1"/>
  <c r="Y644" i="5"/>
  <c r="C644" i="5"/>
  <c r="B643" i="5"/>
  <c r="Y636" i="5"/>
  <c r="AN605" i="5"/>
  <c r="R605" i="5"/>
  <c r="AD603" i="5"/>
  <c r="H603" i="5"/>
  <c r="Y597" i="5"/>
  <c r="C597" i="5"/>
  <c r="Y588" i="5"/>
  <c r="C588" i="5"/>
  <c r="AN560" i="5"/>
  <c r="R560" i="5"/>
  <c r="AD558" i="5"/>
  <c r="H558" i="5"/>
  <c r="Y551" i="5"/>
  <c r="C551" i="5"/>
  <c r="B550" i="5"/>
  <c r="Y543" i="5"/>
  <c r="C543" i="5"/>
  <c r="AN506" i="5"/>
  <c r="R506" i="5"/>
  <c r="AD504" i="5"/>
  <c r="H504" i="5"/>
  <c r="Y498" i="5"/>
  <c r="C498" i="5"/>
  <c r="Y489" i="5"/>
  <c r="C489" i="5"/>
  <c r="AN461" i="5"/>
  <c r="R461" i="5"/>
  <c r="AD459" i="5"/>
  <c r="H459" i="5"/>
  <c r="C444" i="5" s="1"/>
  <c r="Y452" i="5"/>
  <c r="C452" i="5"/>
  <c r="B451" i="5"/>
  <c r="Y444" i="5"/>
  <c r="AN409" i="5"/>
  <c r="R409" i="5"/>
  <c r="AD407" i="5"/>
  <c r="H407" i="5"/>
  <c r="Y401" i="5"/>
  <c r="C401" i="5"/>
  <c r="Y392" i="5"/>
  <c r="C392" i="5"/>
  <c r="AN363" i="5"/>
  <c r="R370" i="5"/>
  <c r="AD368" i="5"/>
  <c r="Y353" i="5" s="1"/>
  <c r="H368" i="5"/>
  <c r="C353" i="5" s="1"/>
  <c r="Y361" i="5"/>
  <c r="C361" i="5"/>
  <c r="B360" i="5"/>
  <c r="AN322" i="5"/>
  <c r="R322" i="5"/>
  <c r="AD320" i="5"/>
  <c r="H320" i="5"/>
  <c r="Y314" i="5"/>
  <c r="C314" i="5"/>
  <c r="Y305" i="5"/>
  <c r="C305" i="5"/>
  <c r="Y268" i="5"/>
  <c r="R277" i="5"/>
  <c r="AD275" i="5"/>
  <c r="H275" i="5"/>
  <c r="C260" i="5" s="1"/>
  <c r="C268" i="5"/>
  <c r="B267" i="5"/>
  <c r="Y260" i="5"/>
  <c r="AN230" i="5"/>
  <c r="R230" i="5"/>
  <c r="AD228" i="5"/>
  <c r="H228" i="5"/>
  <c r="Y222" i="5"/>
  <c r="C222" i="5"/>
  <c r="Y213" i="5"/>
  <c r="C213" i="5"/>
  <c r="AN193" i="5"/>
  <c r="R193" i="5"/>
  <c r="AD191" i="5"/>
  <c r="Y176" i="5" s="1"/>
  <c r="H191" i="5"/>
  <c r="Y184" i="5"/>
  <c r="C184" i="5"/>
  <c r="B183" i="5"/>
  <c r="C176" i="5"/>
  <c r="AN153" i="5"/>
  <c r="R153" i="5"/>
  <c r="AD151" i="5"/>
  <c r="H151" i="5"/>
  <c r="Y145" i="5"/>
  <c r="C145" i="5"/>
  <c r="Y136" i="5"/>
  <c r="C136" i="5"/>
  <c r="AN121" i="5"/>
  <c r="R121" i="5"/>
  <c r="AD119" i="5"/>
  <c r="Y104" i="5" s="1"/>
  <c r="H119" i="5"/>
  <c r="C104" i="5" s="1"/>
  <c r="Y112" i="5"/>
  <c r="C112" i="5"/>
  <c r="B111" i="5"/>
  <c r="AN71" i="5"/>
  <c r="R71" i="5"/>
  <c r="AD69" i="5"/>
  <c r="H69" i="5"/>
  <c r="Y63" i="5"/>
  <c r="C63" i="5"/>
  <c r="Y54" i="5"/>
  <c r="C54" i="5"/>
  <c r="AN26" i="5"/>
  <c r="R26" i="5"/>
  <c r="AD24" i="5"/>
  <c r="Y9" i="5" s="1"/>
  <c r="H24" i="5"/>
  <c r="C9" i="5" s="1"/>
  <c r="Y17" i="5"/>
  <c r="C17" i="5"/>
  <c r="C35" i="5" s="1"/>
  <c r="C12" i="5" s="1"/>
  <c r="B16" i="5"/>
  <c r="C11" i="5"/>
  <c r="C13" i="5" s="1"/>
  <c r="AN1077" i="4"/>
  <c r="R1077" i="4"/>
  <c r="AD1075" i="4"/>
  <c r="H1075" i="4"/>
  <c r="Y1069" i="4"/>
  <c r="C1069" i="4"/>
  <c r="Y1060" i="4"/>
  <c r="C1060" i="4"/>
  <c r="AN1032" i="4"/>
  <c r="R1032" i="4"/>
  <c r="AD1030" i="4"/>
  <c r="H1030" i="4"/>
  <c r="C1015" i="4" s="1"/>
  <c r="Y1023" i="4"/>
  <c r="C1023" i="4"/>
  <c r="B1022" i="4"/>
  <c r="Y1015" i="4"/>
  <c r="AN984" i="4"/>
  <c r="R984" i="4"/>
  <c r="AD982" i="4"/>
  <c r="H982" i="4"/>
  <c r="Y976" i="4"/>
  <c r="C976" i="4"/>
  <c r="Y967" i="4"/>
  <c r="C967" i="4"/>
  <c r="AN939" i="4"/>
  <c r="R939" i="4"/>
  <c r="AD937" i="4"/>
  <c r="Y922" i="4" s="1"/>
  <c r="H937" i="4"/>
  <c r="Y930" i="4"/>
  <c r="C930" i="4"/>
  <c r="B929" i="4"/>
  <c r="C922" i="4"/>
  <c r="AN890" i="4"/>
  <c r="R890" i="4"/>
  <c r="AD888" i="4"/>
  <c r="H888" i="4"/>
  <c r="Y882" i="4"/>
  <c r="C882" i="4"/>
  <c r="Y873" i="4"/>
  <c r="C873" i="4"/>
  <c r="AN845" i="4"/>
  <c r="R845" i="4"/>
  <c r="AD843" i="4"/>
  <c r="Y828" i="4" s="1"/>
  <c r="H843" i="4"/>
  <c r="C828" i="4" s="1"/>
  <c r="Y836" i="4"/>
  <c r="C836" i="4"/>
  <c r="B835" i="4"/>
  <c r="AN797" i="4"/>
  <c r="R797" i="4"/>
  <c r="AD795" i="4"/>
  <c r="H795" i="4"/>
  <c r="Y789" i="4"/>
  <c r="C789" i="4"/>
  <c r="Y780" i="4"/>
  <c r="C780" i="4"/>
  <c r="AN752" i="4"/>
  <c r="R752" i="4"/>
  <c r="AD750" i="4"/>
  <c r="Y735" i="4" s="1"/>
  <c r="H750" i="4"/>
  <c r="Y743" i="4"/>
  <c r="C743" i="4"/>
  <c r="B742" i="4"/>
  <c r="C735" i="4"/>
  <c r="AN704" i="4"/>
  <c r="R704" i="4"/>
  <c r="AD702" i="4"/>
  <c r="H702" i="4"/>
  <c r="Y696" i="4"/>
  <c r="C696" i="4"/>
  <c r="Y687" i="4"/>
  <c r="C687" i="4"/>
  <c r="AN659" i="4"/>
  <c r="R659" i="4"/>
  <c r="AD657" i="4"/>
  <c r="Y642" i="4" s="1"/>
  <c r="H657" i="4"/>
  <c r="C642" i="4" s="1"/>
  <c r="Y650" i="4"/>
  <c r="C650" i="4"/>
  <c r="B649" i="4"/>
  <c r="AN611" i="4"/>
  <c r="R611" i="4"/>
  <c r="AD609" i="4"/>
  <c r="H609" i="4"/>
  <c r="Y603" i="4"/>
  <c r="C603" i="4"/>
  <c r="Y594" i="4"/>
  <c r="C594" i="4"/>
  <c r="AN566" i="4"/>
  <c r="R566" i="4"/>
  <c r="AD564" i="4"/>
  <c r="Y549" i="4" s="1"/>
  <c r="H564" i="4"/>
  <c r="Y557" i="4"/>
  <c r="C557" i="4"/>
  <c r="B556" i="4"/>
  <c r="C549" i="4"/>
  <c r="AN512" i="4"/>
  <c r="R512" i="4"/>
  <c r="AD510" i="4"/>
  <c r="H510" i="4"/>
  <c r="Y504" i="4"/>
  <c r="C504" i="4"/>
  <c r="Y495" i="4"/>
  <c r="C495" i="4"/>
  <c r="AN467" i="4"/>
  <c r="R467" i="4"/>
  <c r="AD465" i="4"/>
  <c r="Y450" i="4" s="1"/>
  <c r="H465" i="4"/>
  <c r="C450" i="4" s="1"/>
  <c r="Y458" i="4"/>
  <c r="C458" i="4"/>
  <c r="B457" i="4"/>
  <c r="AN415" i="4"/>
  <c r="R415" i="4"/>
  <c r="AD413" i="4"/>
  <c r="H413" i="4"/>
  <c r="Y407" i="4"/>
  <c r="C407" i="4"/>
  <c r="Y398" i="4"/>
  <c r="C398" i="4"/>
  <c r="AN371" i="4"/>
  <c r="R377" i="4"/>
  <c r="AD375" i="4"/>
  <c r="Y360" i="4" s="1"/>
  <c r="H375" i="4"/>
  <c r="Y368" i="4"/>
  <c r="C367" i="4"/>
  <c r="B366" i="4"/>
  <c r="C359" i="4"/>
  <c r="AN329" i="4"/>
  <c r="R329" i="4"/>
  <c r="AD327" i="4"/>
  <c r="H327" i="4"/>
  <c r="Y321" i="4"/>
  <c r="C320" i="4"/>
  <c r="Y312" i="4"/>
  <c r="C311" i="4"/>
  <c r="AN284" i="4"/>
  <c r="R284" i="4"/>
  <c r="AD282" i="4"/>
  <c r="Y267" i="4" s="1"/>
  <c r="H282" i="4"/>
  <c r="C266" i="4" s="1"/>
  <c r="Y275" i="4"/>
  <c r="C274" i="4"/>
  <c r="B273" i="4"/>
  <c r="AN237" i="4"/>
  <c r="R237" i="4"/>
  <c r="AD235" i="4"/>
  <c r="H235" i="4"/>
  <c r="Y229" i="4"/>
  <c r="C228" i="4"/>
  <c r="Y220" i="4"/>
  <c r="C219" i="4"/>
  <c r="AN192" i="4"/>
  <c r="R192" i="4"/>
  <c r="AD190" i="4"/>
  <c r="Y175" i="4" s="1"/>
  <c r="H190" i="4"/>
  <c r="Y183" i="4"/>
  <c r="C182" i="4"/>
  <c r="B181" i="4"/>
  <c r="C174" i="4"/>
  <c r="AN152" i="4"/>
  <c r="R152" i="4"/>
  <c r="AD150" i="4"/>
  <c r="H150" i="4"/>
  <c r="Y144" i="4"/>
  <c r="C144" i="4"/>
  <c r="Y135" i="4"/>
  <c r="C135" i="4"/>
  <c r="AN119" i="4"/>
  <c r="R119" i="4"/>
  <c r="AD117" i="4"/>
  <c r="Y102" i="4" s="1"/>
  <c r="H117" i="4"/>
  <c r="C102" i="4" s="1"/>
  <c r="Y110" i="4"/>
  <c r="C110" i="4"/>
  <c r="B109" i="4"/>
  <c r="AN71" i="4"/>
  <c r="R71" i="4"/>
  <c r="AD69" i="4"/>
  <c r="H69" i="4"/>
  <c r="Y63" i="4"/>
  <c r="C63" i="4"/>
  <c r="Y54" i="4"/>
  <c r="C54" i="4"/>
  <c r="AN26" i="4"/>
  <c r="R26" i="4"/>
  <c r="AD24" i="4"/>
  <c r="Y9" i="4" s="1"/>
  <c r="H24" i="4"/>
  <c r="C9" i="4" s="1"/>
  <c r="Y17" i="4"/>
  <c r="C17" i="4"/>
  <c r="C35" i="4" s="1"/>
  <c r="C12" i="4" s="1"/>
  <c r="B16" i="4"/>
  <c r="C11" i="4"/>
  <c r="AN1079" i="2"/>
  <c r="R1079" i="2"/>
  <c r="AD1077" i="2"/>
  <c r="H1077" i="2"/>
  <c r="Y1071" i="2"/>
  <c r="C1071" i="2"/>
  <c r="Y1062" i="2"/>
  <c r="C1062" i="2"/>
  <c r="AN1034" i="2"/>
  <c r="R1034" i="2"/>
  <c r="AD1032" i="2"/>
  <c r="Y1017" i="2" s="1"/>
  <c r="H1032" i="2"/>
  <c r="C1017" i="2" s="1"/>
  <c r="Y1025" i="2"/>
  <c r="C1025" i="2"/>
  <c r="B1024" i="2"/>
  <c r="AN986" i="2"/>
  <c r="R986" i="2"/>
  <c r="AD984" i="2"/>
  <c r="H984" i="2"/>
  <c r="Y978" i="2"/>
  <c r="C978" i="2"/>
  <c r="Y969" i="2"/>
  <c r="C969" i="2"/>
  <c r="AN941" i="2"/>
  <c r="R941" i="2"/>
  <c r="AD939" i="2"/>
  <c r="Y924" i="2" s="1"/>
  <c r="H939" i="2"/>
  <c r="C924" i="2" s="1"/>
  <c r="Y932" i="2"/>
  <c r="C932" i="2"/>
  <c r="B931" i="2"/>
  <c r="AN892" i="2"/>
  <c r="R892" i="2"/>
  <c r="AD890" i="2"/>
  <c r="H890" i="2"/>
  <c r="Y884" i="2"/>
  <c r="C884" i="2"/>
  <c r="Y875" i="2"/>
  <c r="C875" i="2"/>
  <c r="AN847" i="2"/>
  <c r="R847" i="2"/>
  <c r="AD845" i="2"/>
  <c r="Y830" i="2" s="1"/>
  <c r="H845" i="2"/>
  <c r="Y838" i="2"/>
  <c r="C838" i="2"/>
  <c r="B837" i="2"/>
  <c r="C830" i="2"/>
  <c r="AN799" i="2"/>
  <c r="R799" i="2"/>
  <c r="AD797" i="2"/>
  <c r="H797" i="2"/>
  <c r="Y791" i="2"/>
  <c r="C791" i="2"/>
  <c r="Y782" i="2"/>
  <c r="C782" i="2"/>
  <c r="AN754" i="2"/>
  <c r="R754" i="2"/>
  <c r="AD752" i="2"/>
  <c r="Y737" i="2" s="1"/>
  <c r="H752" i="2"/>
  <c r="Y745" i="2"/>
  <c r="C745" i="2"/>
  <c r="B744" i="2"/>
  <c r="C737" i="2"/>
  <c r="AN706" i="2"/>
  <c r="R706" i="2"/>
  <c r="AD704" i="2"/>
  <c r="H704" i="2"/>
  <c r="Y698" i="2"/>
  <c r="C698" i="2"/>
  <c r="Y689" i="2"/>
  <c r="C689" i="2"/>
  <c r="AN661" i="2"/>
  <c r="R661" i="2"/>
  <c r="AD659" i="2"/>
  <c r="Y644" i="2" s="1"/>
  <c r="H659" i="2"/>
  <c r="C644" i="2" s="1"/>
  <c r="Y652" i="2"/>
  <c r="C652" i="2"/>
  <c r="B651" i="2"/>
  <c r="AN613" i="2"/>
  <c r="R613" i="2"/>
  <c r="AD611" i="2"/>
  <c r="H611" i="2"/>
  <c r="Y605" i="2"/>
  <c r="C605" i="2"/>
  <c r="Y596" i="2"/>
  <c r="C596" i="2"/>
  <c r="AN568" i="2"/>
  <c r="R568" i="2"/>
  <c r="AD566" i="2"/>
  <c r="Y551" i="2" s="1"/>
  <c r="H566" i="2"/>
  <c r="Y559" i="2"/>
  <c r="C559" i="2"/>
  <c r="B558" i="2"/>
  <c r="C551" i="2"/>
  <c r="AN514" i="2"/>
  <c r="R514" i="2"/>
  <c r="AD512" i="2"/>
  <c r="H512" i="2"/>
  <c r="Y506" i="2"/>
  <c r="C506" i="2"/>
  <c r="Y497" i="2"/>
  <c r="C497" i="2"/>
  <c r="AN469" i="2"/>
  <c r="R469" i="2"/>
  <c r="AD467" i="2"/>
  <c r="Y452" i="2" s="1"/>
  <c r="H467" i="2"/>
  <c r="C452" i="2" s="1"/>
  <c r="Y460" i="2"/>
  <c r="C460" i="2"/>
  <c r="B459" i="2"/>
  <c r="AN417" i="2"/>
  <c r="R417" i="2"/>
  <c r="AD415" i="2"/>
  <c r="H415" i="2"/>
  <c r="Y409" i="2"/>
  <c r="C409" i="2"/>
  <c r="Y400" i="2"/>
  <c r="C400" i="2"/>
  <c r="AN373" i="2"/>
  <c r="R379" i="2"/>
  <c r="C370" i="2" s="1"/>
  <c r="AD377" i="2"/>
  <c r="Y362" i="2" s="1"/>
  <c r="H377" i="2"/>
  <c r="C362" i="2" s="1"/>
  <c r="Y370" i="2"/>
  <c r="B369" i="2"/>
  <c r="AN331" i="2"/>
  <c r="Y323" i="2" s="1"/>
  <c r="R331" i="2"/>
  <c r="AD329" i="2"/>
  <c r="Y314" i="2" s="1"/>
  <c r="C323" i="2"/>
  <c r="C314" i="2"/>
  <c r="AN286" i="2"/>
  <c r="R286" i="2"/>
  <c r="AD284" i="2"/>
  <c r="Y269" i="2" s="1"/>
  <c r="H284" i="2"/>
  <c r="C269" i="2" s="1"/>
  <c r="Y277" i="2"/>
  <c r="C277" i="2"/>
  <c r="B276" i="2"/>
  <c r="AN239" i="2"/>
  <c r="R239" i="2"/>
  <c r="AD237" i="2"/>
  <c r="H237" i="2"/>
  <c r="Y231" i="2"/>
  <c r="C231" i="2"/>
  <c r="Y222" i="2"/>
  <c r="C222" i="2"/>
  <c r="AN194" i="2"/>
  <c r="R194" i="2"/>
  <c r="AD192" i="2"/>
  <c r="Y177" i="2" s="1"/>
  <c r="H192" i="2"/>
  <c r="C177" i="2" s="1"/>
  <c r="Y185" i="2"/>
  <c r="C185" i="2"/>
  <c r="B184" i="2"/>
  <c r="AN154" i="2"/>
  <c r="Y146" i="2" s="1"/>
  <c r="R154" i="2"/>
  <c r="C146" i="2" s="1"/>
  <c r="AD152" i="2"/>
  <c r="Y137" i="2" s="1"/>
  <c r="H152" i="2"/>
  <c r="C137" i="2" s="1"/>
  <c r="AN121" i="2"/>
  <c r="R121" i="2"/>
  <c r="AD119" i="2"/>
  <c r="Y104" i="2" s="1"/>
  <c r="H119" i="2"/>
  <c r="C104" i="2" s="1"/>
  <c r="Y112" i="2"/>
  <c r="C112" i="2"/>
  <c r="B111" i="2"/>
  <c r="AN71" i="2"/>
  <c r="R71" i="2"/>
  <c r="AD69" i="2"/>
  <c r="H69" i="2"/>
  <c r="C54" i="2" s="1"/>
  <c r="Y63" i="2"/>
  <c r="C63" i="2"/>
  <c r="Y54" i="2"/>
  <c r="AN26" i="2"/>
  <c r="R26" i="2"/>
  <c r="AD24" i="2"/>
  <c r="Y9" i="2" s="1"/>
  <c r="H24" i="2"/>
  <c r="C11" i="2" s="1"/>
  <c r="Y17" i="2"/>
  <c r="C17" i="2"/>
  <c r="C35" i="2" s="1"/>
  <c r="C12" i="2" s="1"/>
  <c r="B16" i="2"/>
  <c r="AN1110" i="11"/>
  <c r="R1110" i="11"/>
  <c r="AD1108" i="11"/>
  <c r="H1108" i="11"/>
  <c r="Y1102" i="11"/>
  <c r="C1102" i="11"/>
  <c r="Y1093" i="11"/>
  <c r="C1093" i="11"/>
  <c r="AN1065" i="11"/>
  <c r="R1065" i="11"/>
  <c r="AD1063" i="11"/>
  <c r="H1063" i="11"/>
  <c r="Y1056" i="11"/>
  <c r="C1056" i="11"/>
  <c r="B1055" i="11"/>
  <c r="Y1048" i="11"/>
  <c r="C1048" i="11"/>
  <c r="AN1017" i="11"/>
  <c r="R1017" i="11"/>
  <c r="AD1015" i="11"/>
  <c r="H1015" i="11"/>
  <c r="Y1009" i="11"/>
  <c r="C1009" i="11"/>
  <c r="Y1000" i="11"/>
  <c r="C1000" i="11"/>
  <c r="AN972" i="11"/>
  <c r="R972" i="11"/>
  <c r="AD970" i="11"/>
  <c r="H970" i="11"/>
  <c r="Y963" i="11"/>
  <c r="C963" i="11"/>
  <c r="B962" i="11"/>
  <c r="Y955" i="11"/>
  <c r="C955" i="11"/>
  <c r="AN923" i="11"/>
  <c r="R923" i="11"/>
  <c r="AD921" i="11"/>
  <c r="H921" i="11"/>
  <c r="Y915" i="11"/>
  <c r="C915" i="11"/>
  <c r="Y906" i="11"/>
  <c r="C906" i="11"/>
  <c r="AN878" i="11"/>
  <c r="R878" i="11"/>
  <c r="AD876" i="11"/>
  <c r="H876" i="11"/>
  <c r="Y869" i="11"/>
  <c r="C869" i="11"/>
  <c r="B868" i="11"/>
  <c r="Y861" i="11"/>
  <c r="C861" i="11"/>
  <c r="AN830" i="11"/>
  <c r="R830" i="11"/>
  <c r="AD828" i="11"/>
  <c r="H828" i="11"/>
  <c r="Y822" i="11"/>
  <c r="C822" i="11"/>
  <c r="Y813" i="11"/>
  <c r="C813" i="11"/>
  <c r="AN785" i="11"/>
  <c r="R785" i="11"/>
  <c r="AD783" i="11"/>
  <c r="H783" i="11"/>
  <c r="Y776" i="11"/>
  <c r="C776" i="11"/>
  <c r="B775" i="11"/>
  <c r="Y768" i="11"/>
  <c r="C768" i="11"/>
  <c r="AN737" i="11"/>
  <c r="R737" i="11"/>
  <c r="AD735" i="11"/>
  <c r="H735" i="11"/>
  <c r="Y729" i="11"/>
  <c r="C729" i="11"/>
  <c r="Y720" i="11"/>
  <c r="C720" i="11"/>
  <c r="AN692" i="11"/>
  <c r="R692" i="11"/>
  <c r="AD690" i="11"/>
  <c r="H690" i="11"/>
  <c r="Y683" i="11"/>
  <c r="C683" i="11"/>
  <c r="B682" i="11"/>
  <c r="Y675" i="11"/>
  <c r="C675" i="11"/>
  <c r="AN644" i="11"/>
  <c r="R644" i="11"/>
  <c r="AD642" i="11"/>
  <c r="H642" i="11"/>
  <c r="Y636" i="11"/>
  <c r="C636" i="11"/>
  <c r="Y627" i="11"/>
  <c r="C627" i="11"/>
  <c r="AN599" i="11"/>
  <c r="R599" i="11"/>
  <c r="AD597" i="11"/>
  <c r="H597" i="11"/>
  <c r="Y590" i="11"/>
  <c r="C590" i="11"/>
  <c r="B589" i="11"/>
  <c r="Y582" i="11"/>
  <c r="C582" i="11"/>
  <c r="AN545" i="11"/>
  <c r="R545" i="11"/>
  <c r="AD543" i="11"/>
  <c r="H543" i="11"/>
  <c r="Y537" i="11"/>
  <c r="C537" i="11"/>
  <c r="Y528" i="11"/>
  <c r="C528" i="11"/>
  <c r="AN500" i="11"/>
  <c r="R500" i="11"/>
  <c r="AD498" i="11"/>
  <c r="H498" i="11"/>
  <c r="Y491" i="11"/>
  <c r="C491" i="11"/>
  <c r="B490" i="11"/>
  <c r="Y483" i="11"/>
  <c r="C483" i="11"/>
  <c r="AN448" i="11"/>
  <c r="R448" i="11"/>
  <c r="AD446" i="11"/>
  <c r="H446" i="11"/>
  <c r="Y440" i="11"/>
  <c r="C440" i="11"/>
  <c r="Y431" i="11"/>
  <c r="C431" i="11"/>
  <c r="AN403" i="11"/>
  <c r="R403" i="11"/>
  <c r="AD401" i="11"/>
  <c r="H401" i="11"/>
  <c r="Y394" i="11"/>
  <c r="C394" i="11"/>
  <c r="B393" i="11"/>
  <c r="Y386" i="11"/>
  <c r="C386" i="11"/>
  <c r="AN355" i="11"/>
  <c r="Y347" i="11" s="1"/>
  <c r="R355" i="11"/>
  <c r="AD342" i="11"/>
  <c r="Y338" i="11" s="1"/>
  <c r="H353" i="11"/>
  <c r="C347" i="11"/>
  <c r="C338" i="11"/>
  <c r="AN310" i="11"/>
  <c r="R310" i="11"/>
  <c r="AD308" i="11"/>
  <c r="Y293" i="11" s="1"/>
  <c r="H308" i="11"/>
  <c r="Y301" i="11"/>
  <c r="C301" i="11"/>
  <c r="B300" i="11"/>
  <c r="C293" i="11"/>
  <c r="AN263" i="11"/>
  <c r="R263" i="11"/>
  <c r="AD261" i="11"/>
  <c r="H261" i="11"/>
  <c r="Y255" i="11"/>
  <c r="C255" i="11"/>
  <c r="Y246" i="11"/>
  <c r="C246" i="11"/>
  <c r="AN218" i="11"/>
  <c r="R218" i="11"/>
  <c r="C209" i="11" s="1"/>
  <c r="AD216" i="11"/>
  <c r="H216" i="11"/>
  <c r="Y209" i="11"/>
  <c r="B208" i="11"/>
  <c r="Y201" i="11"/>
  <c r="C201" i="11"/>
  <c r="AN169" i="11"/>
  <c r="Y161" i="11" s="1"/>
  <c r="R169" i="11"/>
  <c r="C161" i="11" s="1"/>
  <c r="AD167" i="11"/>
  <c r="Y152" i="11" s="1"/>
  <c r="H167" i="11"/>
  <c r="C152" i="11"/>
  <c r="AN124" i="11"/>
  <c r="R124" i="11"/>
  <c r="AD122" i="11"/>
  <c r="H122" i="11"/>
  <c r="Y115" i="11"/>
  <c r="C115" i="11"/>
  <c r="B114" i="11"/>
  <c r="Y107" i="11"/>
  <c r="C107" i="11"/>
  <c r="AN71" i="11"/>
  <c r="Y63" i="11" s="1"/>
  <c r="R71" i="11"/>
  <c r="C63" i="11" s="1"/>
  <c r="AD69" i="11"/>
  <c r="H69" i="11"/>
  <c r="C54" i="11" s="1"/>
  <c r="Y54" i="11"/>
  <c r="AN26" i="11"/>
  <c r="R26" i="11"/>
  <c r="AD24" i="11"/>
  <c r="Y9" i="11" s="1"/>
  <c r="H24" i="11"/>
  <c r="C9" i="11" s="1"/>
  <c r="Y17" i="11"/>
  <c r="C17" i="11"/>
  <c r="C35" i="11" s="1"/>
  <c r="C12" i="11" s="1"/>
  <c r="B16" i="11"/>
  <c r="C11" i="11"/>
  <c r="C13" i="11" l="1"/>
  <c r="X16" i="9"/>
  <c r="Y8" i="9"/>
  <c r="Y11" i="9" s="1"/>
  <c r="Y16" i="9"/>
  <c r="Y35" i="9" s="1"/>
  <c r="Y12" i="9" s="1"/>
  <c r="B14" i="9"/>
  <c r="C13" i="8"/>
  <c r="C9" i="8"/>
  <c r="X16" i="7"/>
  <c r="Y8" i="7"/>
  <c r="Y11" i="7" s="1"/>
  <c r="Y16" i="7"/>
  <c r="Y35" i="7" s="1"/>
  <c r="Y12" i="7" s="1"/>
  <c r="B14" i="7"/>
  <c r="Y16" i="6"/>
  <c r="Y35" i="6" s="1"/>
  <c r="Y12" i="6" s="1"/>
  <c r="B14" i="6"/>
  <c r="X16" i="6"/>
  <c r="Y8" i="6"/>
  <c r="Y11" i="6" s="1"/>
  <c r="Y16" i="5"/>
  <c r="Y35" i="5" s="1"/>
  <c r="Y12" i="5" s="1"/>
  <c r="B14" i="5"/>
  <c r="X16" i="5"/>
  <c r="Y8" i="5"/>
  <c r="Y11" i="5" s="1"/>
  <c r="C13" i="4"/>
  <c r="C13" i="2"/>
  <c r="C9" i="2"/>
  <c r="B14" i="11"/>
  <c r="X16" i="11"/>
  <c r="Y8" i="11"/>
  <c r="Y11" i="11" s="1"/>
  <c r="Y16" i="11"/>
  <c r="Y35" i="11" s="1"/>
  <c r="Y12" i="11" s="1"/>
  <c r="AN1096" i="1"/>
  <c r="R1096" i="1"/>
  <c r="AD1094" i="1"/>
  <c r="H1093" i="1"/>
  <c r="Y1088" i="1"/>
  <c r="C1088" i="1"/>
  <c r="Y1079" i="1"/>
  <c r="C1079" i="1"/>
  <c r="AN1051" i="1"/>
  <c r="R1051" i="1"/>
  <c r="AD1049" i="1"/>
  <c r="Y1034" i="1" s="1"/>
  <c r="H1048" i="1"/>
  <c r="Y1042" i="1"/>
  <c r="C1042" i="1"/>
  <c r="B1041" i="1"/>
  <c r="C1034" i="1"/>
  <c r="AN1003" i="1"/>
  <c r="R1003" i="1"/>
  <c r="AD1001" i="1"/>
  <c r="H1000" i="1"/>
  <c r="Y995" i="1"/>
  <c r="C995" i="1"/>
  <c r="Y986" i="1"/>
  <c r="C986" i="1"/>
  <c r="AN958" i="1"/>
  <c r="R958" i="1"/>
  <c r="AD956" i="1"/>
  <c r="Y941" i="1" s="1"/>
  <c r="H955" i="1"/>
  <c r="C941" i="1" s="1"/>
  <c r="Y949" i="1"/>
  <c r="C949" i="1"/>
  <c r="B948" i="1"/>
  <c r="AN909" i="1"/>
  <c r="R909" i="1"/>
  <c r="AD907" i="1"/>
  <c r="H906" i="1"/>
  <c r="Y901" i="1"/>
  <c r="C901" i="1"/>
  <c r="Y892" i="1"/>
  <c r="C892" i="1"/>
  <c r="AN864" i="1"/>
  <c r="R864" i="1"/>
  <c r="AD862" i="1"/>
  <c r="Y847" i="1" s="1"/>
  <c r="H861" i="1"/>
  <c r="C847" i="1" s="1"/>
  <c r="Y855" i="1"/>
  <c r="C855" i="1"/>
  <c r="B854" i="1"/>
  <c r="AN816" i="1"/>
  <c r="R816" i="1"/>
  <c r="AD814" i="1"/>
  <c r="H813" i="1"/>
  <c r="Y808" i="1"/>
  <c r="C808" i="1"/>
  <c r="Y799" i="1"/>
  <c r="C799" i="1"/>
  <c r="AN771" i="1"/>
  <c r="R771" i="1"/>
  <c r="AD769" i="1"/>
  <c r="Y754" i="1" s="1"/>
  <c r="H768" i="1"/>
  <c r="C754" i="1" s="1"/>
  <c r="Y762" i="1"/>
  <c r="C762" i="1"/>
  <c r="B761" i="1"/>
  <c r="AN723" i="1"/>
  <c r="R723" i="1"/>
  <c r="AD721" i="1"/>
  <c r="H720" i="1"/>
  <c r="Y715" i="1"/>
  <c r="C715" i="1"/>
  <c r="Y706" i="1"/>
  <c r="C706" i="1"/>
  <c r="AN678" i="1"/>
  <c r="R678" i="1"/>
  <c r="AD676" i="1"/>
  <c r="Y661" i="1" s="1"/>
  <c r="H675" i="1"/>
  <c r="Y669" i="1"/>
  <c r="C669" i="1"/>
  <c r="B668" i="1"/>
  <c r="C661" i="1"/>
  <c r="AN630" i="1"/>
  <c r="R630" i="1"/>
  <c r="AD628" i="1"/>
  <c r="H627" i="1"/>
  <c r="Y622" i="1"/>
  <c r="C622" i="1"/>
  <c r="Y613" i="1"/>
  <c r="C613" i="1"/>
  <c r="AN585" i="1"/>
  <c r="R585" i="1"/>
  <c r="AD583" i="1"/>
  <c r="H582" i="1"/>
  <c r="C568" i="1" s="1"/>
  <c r="Y576" i="1"/>
  <c r="C576" i="1"/>
  <c r="B575" i="1"/>
  <c r="Y568" i="1"/>
  <c r="AN531" i="1"/>
  <c r="R531" i="1"/>
  <c r="AD529" i="1"/>
  <c r="H528" i="1"/>
  <c r="Y523" i="1"/>
  <c r="C523" i="1"/>
  <c r="Y514" i="1"/>
  <c r="C514" i="1"/>
  <c r="AN486" i="1"/>
  <c r="R486" i="1"/>
  <c r="AD484" i="1"/>
  <c r="Y469" i="1" s="1"/>
  <c r="H483" i="1"/>
  <c r="Y477" i="1"/>
  <c r="C477" i="1"/>
  <c r="B476" i="1"/>
  <c r="C469" i="1"/>
  <c r="AN434" i="1"/>
  <c r="R434" i="1"/>
  <c r="AD432" i="1"/>
  <c r="H431" i="1"/>
  <c r="Y426" i="1"/>
  <c r="C426" i="1"/>
  <c r="Y417" i="1"/>
  <c r="C417" i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O41" i="12" l="1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C53" i="11"/>
  <c r="C56" i="11" s="1"/>
  <c r="E65" i="12"/>
  <c r="E88" i="12"/>
  <c r="O65" i="12"/>
  <c r="O88" i="12"/>
  <c r="E41" i="12"/>
  <c r="B62" i="7" l="1"/>
  <c r="C58" i="11"/>
  <c r="Y62" i="11" s="1"/>
  <c r="Y81" i="11" s="1"/>
  <c r="Y57" i="11" s="1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Y53" i="11"/>
  <c r="Y56" i="11" s="1"/>
  <c r="B60" i="11"/>
  <c r="D56" i="10"/>
  <c r="D38" i="10"/>
  <c r="D17" i="10"/>
  <c r="B63" i="10" l="1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Y53" i="5"/>
  <c r="Y56" i="5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62" i="6" l="1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Y58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6" l="1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47" i="7"/>
  <c r="B145" i="7"/>
  <c r="Y147" i="7"/>
  <c r="Y166" i="7" s="1"/>
  <c r="Y142" i="7" s="1"/>
  <c r="Y138" i="7"/>
  <c r="Y141" i="7" s="1"/>
  <c r="Y143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Y156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X157" i="11"/>
  <c r="C176" i="2" l="1"/>
  <c r="C179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181" i="2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AD167" i="1"/>
  <c r="Y152" i="1" s="1"/>
  <c r="H167" i="1"/>
  <c r="C152" i="1" s="1"/>
  <c r="Y161" i="1"/>
  <c r="C161" i="1"/>
  <c r="AN124" i="1"/>
  <c r="R124" i="1"/>
  <c r="AD122" i="1"/>
  <c r="Y107" i="1" s="1"/>
  <c r="H122" i="1"/>
  <c r="C107" i="1" s="1"/>
  <c r="Y115" i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C235" i="7"/>
  <c r="Y190" i="7"/>
  <c r="Y192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250" i="11" s="1"/>
  <c r="Y54" i="1"/>
  <c r="C54" i="1"/>
  <c r="C9" i="1"/>
  <c r="C13" i="1"/>
  <c r="Y8" i="1" s="1"/>
  <c r="Y11" i="1" s="1"/>
  <c r="C227" i="4" l="1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Y292" i="11"/>
  <c r="Y295" i="11" s="1"/>
  <c r="X14" i="1"/>
  <c r="C62" i="1"/>
  <c r="B62" i="1"/>
  <c r="Y219" i="4" l="1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C279" i="7"/>
  <c r="C282" i="7" s="1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7" i="7"/>
  <c r="C306" i="7" s="1"/>
  <c r="C283" i="7" s="1"/>
  <c r="C283" i="9"/>
  <c r="C286" i="9" s="1"/>
  <c r="C265" i="4" l="1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Y274" i="4"/>
  <c r="Y293" i="4" s="1"/>
  <c r="Y270" i="4" s="1"/>
  <c r="X274" i="4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/>
  <c r="C327" i="7" s="1"/>
  <c r="X287" i="7"/>
  <c r="B285" i="7"/>
  <c r="Y279" i="7"/>
  <c r="Y282" i="7" s="1"/>
  <c r="Y287" i="7"/>
  <c r="Y306" i="7" s="1"/>
  <c r="Y283" i="7" s="1"/>
  <c r="C273" i="2" l="1"/>
  <c r="X346" i="11"/>
  <c r="Y337" i="11"/>
  <c r="C412" i="11" s="1"/>
  <c r="C389" i="11" s="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Y284" i="7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343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385" i="11"/>
  <c r="C388" i="11" s="1"/>
  <c r="C390" i="11" s="1"/>
  <c r="C323" i="6" l="1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C399" i="2"/>
  <c r="C402" i="2" s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C467" i="8"/>
  <c r="C470" i="8" s="1"/>
  <c r="X112" i="1"/>
  <c r="C160" i="1"/>
  <c r="C170" i="1" s="1"/>
  <c r="C155" i="1" s="1"/>
  <c r="X457" i="4" l="1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B503" i="4"/>
  <c r="Y474" i="9"/>
  <c r="Y493" i="9" s="1"/>
  <c r="Y470" i="9" s="1"/>
  <c r="X455" i="4"/>
  <c r="Y466" i="9"/>
  <c r="Y469" i="9" s="1"/>
  <c r="X503" i="4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X160" i="1" l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C548" i="4"/>
  <c r="C551" i="4" s="1"/>
  <c r="Y471" i="9"/>
  <c r="C520" i="9" s="1"/>
  <c r="C539" i="9" s="1"/>
  <c r="C515" i="9" s="1"/>
  <c r="C516" i="9" s="1"/>
  <c r="C556" i="4"/>
  <c r="C575" i="4" s="1"/>
  <c r="C552" i="4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X157" i="1" l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C553" i="4"/>
  <c r="X556" i="4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626" i="11"/>
  <c r="C629" i="11" s="1"/>
  <c r="Y581" i="11"/>
  <c r="Y584" i="11" s="1"/>
  <c r="C194" i="1"/>
  <c r="C196" i="1" s="1"/>
  <c r="C456" i="2" l="1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517" i="8" s="1"/>
  <c r="Y194" i="1"/>
  <c r="Y196" i="1" s="1"/>
  <c r="X197" i="1" l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Y555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B604" i="2" l="1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C416" i="1"/>
  <c r="C419" i="1" s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C425" i="1" s="1"/>
  <c r="C444" i="1" s="1"/>
  <c r="C420" i="1" s="1"/>
  <c r="C421" i="1" s="1"/>
  <c r="X382" i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B425" i="1" l="1"/>
  <c r="X425" i="1"/>
  <c r="B423" i="1"/>
  <c r="Y416" i="1"/>
  <c r="Y419" i="1" s="1"/>
  <c r="Y425" i="1"/>
  <c r="Y444" i="1" s="1"/>
  <c r="Y420" i="1" s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Y733" i="5" l="1"/>
  <c r="X734" i="5" s="1"/>
  <c r="Y421" i="1"/>
  <c r="X422" i="1" s="1"/>
  <c r="C468" i="1"/>
  <c r="C471" i="1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B782" i="5" l="1"/>
  <c r="C782" i="5"/>
  <c r="C801" i="5" s="1"/>
  <c r="C777" i="5" s="1"/>
  <c r="C778" i="5" s="1"/>
  <c r="Y782" i="5" s="1"/>
  <c r="Y801" i="5" s="1"/>
  <c r="Y777" i="5" s="1"/>
  <c r="C476" i="1"/>
  <c r="C495" i="1" s="1"/>
  <c r="C472" i="1" s="1"/>
  <c r="C473" i="1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73" i="5" l="1"/>
  <c r="Y776" i="5" s="1"/>
  <c r="Y778" i="5" s="1"/>
  <c r="B780" i="5"/>
  <c r="X782" i="5"/>
  <c r="X476" i="1"/>
  <c r="Y468" i="1"/>
  <c r="Y471" i="1" s="1"/>
  <c r="B474" i="1"/>
  <c r="C513" i="1"/>
  <c r="C516" i="1" s="1"/>
  <c r="Y476" i="1"/>
  <c r="Y495" i="1" s="1"/>
  <c r="Y472" i="1" s="1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C829" i="5"/>
  <c r="C848" i="5" s="1"/>
  <c r="C825" i="5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954" i="11"/>
  <c r="C957" i="11" s="1"/>
  <c r="Y473" i="1" l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26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X898" i="9" l="1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X829" i="5"/>
  <c r="C866" i="5"/>
  <c r="C869" i="5" s="1"/>
  <c r="B827" i="5"/>
  <c r="Y821" i="5"/>
  <c r="Y824" i="5" s="1"/>
  <c r="Y826" i="5" s="1"/>
  <c r="B875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C899" i="8"/>
  <c r="C918" i="8" s="1"/>
  <c r="C894" i="8" s="1"/>
  <c r="C895" i="8" s="1"/>
  <c r="Y962" i="11"/>
  <c r="Y981" i="11" s="1"/>
  <c r="Y958" i="11" s="1"/>
  <c r="Y954" i="11"/>
  <c r="Y957" i="11" s="1"/>
  <c r="C999" i="11"/>
  <c r="C1002" i="11" s="1"/>
  <c r="X962" i="11"/>
  <c r="B960" i="11"/>
  <c r="X878" i="4" l="1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X827" i="5"/>
  <c r="C875" i="5"/>
  <c r="C894" i="5" s="1"/>
  <c r="C870" i="5" s="1"/>
  <c r="C871" i="5" s="1"/>
  <c r="Y875" i="5" s="1"/>
  <c r="Y894" i="5" s="1"/>
  <c r="Y870" i="5" s="1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Y895" i="8" s="1"/>
  <c r="X899" i="8"/>
  <c r="Y901" i="7"/>
  <c r="Y920" i="7" s="1"/>
  <c r="Y896" i="7" s="1"/>
  <c r="B899" i="7"/>
  <c r="Y892" i="7"/>
  <c r="Y895" i="7" s="1"/>
  <c r="X901" i="7"/>
  <c r="Y959" i="11"/>
  <c r="Y929" i="4" l="1"/>
  <c r="Y948" i="4" s="1"/>
  <c r="Y925" i="4" s="1"/>
  <c r="C966" i="4"/>
  <c r="C969" i="4" s="1"/>
  <c r="B927" i="4"/>
  <c r="X929" i="4"/>
  <c r="Y518" i="1"/>
  <c r="C575" i="1" s="1"/>
  <c r="C594" i="1" s="1"/>
  <c r="C571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C971" i="4" l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75" i="4"/>
  <c r="Y994" i="4" s="1"/>
  <c r="Y970" i="4" s="1"/>
  <c r="Y966" i="4"/>
  <c r="X975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573" i="1" l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993" i="8"/>
  <c r="C1012" i="8" s="1"/>
  <c r="C988" i="8" s="1"/>
  <c r="C989" i="8" s="1"/>
  <c r="C1055" i="11"/>
  <c r="C1074" i="11" s="1"/>
  <c r="C1051" i="11" s="1"/>
  <c r="Y1002" i="11"/>
  <c r="Y1004" i="11" s="1"/>
  <c r="Y572" i="1" l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X621" i="1"/>
  <c r="Y612" i="1"/>
  <c r="Y621" i="1"/>
  <c r="Y640" i="1" s="1"/>
  <c r="Y616" i="1" s="1"/>
  <c r="B619" i="1"/>
  <c r="B929" i="2"/>
  <c r="X931" i="2"/>
  <c r="C968" i="2"/>
  <c r="C971" i="2" s="1"/>
  <c r="Y928" i="2"/>
  <c r="X929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X711" i="1"/>
  <c r="B1068" i="2"/>
  <c r="Y1061" i="2"/>
  <c r="Y1064" i="2" s="1"/>
  <c r="Y1070" i="2"/>
  <c r="Y1089" i="2" s="1"/>
  <c r="Y1065" i="2" s="1"/>
  <c r="Y1077" i="6"/>
  <c r="X1078" i="6" s="1"/>
  <c r="Y761" i="1" l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B946" i="1"/>
  <c r="X948" i="1"/>
  <c r="Y945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/>
  <c r="Y845" i="3" s="1"/>
  <c r="X850" i="3"/>
  <c r="Y850" i="3"/>
  <c r="Y869" i="3" s="1"/>
  <c r="Y846" i="3" s="1"/>
  <c r="B848" i="3"/>
  <c r="C887" i="3"/>
  <c r="C890" i="3" s="1"/>
  <c r="Y847" i="3" l="1"/>
  <c r="X848" i="3" s="1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<sst xmlns="http://schemas.openxmlformats.org/spreadsheetml/2006/main" count="24765" uniqueCount="795">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</sst>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14" fontId="0" fillId="0" borderId="1" xfId="0" applyNumberFormat="1" applyBorder="1" applyAlignment="1"/>
    <xf numFmtId="0" fontId="0" fillId="0" borderId="1" xfId="0" applyBorder="1" applyAlignment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NumberFormat="1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0" fillId="0" borderId="0" xfId="0"/>
    <xf numFmtId="0" fontId="0" fillId="0" borderId="0" xfId="0" applyBorder="1"/>
    <xf numFmtId="0" fontId="2" fillId="0" borderId="0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0" fillId="0" borderId="0" xfId="0" applyFont="1" applyBorder="1"/>
    <xf numFmtId="0" fontId="2" fillId="5" borderId="0" xfId="0" applyFont="1" applyFill="1" applyBorder="1"/>
    <xf numFmtId="0" fontId="0" fillId="5" borderId="0" xfId="0" applyFont="1" applyFill="1" applyBorder="1"/>
    <xf numFmtId="0" fontId="2" fillId="0" borderId="0" xfId="0" applyFont="1" applyBorder="1" applyAlignment="1">
      <alignment horizontal="center"/>
    </xf>
    <xf numFmtId="165" fontId="0" fillId="0" borderId="0" xfId="2" applyFont="1" applyBorder="1"/>
    <xf numFmtId="165" fontId="0" fillId="0" borderId="0" xfId="2" applyNumberFormat="1" applyFont="1" applyBorder="1"/>
    <xf numFmtId="165" fontId="0" fillId="0" borderId="0" xfId="0" applyNumberFormat="1" applyFont="1" applyBorder="1"/>
    <xf numFmtId="165" fontId="2" fillId="5" borderId="0" xfId="2" applyFont="1" applyFill="1" applyBorder="1"/>
    <xf numFmtId="0" fontId="0" fillId="0" borderId="0" xfId="0" applyFont="1" applyFill="1" applyBorder="1"/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 applyFont="1" applyBorder="1"/>
    <xf numFmtId="0" fontId="0" fillId="6" borderId="1" xfId="0" applyFill="1" applyBorder="1"/>
    <xf numFmtId="0" fontId="0" fillId="0" borderId="1" xfId="0" applyBorder="1" applyAlignment="1">
      <alignment horizontal="right"/>
    </xf>
    <xf numFmtId="0" fontId="0" fillId="2" borderId="1" xfId="0" applyFill="1" applyBorder="1" applyAlignment="1"/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 applyBorder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0" applyFill="1" applyBorder="1"/>
    <xf numFmtId="44" fontId="0" fillId="0" borderId="1" xfId="1" applyNumberFormat="1" applyFont="1" applyBorder="1"/>
    <xf numFmtId="0" fontId="0" fillId="0" borderId="10" xfId="0" applyFill="1" applyBorder="1" applyAlignment="1"/>
    <xf numFmtId="0" fontId="0" fillId="0" borderId="0" xfId="0" applyFill="1" applyBorder="1" applyAlignment="1"/>
    <xf numFmtId="0" fontId="0" fillId="0" borderId="0" xfId="2" applyNumberFormat="1" applyFont="1" applyBorder="1"/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 applyBorder="1"/>
    <xf numFmtId="0" fontId="6" fillId="0" borderId="0" xfId="0" applyFont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0" fillId="0" borderId="10" xfId="0" applyFill="1" applyBorder="1"/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0" fillId="0" borderId="1" xfId="0" applyFill="1" applyBorder="1"/>
    <xf numFmtId="0" fontId="22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3" fillId="0" borderId="0" xfId="0" applyFont="1" applyFill="1" applyBorder="1"/>
    <xf numFmtId="17" fontId="22" fillId="0" borderId="0" xfId="0" applyNumberFormat="1" applyFont="1" applyFill="1" applyBorder="1"/>
    <xf numFmtId="0" fontId="22" fillId="0" borderId="0" xfId="0" applyFont="1" applyFill="1" applyBorder="1" applyAlignment="1">
      <alignment horizontal="left"/>
    </xf>
    <xf numFmtId="0" fontId="23" fillId="0" borderId="0" xfId="0" applyFont="1" applyFill="1" applyBorder="1" applyAlignment="1">
      <alignment horizontal="center"/>
    </xf>
    <xf numFmtId="165" fontId="22" fillId="0" borderId="0" xfId="2" applyFont="1" applyFill="1" applyBorder="1"/>
    <xf numFmtId="165" fontId="22" fillId="0" borderId="0" xfId="2" applyNumberFormat="1" applyFont="1" applyFill="1" applyBorder="1"/>
    <xf numFmtId="165" fontId="22" fillId="0" borderId="0" xfId="0" applyNumberFormat="1" applyFont="1" applyFill="1" applyBorder="1"/>
    <xf numFmtId="0" fontId="22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 vertical="center"/>
    </xf>
    <xf numFmtId="0" fontId="0" fillId="0" borderId="0" xfId="0" applyFill="1"/>
    <xf numFmtId="0" fontId="9" fillId="0" borderId="0" xfId="0" applyFont="1" applyFill="1" applyBorder="1" applyAlignment="1">
      <alignment horizontal="center"/>
    </xf>
    <xf numFmtId="0" fontId="2" fillId="0" borderId="0" xfId="0" applyFont="1" applyFill="1" applyBorder="1"/>
    <xf numFmtId="17" fontId="0" fillId="0" borderId="0" xfId="0" applyNumberFormat="1" applyFont="1" applyFill="1" applyBorder="1"/>
    <xf numFmtId="165" fontId="0" fillId="0" borderId="0" xfId="2" applyFont="1" applyFill="1" applyBorder="1"/>
    <xf numFmtId="165" fontId="0" fillId="0" borderId="0" xfId="2" applyNumberFormat="1" applyFont="1" applyFill="1" applyBorder="1"/>
    <xf numFmtId="165" fontId="0" fillId="0" borderId="0" xfId="0" applyNumberFormat="1" applyFont="1" applyFill="1" applyBorder="1"/>
    <xf numFmtId="165" fontId="2" fillId="0" borderId="0" xfId="2" applyFont="1" applyFill="1" applyBorder="1"/>
    <xf numFmtId="0" fontId="2" fillId="0" borderId="0" xfId="0" applyFont="1" applyFill="1" applyBorder="1" applyAlignment="1">
      <alignment horizontal="center"/>
    </xf>
    <xf numFmtId="0" fontId="10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14" fontId="5" fillId="0" borderId="0" xfId="0" applyNumberFormat="1" applyFont="1" applyAlignment="1">
      <alignment vertical="center"/>
    </xf>
    <xf numFmtId="0" fontId="15" fillId="0" borderId="0" xfId="0" applyFont="1" applyFill="1" applyAlignment="1">
      <alignment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right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0" fontId="0" fillId="0" borderId="0" xfId="0" applyFont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384" workbookViewId="0">
      <selection activeCell="C399" sqref="C399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20.570312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6" t="s">
        <v>81</v>
      </c>
      <c r="F8" s="166"/>
      <c r="G8" s="166"/>
      <c r="H8" s="166"/>
      <c r="V8" s="19"/>
      <c r="X8" s="25" t="s">
        <v>32</v>
      </c>
      <c r="Y8" s="22">
        <f>IF(B8="PAGADO",0,C13)</f>
        <v>-261</v>
      </c>
      <c r="AA8" s="166" t="s">
        <v>60</v>
      </c>
      <c r="AB8" s="166"/>
      <c r="AC8" s="166"/>
      <c r="AD8" s="166"/>
    </row>
    <row r="9" spans="2:41" x14ac:dyDescent="0.25">
      <c r="B9" s="1" t="s">
        <v>0</v>
      </c>
      <c r="C9" s="21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/>
      <c r="N10" s="3"/>
      <c r="O10" s="3"/>
      <c r="P10" s="3"/>
      <c r="Q10" s="3"/>
      <c r="R10" s="20"/>
      <c r="S10" s="3"/>
      <c r="V10" s="19"/>
      <c r="Y10" s="22"/>
      <c r="AA10" s="4"/>
      <c r="AB10" s="3"/>
      <c r="AC10" s="3"/>
      <c r="AD10" s="5"/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261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-261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NO PAGAR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NO PAGAR</v>
      </c>
      <c r="Y14" s="167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261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261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329</v>
      </c>
      <c r="Y21" s="12">
        <v>96.92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61" t="s">
        <v>7</v>
      </c>
      <c r="AB24" s="162"/>
      <c r="AC24" s="163"/>
      <c r="AD24" s="5">
        <f>SUM(AD10:AD23)</f>
        <v>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0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261</v>
      </c>
      <c r="V35" s="19"/>
      <c r="X35" s="17" t="s">
        <v>18</v>
      </c>
      <c r="Y35" s="18">
        <f>SUM(Y16:Y34)</f>
        <v>357.92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-357.92</v>
      </c>
      <c r="E53" s="166" t="s">
        <v>60</v>
      </c>
      <c r="F53" s="166"/>
      <c r="G53" s="166"/>
      <c r="H53" s="166"/>
      <c r="V53" s="19"/>
      <c r="X53" s="25" t="s">
        <v>32</v>
      </c>
      <c r="Y53" s="22">
        <f>IF(B53="PAGADO",0,C58)</f>
        <v>97.079999999999984</v>
      </c>
      <c r="AA53" s="166" t="s">
        <v>81</v>
      </c>
      <c r="AB53" s="166"/>
      <c r="AC53" s="166"/>
      <c r="AD53" s="166"/>
    </row>
    <row r="54" spans="2:41" x14ac:dyDescent="0.25">
      <c r="B54" s="1" t="s">
        <v>0</v>
      </c>
      <c r="C54" s="21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45267</v>
      </c>
      <c r="F55" s="3" t="s">
        <v>196</v>
      </c>
      <c r="G55" s="3"/>
      <c r="H55" s="5">
        <v>580</v>
      </c>
      <c r="N55" s="27">
        <v>44944</v>
      </c>
      <c r="O55" s="3" t="s">
        <v>221</v>
      </c>
      <c r="P55" s="3">
        <v>150</v>
      </c>
      <c r="Q55" s="3"/>
      <c r="R55" s="20">
        <v>150</v>
      </c>
      <c r="S55" s="3"/>
      <c r="V55" s="19"/>
      <c r="Y55" s="22"/>
      <c r="AA55" s="4"/>
      <c r="AB55" s="3"/>
      <c r="AC55" s="3"/>
      <c r="AD55" s="5"/>
      <c r="AJ55" s="27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507.92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357.92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150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605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150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507.92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4" t="s">
        <v>29</v>
      </c>
      <c r="AD100" s="164"/>
      <c r="AE100" s="164"/>
    </row>
    <row r="101" spans="2:41" x14ac:dyDescent="0.25">
      <c r="H101" s="165" t="s">
        <v>28</v>
      </c>
      <c r="I101" s="165"/>
      <c r="J101" s="165"/>
      <c r="V101" s="19"/>
      <c r="AC101" s="164"/>
      <c r="AD101" s="164"/>
      <c r="AE101" s="164"/>
    </row>
    <row r="102" spans="2:41" x14ac:dyDescent="0.25">
      <c r="H102" s="165"/>
      <c r="I102" s="165"/>
      <c r="J102" s="165"/>
      <c r="V102" s="19"/>
      <c r="AC102" s="164"/>
      <c r="AD102" s="164"/>
      <c r="AE102" s="164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387</v>
      </c>
      <c r="C106" s="22">
        <f>IF(X53="PAGADO",0,Y58)</f>
        <v>97.079999999999984</v>
      </c>
      <c r="E106" s="166" t="s">
        <v>81</v>
      </c>
      <c r="F106" s="166"/>
      <c r="G106" s="166"/>
      <c r="H106" s="166"/>
      <c r="V106" s="19"/>
      <c r="X106" s="25" t="s">
        <v>32</v>
      </c>
      <c r="Y106" s="22">
        <f>IF(B106="PAGADO",0,C111)</f>
        <v>97.079999999999984</v>
      </c>
      <c r="AA106" s="166" t="s">
        <v>20</v>
      </c>
      <c r="AB106" s="166"/>
      <c r="AC106" s="166"/>
      <c r="AD106" s="166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7" t="str">
        <f>IF(C111&lt;0,"NO PAGAR","COBRAR")</f>
        <v>COBRAR</v>
      </c>
      <c r="C112" s="167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7" t="str">
        <f>IF(Y111&lt;0,"NO PAGAR","COBRAR")</f>
        <v>COBRAR</v>
      </c>
      <c r="Y112" s="167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9" t="s">
        <v>9</v>
      </c>
      <c r="C113" s="160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9" t="s">
        <v>9</v>
      </c>
      <c r="Y113" s="160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 t="b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61" t="s">
        <v>7</v>
      </c>
      <c r="F122" s="162"/>
      <c r="G122" s="163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61" t="s">
        <v>7</v>
      </c>
      <c r="AB122" s="162"/>
      <c r="AC122" s="163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61" t="s">
        <v>7</v>
      </c>
      <c r="O124" s="162"/>
      <c r="P124" s="162"/>
      <c r="Q124" s="163"/>
      <c r="R124" s="20">
        <f>SUM(R108:R123)</f>
        <v>0</v>
      </c>
      <c r="S124" s="3"/>
      <c r="V124" s="19"/>
      <c r="X124" s="14"/>
      <c r="Y124" s="12"/>
      <c r="AJ124" s="161" t="s">
        <v>7</v>
      </c>
      <c r="AK124" s="162"/>
      <c r="AL124" s="162"/>
      <c r="AM124" s="163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5" t="s">
        <v>30</v>
      </c>
      <c r="I146" s="165"/>
      <c r="J146" s="165"/>
      <c r="V146" s="19"/>
      <c r="AA146" s="165" t="s">
        <v>31</v>
      </c>
      <c r="AB146" s="165"/>
      <c r="AC146" s="165"/>
    </row>
    <row r="147" spans="2:41" x14ac:dyDescent="0.25">
      <c r="H147" s="165"/>
      <c r="I147" s="165"/>
      <c r="J147" s="165"/>
      <c r="V147" s="19"/>
      <c r="AA147" s="165"/>
      <c r="AB147" s="165"/>
      <c r="AC147" s="165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32</v>
      </c>
      <c r="C151" s="22">
        <f>IF(X106="PAGADO",0,C111)</f>
        <v>97.079999999999984</v>
      </c>
      <c r="E151" s="166" t="s">
        <v>81</v>
      </c>
      <c r="F151" s="166"/>
      <c r="G151" s="166"/>
      <c r="H151" s="166"/>
      <c r="V151" s="19"/>
      <c r="X151" s="25" t="s">
        <v>32</v>
      </c>
      <c r="Y151" s="22">
        <f>IF(B151="PAGADO",0,C156)</f>
        <v>97.079999999999984</v>
      </c>
      <c r="AA151" s="166" t="s">
        <v>81</v>
      </c>
      <c r="AB151" s="166"/>
      <c r="AC151" s="166"/>
      <c r="AD151" s="166"/>
    </row>
    <row r="152" spans="2:41" x14ac:dyDescent="0.25">
      <c r="B152" s="1" t="s">
        <v>0</v>
      </c>
      <c r="C152" s="21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/>
      <c r="G153" s="3"/>
      <c r="H153" s="5"/>
      <c r="N153" s="27"/>
      <c r="O153" s="3"/>
      <c r="P153" s="3"/>
      <c r="Q153" s="3"/>
      <c r="R153" s="20"/>
      <c r="S153" s="3"/>
      <c r="V153" s="19"/>
      <c r="Y153" s="22"/>
      <c r="AA153" s="4">
        <v>44979</v>
      </c>
      <c r="AB153" s="3" t="s">
        <v>388</v>
      </c>
      <c r="AC153" s="3" t="s">
        <v>389</v>
      </c>
      <c r="AD153" s="5">
        <v>52.92</v>
      </c>
      <c r="AJ153" s="27">
        <v>44974</v>
      </c>
      <c r="AK153" s="3" t="s">
        <v>366</v>
      </c>
      <c r="AL153" s="3">
        <v>150</v>
      </c>
      <c r="AM153" s="3"/>
      <c r="AN153" s="20">
        <v>150</v>
      </c>
      <c r="AO153" s="3"/>
    </row>
    <row r="154" spans="2:41" x14ac:dyDescent="0.25">
      <c r="B154" s="1" t="s">
        <v>24</v>
      </c>
      <c r="C154" s="21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27"/>
      <c r="AL156" s="3"/>
      <c r="AM156" s="3"/>
      <c r="AN156" s="3"/>
      <c r="AO156" s="20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8" t="str">
        <f>IF(Y156&lt;0,"NO PAGAR","COBRAR'")</f>
        <v>COBRAR'</v>
      </c>
      <c r="Y157" s="168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8" t="str">
        <f>IF(C156&lt;0,"NO PAGAR","COBRAR'")</f>
        <v>COBRAR'</v>
      </c>
      <c r="C158" s="168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9" t="s">
        <v>9</v>
      </c>
      <c r="C159" s="160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9" t="s">
        <v>9</v>
      </c>
      <c r="Y159" s="160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 t="b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150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61" t="s">
        <v>7</v>
      </c>
      <c r="F167" s="162"/>
      <c r="G167" s="163"/>
      <c r="H167" s="5">
        <f>SUM(H153:H166)</f>
        <v>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61" t="s">
        <v>7</v>
      </c>
      <c r="AB167" s="162"/>
      <c r="AC167" s="163"/>
      <c r="AD167" s="5">
        <f>SUM(AD153:AD166)</f>
        <v>52.92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61" t="s">
        <v>7</v>
      </c>
      <c r="O169" s="162"/>
      <c r="P169" s="162"/>
      <c r="Q169" s="163"/>
      <c r="R169" s="20">
        <f>SUM(R153:R168)</f>
        <v>0</v>
      </c>
      <c r="S169" s="3"/>
      <c r="V169" s="19"/>
      <c r="X169" s="14"/>
      <c r="Y169" s="12"/>
      <c r="AJ169" s="161" t="s">
        <v>7</v>
      </c>
      <c r="AK169" s="162"/>
      <c r="AL169" s="162"/>
      <c r="AM169" s="163"/>
      <c r="AN169" s="20">
        <f>SUM(AN153:AN168)</f>
        <v>150</v>
      </c>
      <c r="AO169" s="3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4"/>
      <c r="C172" s="12"/>
      <c r="E172" s="16"/>
      <c r="V172" s="19"/>
      <c r="X172" s="14"/>
      <c r="Y172" s="12"/>
      <c r="AA172" s="16"/>
    </row>
    <row r="173" spans="2:41" x14ac:dyDescent="0.25">
      <c r="B173" s="14"/>
      <c r="C173" s="12"/>
      <c r="V173" s="19"/>
      <c r="X173" s="14"/>
      <c r="Y173" s="12"/>
    </row>
    <row r="174" spans="2:41" x14ac:dyDescent="0.25">
      <c r="B174" s="14"/>
      <c r="C174" s="12"/>
      <c r="V174" s="19"/>
      <c r="X174" s="14"/>
      <c r="Y174" s="12"/>
    </row>
    <row r="175" spans="2:41" x14ac:dyDescent="0.25">
      <c r="B175" s="14"/>
      <c r="C175" s="12"/>
      <c r="V175" s="19"/>
      <c r="X175" s="14"/>
      <c r="Y175" s="12"/>
    </row>
    <row r="176" spans="2:41" x14ac:dyDescent="0.25">
      <c r="B176" s="14"/>
      <c r="C176" s="12"/>
      <c r="V176" s="19"/>
      <c r="X176" s="14"/>
      <c r="Y176" s="12"/>
    </row>
    <row r="177" spans="2:27" x14ac:dyDescent="0.25">
      <c r="B177" s="14"/>
      <c r="C177" s="12"/>
      <c r="V177" s="19"/>
      <c r="X177" s="14"/>
      <c r="Y177" s="12"/>
    </row>
    <row r="178" spans="2:27" x14ac:dyDescent="0.25">
      <c r="B178" s="13"/>
      <c r="C178" s="12"/>
      <c r="V178" s="19"/>
      <c r="X178" s="13"/>
      <c r="Y178" s="12"/>
    </row>
    <row r="179" spans="2:27" x14ac:dyDescent="0.25">
      <c r="B179" s="17" t="s">
        <v>18</v>
      </c>
      <c r="C179" s="18">
        <f>SUM(C160:C178)</f>
        <v>0</v>
      </c>
      <c r="D179" s="30" t="s">
        <v>22</v>
      </c>
      <c r="E179" s="30" t="s">
        <v>21</v>
      </c>
      <c r="V179" s="19"/>
      <c r="X179" s="17" t="s">
        <v>18</v>
      </c>
      <c r="Y179" s="18">
        <f>SUM(Y160:Y178)</f>
        <v>150</v>
      </c>
      <c r="Z179" s="30" t="s">
        <v>22</v>
      </c>
      <c r="AA179" s="30" t="s">
        <v>21</v>
      </c>
    </row>
    <row r="180" spans="2:27" x14ac:dyDescent="0.25">
      <c r="E180" s="1" t="s">
        <v>19</v>
      </c>
      <c r="V180" s="19"/>
      <c r="AA180" s="1" t="s">
        <v>19</v>
      </c>
    </row>
    <row r="181" spans="2:27" x14ac:dyDescent="0.25">
      <c r="V181" s="19"/>
    </row>
    <row r="182" spans="2:27" x14ac:dyDescent="0.25">
      <c r="V182" s="19"/>
    </row>
    <row r="183" spans="2:27" x14ac:dyDescent="0.25">
      <c r="V183" s="19"/>
    </row>
    <row r="184" spans="2:27" x14ac:dyDescent="0.25">
      <c r="V184" s="19"/>
    </row>
    <row r="185" spans="2:27" x14ac:dyDescent="0.25">
      <c r="V185" s="19"/>
    </row>
    <row r="186" spans="2:27" x14ac:dyDescent="0.25">
      <c r="V186" s="19"/>
    </row>
    <row r="187" spans="2:27" x14ac:dyDescent="0.25">
      <c r="V187" s="19"/>
    </row>
    <row r="188" spans="2:27" x14ac:dyDescent="0.25">
      <c r="V188" s="19"/>
    </row>
    <row r="189" spans="2:27" x14ac:dyDescent="0.25">
      <c r="V189" s="19"/>
    </row>
    <row r="190" spans="2:27" x14ac:dyDescent="0.25">
      <c r="V190" s="19"/>
    </row>
    <row r="191" spans="2:27" x14ac:dyDescent="0.25">
      <c r="V191" s="19"/>
    </row>
    <row r="192" spans="2:27" x14ac:dyDescent="0.25">
      <c r="V192" s="19"/>
    </row>
    <row r="193" spans="2:41" x14ac:dyDescent="0.25">
      <c r="V193" s="19"/>
    </row>
    <row r="194" spans="2:41" x14ac:dyDescent="0.25">
      <c r="V194" s="19"/>
      <c r="AC194" s="164" t="s">
        <v>29</v>
      </c>
      <c r="AD194" s="164"/>
      <c r="AE194" s="164"/>
    </row>
    <row r="195" spans="2:41" x14ac:dyDescent="0.25">
      <c r="H195" s="165" t="s">
        <v>28</v>
      </c>
      <c r="I195" s="165"/>
      <c r="J195" s="165"/>
      <c r="V195" s="19"/>
      <c r="AC195" s="164"/>
      <c r="AD195" s="164"/>
      <c r="AE195" s="164"/>
    </row>
    <row r="196" spans="2:41" x14ac:dyDescent="0.25">
      <c r="H196" s="165"/>
      <c r="I196" s="165"/>
      <c r="J196" s="165"/>
      <c r="V196" s="19"/>
      <c r="AC196" s="164"/>
      <c r="AD196" s="164"/>
      <c r="AE196" s="164"/>
    </row>
    <row r="197" spans="2:41" x14ac:dyDescent="0.25">
      <c r="V197" s="19"/>
    </row>
    <row r="198" spans="2:41" x14ac:dyDescent="0.25">
      <c r="V198" s="19"/>
    </row>
    <row r="199" spans="2:41" ht="23.25" x14ac:dyDescent="0.35">
      <c r="B199" s="24" t="s">
        <v>63</v>
      </c>
      <c r="V199" s="19"/>
      <c r="X199" s="24" t="s">
        <v>63</v>
      </c>
    </row>
    <row r="200" spans="2:41" ht="23.25" x14ac:dyDescent="0.35">
      <c r="B200" s="25" t="s">
        <v>32</v>
      </c>
      <c r="C200" s="22">
        <f>IF(X151="PAGADO",0,Y156)</f>
        <v>0</v>
      </c>
      <c r="E200" s="166" t="s">
        <v>81</v>
      </c>
      <c r="F200" s="166"/>
      <c r="G200" s="166"/>
      <c r="H200" s="166"/>
      <c r="V200" s="19"/>
      <c r="X200" s="25" t="s">
        <v>32</v>
      </c>
      <c r="Y200" s="22">
        <f>IF(B200="PAGADO",0,C205)</f>
        <v>-796.44</v>
      </c>
      <c r="AA200" s="166" t="s">
        <v>81</v>
      </c>
      <c r="AB200" s="166"/>
      <c r="AC200" s="166"/>
      <c r="AD200" s="166"/>
    </row>
    <row r="201" spans="2:41" x14ac:dyDescent="0.25">
      <c r="B201" s="1" t="s">
        <v>0</v>
      </c>
      <c r="C201" s="21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9"/>
      <c r="X201" s="1" t="s">
        <v>0</v>
      </c>
      <c r="Y201" s="21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2"/>
      <c r="E202" s="4"/>
      <c r="F202" s="3"/>
      <c r="G202" s="3"/>
      <c r="H202" s="5"/>
      <c r="N202" s="27">
        <v>44981</v>
      </c>
      <c r="O202" s="3" t="s">
        <v>399</v>
      </c>
      <c r="P202" s="3"/>
      <c r="Q202" s="3"/>
      <c r="R202" s="20">
        <v>796.44</v>
      </c>
      <c r="S202" s="3"/>
      <c r="V202" s="19"/>
      <c r="Y202" s="22"/>
      <c r="AA202" s="4"/>
      <c r="AB202" s="3"/>
      <c r="AC202" s="3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" t="s">
        <v>24</v>
      </c>
      <c r="C203" s="21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20"/>
      <c r="S203" s="3"/>
      <c r="V203" s="19"/>
      <c r="X203" s="1" t="s">
        <v>24</v>
      </c>
      <c r="Y203" s="21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" t="s">
        <v>9</v>
      </c>
      <c r="C204" s="22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20"/>
      <c r="S204" s="3"/>
      <c r="V204" s="19"/>
      <c r="X204" s="1" t="s">
        <v>9</v>
      </c>
      <c r="Y204" s="22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6" t="s">
        <v>25</v>
      </c>
      <c r="C205" s="23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20"/>
      <c r="S205" s="3"/>
      <c r="V205" s="19"/>
      <c r="X205" s="6" t="s">
        <v>8</v>
      </c>
      <c r="Y205" s="23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20"/>
      <c r="AO205" s="3"/>
    </row>
    <row r="206" spans="2:41" ht="26.25" x14ac:dyDescent="0.4">
      <c r="B206" s="167" t="str">
        <f>IF(C205&lt;0,"NO PAGAR","COBRAR")</f>
        <v>NO PAGAR</v>
      </c>
      <c r="C206" s="167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67" t="str">
        <f>IF(Y205&lt;0,"NO PAGAR","COBRAR")</f>
        <v>NO PAGAR</v>
      </c>
      <c r="Y206" s="167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59" t="s">
        <v>9</v>
      </c>
      <c r="C207" s="160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59" t="s">
        <v>9</v>
      </c>
      <c r="Y207" s="160"/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1" t="str">
        <f>IF(C241&lt;0,"SALDO A FAVOR","SALDO ADELANTAD0'")</f>
        <v>SALDO ADELANTAD0'</v>
      </c>
      <c r="C208" s="12">
        <f>IF(Y156&lt;=0,Y156*-1)</f>
        <v>0</v>
      </c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1" t="str">
        <f>IF(C205&lt;0,"SALDO ADELANTADO","SALDO A FAVOR'")</f>
        <v>SALDO ADELANTADO</v>
      </c>
      <c r="Y208" s="12">
        <f>IF(C205&lt;=0,C205*-1)</f>
        <v>796.44</v>
      </c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10</v>
      </c>
      <c r="C209" s="12">
        <f>R218</f>
        <v>796.44</v>
      </c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10</v>
      </c>
      <c r="Y209" s="12">
        <f>AN218</f>
        <v>0</v>
      </c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11</v>
      </c>
      <c r="C210" s="12"/>
      <c r="E210" s="9"/>
      <c r="F210" s="10"/>
      <c r="G210" s="10"/>
      <c r="H210" s="5"/>
      <c r="N210" s="3"/>
      <c r="O210" s="3"/>
      <c r="P210" s="3"/>
      <c r="Q210" s="3"/>
      <c r="R210" s="20"/>
      <c r="S210" s="3"/>
      <c r="V210" s="19"/>
      <c r="X210" s="13" t="s">
        <v>11</v>
      </c>
      <c r="Y210" s="12"/>
      <c r="AA210" s="9"/>
      <c r="AB210" s="10"/>
      <c r="AC210" s="10"/>
      <c r="AD210" s="5"/>
      <c r="AJ210" s="3"/>
      <c r="AK210" s="3"/>
      <c r="AL210" s="3"/>
      <c r="AM210" s="3"/>
      <c r="AN210" s="20"/>
      <c r="AO210" s="3"/>
    </row>
    <row r="211" spans="2:41" x14ac:dyDescent="0.25">
      <c r="B211" s="13" t="s">
        <v>12</v>
      </c>
      <c r="C211" s="12"/>
      <c r="E211" s="9"/>
      <c r="F211" s="10"/>
      <c r="G211" s="10"/>
      <c r="H211" s="5"/>
      <c r="N211" s="3"/>
      <c r="O211" s="3"/>
      <c r="P211" s="3"/>
      <c r="Q211" s="3"/>
      <c r="R211" s="20"/>
      <c r="S211" s="3"/>
      <c r="V211" s="19"/>
      <c r="X211" s="13" t="s">
        <v>12</v>
      </c>
      <c r="Y211" s="12"/>
      <c r="AA211" s="9"/>
      <c r="AB211" s="10"/>
      <c r="AC211" s="10"/>
      <c r="AD211" s="5"/>
      <c r="AJ211" s="3"/>
      <c r="AK211" s="3"/>
      <c r="AL211" s="3"/>
      <c r="AM211" s="3"/>
      <c r="AN211" s="20"/>
      <c r="AO211" s="3"/>
    </row>
    <row r="212" spans="2:41" x14ac:dyDescent="0.25">
      <c r="B212" s="13" t="s">
        <v>13</v>
      </c>
      <c r="C212" s="12"/>
      <c r="E212" s="9"/>
      <c r="F212" s="10"/>
      <c r="G212" s="10"/>
      <c r="H212" s="5"/>
      <c r="N212" s="3"/>
      <c r="O212" s="3"/>
      <c r="P212" s="3"/>
      <c r="Q212" s="3"/>
      <c r="R212" s="20"/>
      <c r="S212" s="3"/>
      <c r="V212" s="19"/>
      <c r="X212" s="13" t="s">
        <v>13</v>
      </c>
      <c r="Y212" s="12"/>
      <c r="AA212" s="9"/>
      <c r="AB212" s="10"/>
      <c r="AC212" s="10"/>
      <c r="AD212" s="5"/>
      <c r="AJ212" s="3"/>
      <c r="AK212" s="3"/>
      <c r="AL212" s="3"/>
      <c r="AM212" s="3"/>
      <c r="AN212" s="20"/>
      <c r="AO212" s="3"/>
    </row>
    <row r="213" spans="2:41" x14ac:dyDescent="0.25">
      <c r="B213" s="13" t="s">
        <v>14</v>
      </c>
      <c r="C213" s="12"/>
      <c r="E213" s="9"/>
      <c r="F213" s="10"/>
      <c r="G213" s="10"/>
      <c r="H213" s="5"/>
      <c r="N213" s="3"/>
      <c r="O213" s="3"/>
      <c r="P213" s="3"/>
      <c r="Q213" s="3"/>
      <c r="R213" s="20"/>
      <c r="S213" s="3"/>
      <c r="V213" s="19"/>
      <c r="X213" s="13" t="s">
        <v>454</v>
      </c>
      <c r="Y213" s="12">
        <v>95.95</v>
      </c>
      <c r="AA213" s="9"/>
      <c r="AB213" s="10"/>
      <c r="AC213" s="10"/>
      <c r="AD213" s="5"/>
      <c r="AJ213" s="3"/>
      <c r="AK213" s="3"/>
      <c r="AL213" s="3"/>
      <c r="AM213" s="3"/>
      <c r="AN213" s="20"/>
      <c r="AO213" s="3"/>
    </row>
    <row r="214" spans="2:41" x14ac:dyDescent="0.25">
      <c r="B214" s="13" t="s">
        <v>15</v>
      </c>
      <c r="C214" s="12"/>
      <c r="E214" s="9"/>
      <c r="F214" s="10"/>
      <c r="G214" s="10"/>
      <c r="H214" s="5"/>
      <c r="N214" s="3"/>
      <c r="O214" s="3"/>
      <c r="P214" s="3"/>
      <c r="Q214" s="3"/>
      <c r="R214" s="20"/>
      <c r="S214" s="3"/>
      <c r="V214" s="19"/>
      <c r="X214" s="13" t="s">
        <v>15</v>
      </c>
      <c r="Y214" s="12"/>
      <c r="AA214" s="9"/>
      <c r="AB214" s="10"/>
      <c r="AC214" s="10"/>
      <c r="AD214" s="5"/>
      <c r="AJ214" s="3"/>
      <c r="AK214" s="3"/>
      <c r="AL214" s="3"/>
      <c r="AM214" s="3"/>
      <c r="AN214" s="20"/>
      <c r="AO214" s="3"/>
    </row>
    <row r="215" spans="2:41" x14ac:dyDescent="0.25">
      <c r="B215" s="13" t="s">
        <v>16</v>
      </c>
      <c r="C215" s="12"/>
      <c r="E215" s="9"/>
      <c r="F215" s="10"/>
      <c r="G215" s="10"/>
      <c r="H215" s="5"/>
      <c r="N215" s="3"/>
      <c r="O215" s="3"/>
      <c r="P215" s="3"/>
      <c r="Q215" s="3"/>
      <c r="R215" s="20"/>
      <c r="S215" s="3"/>
      <c r="V215" s="19"/>
      <c r="X215" s="13" t="s">
        <v>16</v>
      </c>
      <c r="Y215" s="12"/>
      <c r="AA215" s="9"/>
      <c r="AB215" s="10"/>
      <c r="AC215" s="10"/>
      <c r="AD215" s="5"/>
      <c r="AJ215" s="3"/>
      <c r="AK215" s="3"/>
      <c r="AL215" s="3"/>
      <c r="AM215" s="3"/>
      <c r="AN215" s="20"/>
      <c r="AO215" s="3"/>
    </row>
    <row r="216" spans="2:41" x14ac:dyDescent="0.25">
      <c r="B216" s="13" t="s">
        <v>17</v>
      </c>
      <c r="C216" s="12"/>
      <c r="E216" s="161" t="s">
        <v>7</v>
      </c>
      <c r="F216" s="162"/>
      <c r="G216" s="163"/>
      <c r="H216" s="5">
        <f>SUM(H202:H215)</f>
        <v>0</v>
      </c>
      <c r="N216" s="3"/>
      <c r="O216" s="3"/>
      <c r="P216" s="3"/>
      <c r="Q216" s="3"/>
      <c r="R216" s="20"/>
      <c r="S216" s="3"/>
      <c r="V216" s="19"/>
      <c r="X216" s="13" t="s">
        <v>17</v>
      </c>
      <c r="Y216" s="12"/>
      <c r="AA216" s="161" t="s">
        <v>7</v>
      </c>
      <c r="AB216" s="162"/>
      <c r="AC216" s="163"/>
      <c r="AD216" s="5">
        <f>SUM(AD202:AD215)</f>
        <v>0</v>
      </c>
      <c r="AJ216" s="3"/>
      <c r="AK216" s="3"/>
      <c r="AL216" s="3"/>
      <c r="AM216" s="3"/>
      <c r="AN216" s="20"/>
      <c r="AO216" s="3"/>
    </row>
    <row r="217" spans="2:41" x14ac:dyDescent="0.25">
      <c r="B217" s="14"/>
      <c r="C217" s="12"/>
      <c r="E217" s="15"/>
      <c r="F217" s="15"/>
      <c r="G217" s="15"/>
      <c r="N217" s="3"/>
      <c r="O217" s="3"/>
      <c r="P217" s="3"/>
      <c r="Q217" s="3"/>
      <c r="R217" s="20"/>
      <c r="S217" s="3"/>
      <c r="V217" s="19"/>
      <c r="X217" s="14"/>
      <c r="Y217" s="12"/>
      <c r="AA217" s="15"/>
      <c r="AB217" s="15"/>
      <c r="AC217" s="15"/>
      <c r="AJ217" s="3"/>
      <c r="AK217" s="3"/>
      <c r="AL217" s="3"/>
      <c r="AM217" s="3"/>
      <c r="AN217" s="20"/>
      <c r="AO217" s="3"/>
    </row>
    <row r="218" spans="2:41" x14ac:dyDescent="0.25">
      <c r="B218" s="14"/>
      <c r="C218" s="12"/>
      <c r="N218" s="161" t="s">
        <v>7</v>
      </c>
      <c r="O218" s="162"/>
      <c r="P218" s="162"/>
      <c r="Q218" s="163"/>
      <c r="R218" s="20">
        <f>SUM(R202:R217)</f>
        <v>796.44</v>
      </c>
      <c r="S218" s="3"/>
      <c r="V218" s="19"/>
      <c r="X218" s="14"/>
      <c r="Y218" s="12"/>
      <c r="AJ218" s="161" t="s">
        <v>7</v>
      </c>
      <c r="AK218" s="162"/>
      <c r="AL218" s="162"/>
      <c r="AM218" s="163"/>
      <c r="AN218" s="20">
        <f>SUM(AN202:AN217)</f>
        <v>0</v>
      </c>
      <c r="AO218" s="3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4"/>
      <c r="C220" s="12"/>
      <c r="V220" s="19"/>
      <c r="X220" s="14"/>
      <c r="Y220" s="12"/>
    </row>
    <row r="221" spans="2:41" x14ac:dyDescent="0.25">
      <c r="B221" s="14"/>
      <c r="C221" s="12"/>
      <c r="E221" s="16"/>
      <c r="V221" s="19"/>
      <c r="X221" s="14"/>
      <c r="Y221" s="12"/>
      <c r="AA221" s="16"/>
    </row>
    <row r="222" spans="2:41" x14ac:dyDescent="0.25">
      <c r="B222" s="14"/>
      <c r="C222" s="12"/>
      <c r="V222" s="19"/>
      <c r="X222" s="14"/>
      <c r="Y222" s="12"/>
    </row>
    <row r="223" spans="2:41" x14ac:dyDescent="0.25">
      <c r="B223" s="14"/>
      <c r="C223" s="12"/>
      <c r="V223" s="19"/>
      <c r="X223" s="14"/>
      <c r="Y223" s="12"/>
    </row>
    <row r="224" spans="2:41" x14ac:dyDescent="0.25">
      <c r="B224" s="14"/>
      <c r="C224" s="12"/>
      <c r="V224" s="19"/>
      <c r="X224" s="14"/>
      <c r="Y224" s="12"/>
    </row>
    <row r="225" spans="1:43" x14ac:dyDescent="0.25">
      <c r="B225" s="14"/>
      <c r="C225" s="12"/>
      <c r="V225" s="19"/>
      <c r="X225" s="14"/>
      <c r="Y225" s="12"/>
    </row>
    <row r="226" spans="1:43" x14ac:dyDescent="0.25">
      <c r="B226" s="13"/>
      <c r="C226" s="12"/>
      <c r="V226" s="19"/>
      <c r="X226" s="13"/>
      <c r="Y226" s="12"/>
    </row>
    <row r="227" spans="1:43" x14ac:dyDescent="0.25">
      <c r="B227" s="17" t="s">
        <v>18</v>
      </c>
      <c r="C227" s="18">
        <f>SUM(C208:C226)</f>
        <v>796.44</v>
      </c>
      <c r="V227" s="19"/>
      <c r="X227" s="17" t="s">
        <v>18</v>
      </c>
      <c r="Y227" s="18">
        <f>SUM(Y208:Y226)</f>
        <v>892.3900000000001</v>
      </c>
    </row>
    <row r="228" spans="1:43" x14ac:dyDescent="0.25">
      <c r="D228" s="30" t="s">
        <v>22</v>
      </c>
      <c r="E228" s="30" t="s">
        <v>21</v>
      </c>
      <c r="V228" s="19"/>
      <c r="Z228" s="30" t="s">
        <v>22</v>
      </c>
      <c r="AA228" s="30" t="s">
        <v>21</v>
      </c>
    </row>
    <row r="229" spans="1:43" x14ac:dyDescent="0.25">
      <c r="E229" s="1" t="s">
        <v>19</v>
      </c>
      <c r="V229" s="19"/>
      <c r="AA229" s="1" t="s">
        <v>19</v>
      </c>
    </row>
    <row r="230" spans="1:43" x14ac:dyDescent="0.25">
      <c r="V230" s="19"/>
    </row>
    <row r="231" spans="1:43" x14ac:dyDescent="0.25">
      <c r="V231" s="19"/>
    </row>
    <row r="232" spans="1:43" x14ac:dyDescent="0.25">
      <c r="V232" s="19"/>
    </row>
    <row r="233" spans="1:43" x14ac:dyDescent="0.25">
      <c r="V233" s="19"/>
    </row>
    <row r="234" spans="1:43" x14ac:dyDescent="0.25">
      <c r="V234" s="19"/>
    </row>
    <row r="235" spans="1:43" x14ac:dyDescent="0.25">
      <c r="V235" s="19"/>
    </row>
    <row r="236" spans="1:43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</row>
    <row r="237" spans="1:43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</row>
    <row r="238" spans="1:43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</row>
    <row r="239" spans="1:43" x14ac:dyDescent="0.25">
      <c r="V239" s="19"/>
    </row>
    <row r="240" spans="1:43" x14ac:dyDescent="0.25">
      <c r="H240" s="165" t="s">
        <v>30</v>
      </c>
      <c r="I240" s="165"/>
      <c r="J240" s="165"/>
      <c r="V240" s="19"/>
      <c r="AA240" s="165" t="s">
        <v>31</v>
      </c>
      <c r="AB240" s="165"/>
      <c r="AC240" s="165"/>
    </row>
    <row r="241" spans="2:41" x14ac:dyDescent="0.25">
      <c r="H241" s="165"/>
      <c r="I241" s="165"/>
      <c r="J241" s="165"/>
      <c r="V241" s="19"/>
      <c r="AA241" s="165"/>
      <c r="AB241" s="165"/>
      <c r="AC241" s="165"/>
    </row>
    <row r="242" spans="2:41" x14ac:dyDescent="0.25">
      <c r="V242" s="19"/>
    </row>
    <row r="243" spans="2:41" x14ac:dyDescent="0.25">
      <c r="V243" s="19"/>
    </row>
    <row r="244" spans="2:41" ht="23.25" x14ac:dyDescent="0.35">
      <c r="B244" s="26" t="s">
        <v>63</v>
      </c>
      <c r="V244" s="19"/>
      <c r="X244" s="24" t="s">
        <v>63</v>
      </c>
    </row>
    <row r="245" spans="2:41" ht="23.25" x14ac:dyDescent="0.35">
      <c r="B245" s="25" t="s">
        <v>32</v>
      </c>
      <c r="C245" s="22">
        <f>IF(X200="PAGADO",0,C205)</f>
        <v>-796.44</v>
      </c>
      <c r="E245" s="166" t="s">
        <v>20</v>
      </c>
      <c r="F245" s="166"/>
      <c r="G245" s="166"/>
      <c r="H245" s="166"/>
      <c r="V245" s="19"/>
      <c r="X245" s="25" t="s">
        <v>32</v>
      </c>
      <c r="Y245" s="22">
        <f>IF(B245="PAGADO",0,C250)</f>
        <v>-892.3900000000001</v>
      </c>
      <c r="AA245" s="166" t="s">
        <v>20</v>
      </c>
      <c r="AB245" s="166"/>
      <c r="AC245" s="166"/>
      <c r="AD245" s="166"/>
    </row>
    <row r="246" spans="2:41" x14ac:dyDescent="0.25">
      <c r="B246" s="1" t="s">
        <v>0</v>
      </c>
      <c r="C246" s="21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9"/>
      <c r="X246" s="1" t="s">
        <v>0</v>
      </c>
      <c r="Y246" s="21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2"/>
      <c r="E247" s="4"/>
      <c r="F247" s="3"/>
      <c r="G247" s="3"/>
      <c r="H247" s="5"/>
      <c r="N247" s="3"/>
      <c r="O247" s="3"/>
      <c r="P247" s="3"/>
      <c r="Q247" s="3"/>
      <c r="R247" s="20"/>
      <c r="S247" s="3"/>
      <c r="V247" s="19"/>
      <c r="Y247" s="22"/>
      <c r="AA247" s="4"/>
      <c r="AB247" s="3"/>
      <c r="AC247" s="3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" t="s">
        <v>24</v>
      </c>
      <c r="C248" s="21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20"/>
      <c r="S248" s="3"/>
      <c r="V248" s="19"/>
      <c r="X248" s="1" t="s">
        <v>24</v>
      </c>
      <c r="Y248" s="21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" t="s">
        <v>9</v>
      </c>
      <c r="C249" s="22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20"/>
      <c r="S249" s="3"/>
      <c r="V249" s="19"/>
      <c r="X249" s="1" t="s">
        <v>9</v>
      </c>
      <c r="Y249" s="22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6" t="s">
        <v>26</v>
      </c>
      <c r="C250" s="23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20"/>
      <c r="S250" s="3"/>
      <c r="V250" s="19"/>
      <c r="X250" s="6" t="s">
        <v>27</v>
      </c>
      <c r="Y250" s="23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20"/>
      <c r="AO250" s="3"/>
    </row>
    <row r="251" spans="2:41" ht="23.25" x14ac:dyDescent="0.35">
      <c r="B251" s="6"/>
      <c r="C251" s="7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68" t="str">
        <f>IF(Y250&lt;0,"NO PAGAR","COBRAR'")</f>
        <v>NO PAGAR</v>
      </c>
      <c r="Y251" s="168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ht="23.25" x14ac:dyDescent="0.35">
      <c r="B252" s="168" t="str">
        <f>IF(C250&lt;0,"NO PAGAR","COBRAR'")</f>
        <v>NO PAGAR</v>
      </c>
      <c r="C252" s="168"/>
      <c r="E252" s="9"/>
      <c r="F252" s="10"/>
      <c r="G252" s="10"/>
      <c r="H252" s="5"/>
      <c r="N252" s="3"/>
      <c r="O252" s="3"/>
      <c r="P252" s="3"/>
      <c r="Q252" s="3"/>
      <c r="R252" s="20"/>
      <c r="S252" s="3"/>
      <c r="V252" s="19"/>
      <c r="X252" s="6"/>
      <c r="Y252" s="8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59" t="s">
        <v>9</v>
      </c>
      <c r="C253" s="160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59" t="s">
        <v>9</v>
      </c>
      <c r="Y253" s="160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1" t="str">
        <f>IF(Y205&lt;0,"SALDO ADELANTADO","SALDO A FAVOR '")</f>
        <v>SALDO ADELANTADO</v>
      </c>
      <c r="C254" s="12">
        <f>IF(Y205&lt;=0,Y205*-1)</f>
        <v>892.3900000000001</v>
      </c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1" t="str">
        <f>IF(C250&lt;0,"SALDO ADELANTADO","SALDO A FAVOR'")</f>
        <v>SALDO ADELANTADO</v>
      </c>
      <c r="Y254" s="12">
        <f>IF(C250&lt;=0,C250*-1)</f>
        <v>892.3900000000001</v>
      </c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10</v>
      </c>
      <c r="C255" s="12">
        <f>R263</f>
        <v>0</v>
      </c>
      <c r="E255" s="9"/>
      <c r="F255" s="10"/>
      <c r="G255" s="10"/>
      <c r="H255" s="5"/>
      <c r="N255" s="3"/>
      <c r="O255" s="3"/>
      <c r="P255" s="3"/>
      <c r="Q255" s="3"/>
      <c r="R255" s="20"/>
      <c r="S255" s="3"/>
      <c r="V255" s="19"/>
      <c r="X255" s="13" t="s">
        <v>10</v>
      </c>
      <c r="Y255" s="12">
        <f>AN263</f>
        <v>0</v>
      </c>
      <c r="AA255" s="9"/>
      <c r="AB255" s="10"/>
      <c r="AC255" s="10"/>
      <c r="AD255" s="5"/>
      <c r="AJ255" s="3"/>
      <c r="AK255" s="3"/>
      <c r="AL255" s="3"/>
      <c r="AM255" s="3"/>
      <c r="AN255" s="20"/>
      <c r="AO255" s="3"/>
    </row>
    <row r="256" spans="2:41" x14ac:dyDescent="0.25">
      <c r="B256" s="13" t="s">
        <v>11</v>
      </c>
      <c r="C256" s="12"/>
      <c r="E256" s="9"/>
      <c r="F256" s="10"/>
      <c r="G256" s="10"/>
      <c r="H256" s="5"/>
      <c r="N256" s="3"/>
      <c r="O256" s="3"/>
      <c r="P256" s="3"/>
      <c r="Q256" s="3"/>
      <c r="R256" s="20"/>
      <c r="S256" s="3"/>
      <c r="V256" s="19"/>
      <c r="X256" s="13" t="s">
        <v>11</v>
      </c>
      <c r="Y256" s="12"/>
      <c r="AA256" s="9"/>
      <c r="AB256" s="10"/>
      <c r="AC256" s="10"/>
      <c r="AD256" s="5"/>
      <c r="AJ256" s="3"/>
      <c r="AK256" s="3"/>
      <c r="AL256" s="3"/>
      <c r="AM256" s="3"/>
      <c r="AN256" s="20"/>
      <c r="AO256" s="3"/>
    </row>
    <row r="257" spans="2:41" x14ac:dyDescent="0.25">
      <c r="B257" s="13" t="s">
        <v>12</v>
      </c>
      <c r="C257" s="12"/>
      <c r="E257" s="9"/>
      <c r="F257" s="10"/>
      <c r="G257" s="10"/>
      <c r="H257" s="5"/>
      <c r="N257" s="3"/>
      <c r="O257" s="3"/>
      <c r="P257" s="3"/>
      <c r="Q257" s="3"/>
      <c r="R257" s="20"/>
      <c r="S257" s="3"/>
      <c r="V257" s="19"/>
      <c r="X257" s="13" t="s">
        <v>12</v>
      </c>
      <c r="Y257" s="12"/>
      <c r="AA257" s="9"/>
      <c r="AB257" s="10"/>
      <c r="AC257" s="10"/>
      <c r="AD257" s="5"/>
      <c r="AJ257" s="3"/>
      <c r="AK257" s="3"/>
      <c r="AL257" s="3"/>
      <c r="AM257" s="3"/>
      <c r="AN257" s="20"/>
      <c r="AO257" s="3"/>
    </row>
    <row r="258" spans="2:41" x14ac:dyDescent="0.25">
      <c r="B258" s="13" t="s">
        <v>13</v>
      </c>
      <c r="C258" s="12"/>
      <c r="E258" s="9"/>
      <c r="F258" s="10"/>
      <c r="G258" s="10"/>
      <c r="H258" s="5"/>
      <c r="N258" s="3"/>
      <c r="O258" s="3"/>
      <c r="P258" s="3"/>
      <c r="Q258" s="3"/>
      <c r="R258" s="20"/>
      <c r="S258" s="3"/>
      <c r="V258" s="19"/>
      <c r="X258" s="13" t="s">
        <v>13</v>
      </c>
      <c r="Y258" s="12"/>
      <c r="AA258" s="9"/>
      <c r="AB258" s="10"/>
      <c r="AC258" s="10"/>
      <c r="AD258" s="5"/>
      <c r="AJ258" s="3"/>
      <c r="AK258" s="3"/>
      <c r="AL258" s="3"/>
      <c r="AM258" s="3"/>
      <c r="AN258" s="20"/>
      <c r="AO258" s="3"/>
    </row>
    <row r="259" spans="2:41" x14ac:dyDescent="0.25">
      <c r="B259" s="13" t="s">
        <v>14</v>
      </c>
      <c r="C259" s="12"/>
      <c r="E259" s="9"/>
      <c r="F259" s="10"/>
      <c r="G259" s="10"/>
      <c r="H259" s="5"/>
      <c r="N259" s="3"/>
      <c r="O259" s="3"/>
      <c r="P259" s="3"/>
      <c r="Q259" s="3"/>
      <c r="R259" s="20"/>
      <c r="S259" s="3"/>
      <c r="V259" s="19"/>
      <c r="X259" s="13" t="s">
        <v>14</v>
      </c>
      <c r="Y259" s="12"/>
      <c r="AA259" s="9"/>
      <c r="AB259" s="10"/>
      <c r="AC259" s="10"/>
      <c r="AD259" s="5"/>
      <c r="AJ259" s="3"/>
      <c r="AK259" s="3"/>
      <c r="AL259" s="3"/>
      <c r="AM259" s="3"/>
      <c r="AN259" s="20"/>
      <c r="AO259" s="3"/>
    </row>
    <row r="260" spans="2:41" x14ac:dyDescent="0.25">
      <c r="B260" s="13" t="s">
        <v>15</v>
      </c>
      <c r="C260" s="12"/>
      <c r="E260" s="9"/>
      <c r="F260" s="10"/>
      <c r="G260" s="10"/>
      <c r="H260" s="5"/>
      <c r="N260" s="3"/>
      <c r="O260" s="3"/>
      <c r="P260" s="3"/>
      <c r="Q260" s="3"/>
      <c r="R260" s="20"/>
      <c r="S260" s="3"/>
      <c r="V260" s="19"/>
      <c r="X260" s="13" t="s">
        <v>15</v>
      </c>
      <c r="Y260" s="12"/>
      <c r="AA260" s="9"/>
      <c r="AB260" s="10"/>
      <c r="AC260" s="10"/>
      <c r="AD260" s="5"/>
      <c r="AJ260" s="3"/>
      <c r="AK260" s="3"/>
      <c r="AL260" s="3"/>
      <c r="AM260" s="3"/>
      <c r="AN260" s="20"/>
      <c r="AO260" s="3"/>
    </row>
    <row r="261" spans="2:41" x14ac:dyDescent="0.25">
      <c r="B261" s="13" t="s">
        <v>16</v>
      </c>
      <c r="C261" s="12"/>
      <c r="E261" s="161" t="s">
        <v>7</v>
      </c>
      <c r="F261" s="162"/>
      <c r="G261" s="163"/>
      <c r="H261" s="5">
        <f>SUM(H247:H260)</f>
        <v>0</v>
      </c>
      <c r="N261" s="3"/>
      <c r="O261" s="3"/>
      <c r="P261" s="3"/>
      <c r="Q261" s="3"/>
      <c r="R261" s="20"/>
      <c r="S261" s="3"/>
      <c r="V261" s="19"/>
      <c r="X261" s="13" t="s">
        <v>16</v>
      </c>
      <c r="Y261" s="12"/>
      <c r="AA261" s="161" t="s">
        <v>7</v>
      </c>
      <c r="AB261" s="162"/>
      <c r="AC261" s="163"/>
      <c r="AD261" s="5">
        <f>SUM(AD247:AD260)</f>
        <v>0</v>
      </c>
      <c r="AJ261" s="3"/>
      <c r="AK261" s="3"/>
      <c r="AL261" s="3"/>
      <c r="AM261" s="3"/>
      <c r="AN261" s="20"/>
      <c r="AO261" s="3"/>
    </row>
    <row r="262" spans="2:41" x14ac:dyDescent="0.25">
      <c r="B262" s="13" t="s">
        <v>17</v>
      </c>
      <c r="C262" s="12"/>
      <c r="E262" s="15"/>
      <c r="F262" s="15"/>
      <c r="G262" s="15"/>
      <c r="N262" s="3"/>
      <c r="O262" s="3"/>
      <c r="P262" s="3"/>
      <c r="Q262" s="3"/>
      <c r="R262" s="20"/>
      <c r="S262" s="3"/>
      <c r="V262" s="19"/>
      <c r="X262" s="13" t="s">
        <v>17</v>
      </c>
      <c r="Y262" s="12"/>
      <c r="AA262" s="15"/>
      <c r="AB262" s="15"/>
      <c r="AC262" s="15"/>
      <c r="AJ262" s="3"/>
      <c r="AK262" s="3"/>
      <c r="AL262" s="3"/>
      <c r="AM262" s="3"/>
      <c r="AN262" s="20"/>
      <c r="AO262" s="3"/>
    </row>
    <row r="263" spans="2:41" x14ac:dyDescent="0.25">
      <c r="B263" s="14"/>
      <c r="C263" s="12"/>
      <c r="N263" s="161" t="s">
        <v>7</v>
      </c>
      <c r="O263" s="162"/>
      <c r="P263" s="162"/>
      <c r="Q263" s="163"/>
      <c r="R263" s="20">
        <f>SUM(R247:R262)</f>
        <v>0</v>
      </c>
      <c r="S263" s="3"/>
      <c r="V263" s="19"/>
      <c r="X263" s="14"/>
      <c r="Y263" s="12"/>
      <c r="AJ263" s="161" t="s">
        <v>7</v>
      </c>
      <c r="AK263" s="162"/>
      <c r="AL263" s="162"/>
      <c r="AM263" s="163"/>
      <c r="AN263" s="20">
        <f>SUM(AN247:AN262)</f>
        <v>0</v>
      </c>
      <c r="AO263" s="3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4"/>
      <c r="C266" s="12"/>
      <c r="E266" s="16"/>
      <c r="V266" s="19"/>
      <c r="X266" s="14"/>
      <c r="Y266" s="12"/>
      <c r="AA266" s="16"/>
    </row>
    <row r="267" spans="2:41" x14ac:dyDescent="0.25">
      <c r="B267" s="14"/>
      <c r="C267" s="12"/>
      <c r="V267" s="19"/>
      <c r="X267" s="14"/>
      <c r="Y267" s="12"/>
    </row>
    <row r="268" spans="2:41" x14ac:dyDescent="0.25">
      <c r="B268" s="14"/>
      <c r="C268" s="12"/>
      <c r="V268" s="19"/>
      <c r="X268" s="14"/>
      <c r="Y268" s="12"/>
    </row>
    <row r="269" spans="2:41" x14ac:dyDescent="0.25">
      <c r="B269" s="14"/>
      <c r="C269" s="12"/>
      <c r="V269" s="19"/>
      <c r="X269" s="14"/>
      <c r="Y269" s="12"/>
    </row>
    <row r="270" spans="2:41" x14ac:dyDescent="0.25">
      <c r="B270" s="14"/>
      <c r="C270" s="12"/>
      <c r="V270" s="19"/>
      <c r="X270" s="14"/>
      <c r="Y270" s="12"/>
    </row>
    <row r="271" spans="2:41" x14ac:dyDescent="0.25">
      <c r="B271" s="14"/>
      <c r="C271" s="12"/>
      <c r="V271" s="19"/>
      <c r="X271" s="14"/>
      <c r="Y271" s="12"/>
    </row>
    <row r="272" spans="2:41" x14ac:dyDescent="0.25">
      <c r="B272" s="13"/>
      <c r="C272" s="12"/>
      <c r="V272" s="19"/>
      <c r="X272" s="13"/>
      <c r="Y272" s="12"/>
    </row>
    <row r="273" spans="2:31" x14ac:dyDescent="0.25">
      <c r="B273" s="17" t="s">
        <v>18</v>
      </c>
      <c r="C273" s="18">
        <f>SUM(C254:C272)</f>
        <v>892.3900000000001</v>
      </c>
      <c r="D273" s="30" t="s">
        <v>22</v>
      </c>
      <c r="E273" s="30" t="s">
        <v>21</v>
      </c>
      <c r="V273" s="19"/>
      <c r="X273" s="17" t="s">
        <v>18</v>
      </c>
      <c r="Y273" s="18">
        <f>SUM(Y254:Y272)</f>
        <v>892.3900000000001</v>
      </c>
      <c r="Z273" s="30" t="s">
        <v>22</v>
      </c>
      <c r="AA273" s="30" t="s">
        <v>21</v>
      </c>
    </row>
    <row r="274" spans="2:31" x14ac:dyDescent="0.25">
      <c r="E274" s="1" t="s">
        <v>19</v>
      </c>
      <c r="V274" s="19"/>
      <c r="AA274" s="1" t="s">
        <v>19</v>
      </c>
    </row>
    <row r="275" spans="2:31" x14ac:dyDescent="0.25">
      <c r="V275" s="19"/>
    </row>
    <row r="276" spans="2:31" x14ac:dyDescent="0.25">
      <c r="V276" s="19"/>
    </row>
    <row r="277" spans="2:31" x14ac:dyDescent="0.25">
      <c r="V277" s="19"/>
    </row>
    <row r="278" spans="2:31" x14ac:dyDescent="0.25">
      <c r="V278" s="19"/>
    </row>
    <row r="279" spans="2:31" x14ac:dyDescent="0.25">
      <c r="V279" s="19"/>
    </row>
    <row r="280" spans="2:31" x14ac:dyDescent="0.25">
      <c r="V280" s="19"/>
    </row>
    <row r="281" spans="2:31" x14ac:dyDescent="0.25">
      <c r="V281" s="19"/>
    </row>
    <row r="282" spans="2:31" x14ac:dyDescent="0.25">
      <c r="V282" s="19"/>
    </row>
    <row r="283" spans="2:31" x14ac:dyDescent="0.25">
      <c r="V283" s="19"/>
    </row>
    <row r="284" spans="2:31" x14ac:dyDescent="0.25">
      <c r="V284" s="19"/>
    </row>
    <row r="285" spans="2:31" x14ac:dyDescent="0.25">
      <c r="V285" s="19"/>
    </row>
    <row r="286" spans="2:31" x14ac:dyDescent="0.25">
      <c r="V286" s="19"/>
      <c r="AC286" s="164" t="s">
        <v>29</v>
      </c>
      <c r="AD286" s="164"/>
      <c r="AE286" s="164"/>
    </row>
    <row r="287" spans="2:31" x14ac:dyDescent="0.25">
      <c r="H287" s="165" t="s">
        <v>28</v>
      </c>
      <c r="I287" s="165"/>
      <c r="J287" s="165"/>
      <c r="V287" s="19"/>
      <c r="AC287" s="164"/>
      <c r="AD287" s="164"/>
      <c r="AE287" s="164"/>
    </row>
    <row r="288" spans="2:31" x14ac:dyDescent="0.25">
      <c r="H288" s="165"/>
      <c r="I288" s="165"/>
      <c r="J288" s="165"/>
      <c r="V288" s="19"/>
      <c r="AC288" s="164"/>
      <c r="AD288" s="164"/>
      <c r="AE288" s="164"/>
    </row>
    <row r="289" spans="2:41" x14ac:dyDescent="0.25">
      <c r="V289" s="19"/>
    </row>
    <row r="290" spans="2:41" x14ac:dyDescent="0.25">
      <c r="V290" s="19"/>
    </row>
    <row r="291" spans="2:41" ht="23.25" x14ac:dyDescent="0.35">
      <c r="B291" s="24" t="s">
        <v>65</v>
      </c>
      <c r="V291" s="19"/>
      <c r="X291" s="24" t="s">
        <v>65</v>
      </c>
    </row>
    <row r="292" spans="2:41" ht="23.25" x14ac:dyDescent="0.35">
      <c r="B292" s="25" t="s">
        <v>32</v>
      </c>
      <c r="C292" s="22">
        <f>IF(X245="PAGADO",0,Y250)</f>
        <v>-892.3900000000001</v>
      </c>
      <c r="E292" s="166" t="s">
        <v>623</v>
      </c>
      <c r="F292" s="166"/>
      <c r="G292" s="166"/>
      <c r="H292" s="166"/>
      <c r="V292" s="19"/>
      <c r="X292" s="25" t="s">
        <v>32</v>
      </c>
      <c r="Y292" s="22">
        <f>IF(B292="PAGADO",0,C297)</f>
        <v>-892.3900000000001</v>
      </c>
      <c r="AA292" s="166" t="s">
        <v>81</v>
      </c>
      <c r="AB292" s="166"/>
      <c r="AC292" s="166"/>
      <c r="AD292" s="166"/>
    </row>
    <row r="293" spans="2:41" x14ac:dyDescent="0.25">
      <c r="B293" s="1" t="s">
        <v>0</v>
      </c>
      <c r="C293" s="21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9"/>
      <c r="X293" s="1" t="s">
        <v>0</v>
      </c>
      <c r="Y293" s="21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2"/>
      <c r="E294" s="4"/>
      <c r="F294" s="3"/>
      <c r="G294" s="3"/>
      <c r="H294" s="5"/>
      <c r="N294" s="3"/>
      <c r="O294" s="3"/>
      <c r="P294" s="3"/>
      <c r="Q294" s="3"/>
      <c r="R294" s="20"/>
      <c r="S294" s="3"/>
      <c r="V294" s="19"/>
      <c r="Y294" s="22"/>
      <c r="AA294" s="4">
        <v>45030</v>
      </c>
      <c r="AB294" s="3" t="s">
        <v>663</v>
      </c>
      <c r="AC294" s="3"/>
      <c r="AD294" s="5">
        <v>1000</v>
      </c>
      <c r="AJ294" s="27">
        <v>45027</v>
      </c>
      <c r="AK294" s="3" t="s">
        <v>110</v>
      </c>
      <c r="AL294" s="3">
        <v>2000</v>
      </c>
      <c r="AM294" s="3"/>
      <c r="AN294" s="20">
        <v>2000</v>
      </c>
      <c r="AO294" s="3"/>
    </row>
    <row r="295" spans="2:41" x14ac:dyDescent="0.25">
      <c r="B295" s="1" t="s">
        <v>24</v>
      </c>
      <c r="C295" s="21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20"/>
      <c r="S295" s="3"/>
      <c r="V295" s="19"/>
      <c r="X295" s="1" t="s">
        <v>24</v>
      </c>
      <c r="Y295" s="21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" t="s">
        <v>9</v>
      </c>
      <c r="C296" s="22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20"/>
      <c r="S296" s="3"/>
      <c r="V296" s="19"/>
      <c r="X296" s="1" t="s">
        <v>9</v>
      </c>
      <c r="Y296" s="22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6" t="s">
        <v>25</v>
      </c>
      <c r="C297" s="23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20"/>
      <c r="S297" s="3"/>
      <c r="V297" s="19"/>
      <c r="X297" s="6" t="s">
        <v>8</v>
      </c>
      <c r="Y297" s="23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20"/>
      <c r="AO297" s="3"/>
    </row>
    <row r="298" spans="2:41" ht="26.25" x14ac:dyDescent="0.4">
      <c r="B298" s="167" t="str">
        <f>IF(C297&lt;0,"NO PAGAR","COBRAR")</f>
        <v>NO PAGAR</v>
      </c>
      <c r="C298" s="167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67" t="str">
        <f>IF(Y297&lt;0,"NO PAGAR","COBRAR")</f>
        <v>NO PAGAR</v>
      </c>
      <c r="Y298" s="167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59" t="s">
        <v>9</v>
      </c>
      <c r="C299" s="160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59" t="s">
        <v>9</v>
      </c>
      <c r="Y299" s="160"/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1" t="str">
        <f>IF(C333&lt;0,"SALDO A FAVOR","SALDO ADELANTAD0'")</f>
        <v>SALDO ADELANTAD0'</v>
      </c>
      <c r="C300" s="12">
        <f>IF(Y250&lt;=0,Y250*-1)</f>
        <v>892.3900000000001</v>
      </c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1" t="str">
        <f>IF(C297&lt;0,"SALDO ADELANTADO","SALDO A FAVOR'")</f>
        <v>SALDO ADELANTADO</v>
      </c>
      <c r="Y300" s="12">
        <f>IF(C297&lt;=0,C297*-1)</f>
        <v>892.3900000000001</v>
      </c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10</v>
      </c>
      <c r="C301" s="12">
        <f>R310</f>
        <v>0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10</v>
      </c>
      <c r="Y301" s="12">
        <f>AN310</f>
        <v>2000</v>
      </c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11</v>
      </c>
      <c r="C302" s="12"/>
      <c r="E302" s="9"/>
      <c r="F302" s="10"/>
      <c r="G302" s="10"/>
      <c r="H302" s="5"/>
      <c r="N302" s="3"/>
      <c r="O302" s="3"/>
      <c r="P302" s="3"/>
      <c r="Q302" s="3"/>
      <c r="R302" s="20"/>
      <c r="S302" s="3"/>
      <c r="V302" s="19"/>
      <c r="X302" s="13" t="s">
        <v>11</v>
      </c>
      <c r="Y302" s="12"/>
      <c r="AA302" s="9"/>
      <c r="AB302" s="10"/>
      <c r="AC302" s="10"/>
      <c r="AD302" s="5"/>
      <c r="AJ302" s="3"/>
      <c r="AK302" s="3"/>
      <c r="AL302" s="3"/>
      <c r="AM302" s="3"/>
      <c r="AN302" s="20"/>
      <c r="AO302" s="3"/>
    </row>
    <row r="303" spans="2:41" x14ac:dyDescent="0.25">
      <c r="B303" s="13" t="s">
        <v>12</v>
      </c>
      <c r="C303" s="12"/>
      <c r="E303" s="9"/>
      <c r="F303" s="10"/>
      <c r="G303" s="10"/>
      <c r="H303" s="5"/>
      <c r="N303" s="3"/>
      <c r="O303" s="3"/>
      <c r="P303" s="3"/>
      <c r="Q303" s="3"/>
      <c r="R303" s="20"/>
      <c r="S303" s="3"/>
      <c r="V303" s="19"/>
      <c r="X303" s="13" t="s">
        <v>12</v>
      </c>
      <c r="Y303" s="12"/>
      <c r="AA303" s="9"/>
      <c r="AB303" s="10"/>
      <c r="AC303" s="10"/>
      <c r="AD303" s="5"/>
      <c r="AJ303" s="3"/>
      <c r="AK303" s="3"/>
      <c r="AL303" s="3"/>
      <c r="AM303" s="3"/>
      <c r="AN303" s="20"/>
      <c r="AO303" s="3"/>
    </row>
    <row r="304" spans="2:41" x14ac:dyDescent="0.25">
      <c r="B304" s="13" t="s">
        <v>13</v>
      </c>
      <c r="C304" s="12"/>
      <c r="E304" s="9"/>
      <c r="F304" s="10"/>
      <c r="G304" s="10"/>
      <c r="H304" s="5"/>
      <c r="N304" s="3"/>
      <c r="O304" s="3"/>
      <c r="P304" s="3"/>
      <c r="Q304" s="3"/>
      <c r="R304" s="20"/>
      <c r="S304" s="3"/>
      <c r="V304" s="19"/>
      <c r="X304" s="13" t="s">
        <v>13</v>
      </c>
      <c r="Y304" s="12"/>
      <c r="AA304" s="9"/>
      <c r="AB304" s="10"/>
      <c r="AC304" s="10"/>
      <c r="AD304" s="5"/>
      <c r="AJ304" s="3"/>
      <c r="AK304" s="3"/>
      <c r="AL304" s="3"/>
      <c r="AM304" s="3"/>
      <c r="AN304" s="20"/>
      <c r="AO304" s="3"/>
    </row>
    <row r="305" spans="2:41" x14ac:dyDescent="0.25">
      <c r="B305" s="13" t="s">
        <v>14</v>
      </c>
      <c r="C305" s="12"/>
      <c r="E305" s="9"/>
      <c r="F305" s="10"/>
      <c r="G305" s="10"/>
      <c r="H305" s="5"/>
      <c r="N305" s="3"/>
      <c r="O305" s="3"/>
      <c r="P305" s="3"/>
      <c r="Q305" s="3"/>
      <c r="R305" s="20"/>
      <c r="S305" s="3"/>
      <c r="V305" s="19"/>
      <c r="X305" s="13" t="s">
        <v>662</v>
      </c>
      <c r="Y305" s="12">
        <v>95.95</v>
      </c>
      <c r="AA305" s="9"/>
      <c r="AB305" s="10"/>
      <c r="AC305" s="10"/>
      <c r="AD305" s="5"/>
      <c r="AJ305" s="3"/>
      <c r="AK305" s="3"/>
      <c r="AL305" s="3"/>
      <c r="AM305" s="3"/>
      <c r="AN305" s="20"/>
      <c r="AO305" s="3"/>
    </row>
    <row r="306" spans="2:41" x14ac:dyDescent="0.25">
      <c r="B306" s="13" t="s">
        <v>15</v>
      </c>
      <c r="C306" s="12"/>
      <c r="E306" s="9"/>
      <c r="F306" s="10"/>
      <c r="G306" s="10"/>
      <c r="H306" s="5"/>
      <c r="N306" s="3"/>
      <c r="O306" s="3"/>
      <c r="P306" s="3"/>
      <c r="Q306" s="3"/>
      <c r="R306" s="20"/>
      <c r="S306" s="3"/>
      <c r="V306" s="19"/>
      <c r="X306" s="13" t="s">
        <v>15</v>
      </c>
      <c r="Y306" s="12"/>
      <c r="AA306" s="9"/>
      <c r="AB306" s="10"/>
      <c r="AC306" s="10"/>
      <c r="AD306" s="5"/>
      <c r="AJ306" s="3"/>
      <c r="AK306" s="3"/>
      <c r="AL306" s="3"/>
      <c r="AM306" s="3"/>
      <c r="AN306" s="20"/>
      <c r="AO306" s="3"/>
    </row>
    <row r="307" spans="2:41" x14ac:dyDescent="0.25">
      <c r="B307" s="13" t="s">
        <v>16</v>
      </c>
      <c r="C307" s="12"/>
      <c r="E307" s="9"/>
      <c r="F307" s="10"/>
      <c r="G307" s="10"/>
      <c r="H307" s="5"/>
      <c r="N307" s="3"/>
      <c r="O307" s="3"/>
      <c r="P307" s="3"/>
      <c r="Q307" s="3"/>
      <c r="R307" s="20"/>
      <c r="S307" s="3"/>
      <c r="V307" s="19"/>
      <c r="X307" s="13" t="s">
        <v>16</v>
      </c>
      <c r="Y307" s="12"/>
      <c r="AA307" s="9"/>
      <c r="AB307" s="10"/>
      <c r="AC307" s="10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3" t="s">
        <v>17</v>
      </c>
      <c r="C308" s="12"/>
      <c r="E308" s="161" t="s">
        <v>7</v>
      </c>
      <c r="F308" s="162"/>
      <c r="G308" s="163"/>
      <c r="H308" s="5">
        <f>SUM(H294:H307)</f>
        <v>0</v>
      </c>
      <c r="N308" s="3"/>
      <c r="O308" s="3"/>
      <c r="P308" s="3"/>
      <c r="Q308" s="3"/>
      <c r="R308" s="20"/>
      <c r="S308" s="3"/>
      <c r="V308" s="19"/>
      <c r="X308" s="13" t="s">
        <v>17</v>
      </c>
      <c r="Y308" s="12"/>
      <c r="AA308" s="161" t="s">
        <v>7</v>
      </c>
      <c r="AB308" s="162"/>
      <c r="AC308" s="163"/>
      <c r="AD308" s="5">
        <f>SUM(AD294:AD307)</f>
        <v>1000</v>
      </c>
      <c r="AJ308" s="3"/>
      <c r="AK308" s="3"/>
      <c r="AL308" s="3"/>
      <c r="AM308" s="3"/>
      <c r="AN308" s="20"/>
      <c r="AO308" s="3"/>
    </row>
    <row r="309" spans="2:41" x14ac:dyDescent="0.25">
      <c r="B309" s="14"/>
      <c r="C309" s="12"/>
      <c r="E309" s="15"/>
      <c r="F309" s="15"/>
      <c r="G309" s="15"/>
      <c r="N309" s="3"/>
      <c r="O309" s="3"/>
      <c r="P309" s="3"/>
      <c r="Q309" s="3"/>
      <c r="R309" s="20"/>
      <c r="S309" s="3"/>
      <c r="V309" s="19"/>
      <c r="X309" s="14"/>
      <c r="Y309" s="12"/>
      <c r="AA309" s="15"/>
      <c r="AB309" s="15"/>
      <c r="AC309" s="15"/>
      <c r="AJ309" s="3"/>
      <c r="AK309" s="3"/>
      <c r="AL309" s="3"/>
      <c r="AM309" s="3"/>
      <c r="AN309" s="20"/>
      <c r="AO309" s="3"/>
    </row>
    <row r="310" spans="2:41" x14ac:dyDescent="0.25">
      <c r="B310" s="14"/>
      <c r="C310" s="12"/>
      <c r="N310" s="161" t="s">
        <v>7</v>
      </c>
      <c r="O310" s="162"/>
      <c r="P310" s="162"/>
      <c r="Q310" s="163"/>
      <c r="R310" s="20">
        <f>SUM(R294:R309)</f>
        <v>0</v>
      </c>
      <c r="S310" s="3"/>
      <c r="V310" s="19"/>
      <c r="X310" s="14"/>
      <c r="Y310" s="12"/>
      <c r="AJ310" s="161" t="s">
        <v>7</v>
      </c>
      <c r="AK310" s="162"/>
      <c r="AL310" s="162"/>
      <c r="AM310" s="163"/>
      <c r="AN310" s="20">
        <f>SUM(AN294:AN309)</f>
        <v>2000</v>
      </c>
      <c r="AO310" s="3"/>
    </row>
    <row r="311" spans="2:41" x14ac:dyDescent="0.25">
      <c r="B311" s="14"/>
      <c r="C311" s="12"/>
      <c r="V311" s="19"/>
      <c r="X311" s="14"/>
      <c r="Y311" s="12"/>
    </row>
    <row r="312" spans="2:41" x14ac:dyDescent="0.25">
      <c r="B312" s="14"/>
      <c r="C312" s="12"/>
      <c r="V312" s="19"/>
      <c r="X312" s="14"/>
      <c r="Y312" s="12"/>
    </row>
    <row r="313" spans="2:41" x14ac:dyDescent="0.25">
      <c r="B313" s="14"/>
      <c r="C313" s="12"/>
      <c r="E313" s="16"/>
      <c r="V313" s="19"/>
      <c r="X313" s="14"/>
      <c r="Y313" s="12"/>
      <c r="AA313" s="16"/>
    </row>
    <row r="314" spans="2:41" x14ac:dyDescent="0.25">
      <c r="B314" s="14"/>
      <c r="C314" s="12"/>
      <c r="V314" s="19"/>
      <c r="X314" s="14"/>
      <c r="Y314" s="12"/>
    </row>
    <row r="315" spans="2:41" x14ac:dyDescent="0.25">
      <c r="B315" s="14"/>
      <c r="C315" s="12"/>
      <c r="V315" s="19"/>
      <c r="X315" s="14"/>
      <c r="Y315" s="12"/>
    </row>
    <row r="316" spans="2:41" x14ac:dyDescent="0.25">
      <c r="B316" s="14"/>
      <c r="C316" s="12"/>
      <c r="V316" s="19"/>
      <c r="X316" s="14"/>
      <c r="Y316" s="12"/>
    </row>
    <row r="317" spans="2:41" x14ac:dyDescent="0.25">
      <c r="B317" s="14"/>
      <c r="C317" s="12"/>
      <c r="V317" s="19"/>
      <c r="X317" s="14"/>
      <c r="Y317" s="12"/>
    </row>
    <row r="318" spans="2:41" x14ac:dyDescent="0.25">
      <c r="B318" s="13"/>
      <c r="C318" s="12"/>
      <c r="V318" s="19"/>
      <c r="X318" s="13"/>
      <c r="Y318" s="12"/>
    </row>
    <row r="319" spans="2:41" x14ac:dyDescent="0.25">
      <c r="B319" s="17" t="s">
        <v>18</v>
      </c>
      <c r="C319" s="18">
        <f>SUM(C300:C318)</f>
        <v>892.3900000000001</v>
      </c>
      <c r="V319" s="19"/>
      <c r="X319" s="17" t="s">
        <v>18</v>
      </c>
      <c r="Y319" s="18">
        <f>SUM(Y300:Y318)</f>
        <v>2988.34</v>
      </c>
    </row>
    <row r="320" spans="2:41" x14ac:dyDescent="0.25">
      <c r="D320" s="30" t="s">
        <v>22</v>
      </c>
      <c r="E320" s="30" t="s">
        <v>21</v>
      </c>
      <c r="V320" s="19"/>
      <c r="Z320" s="30" t="s">
        <v>22</v>
      </c>
      <c r="AA320" s="30" t="s">
        <v>21</v>
      </c>
    </row>
    <row r="321" spans="1:43" x14ac:dyDescent="0.25">
      <c r="E321" s="1" t="s">
        <v>19</v>
      </c>
      <c r="V321" s="19"/>
      <c r="AA321" s="1" t="s">
        <v>19</v>
      </c>
    </row>
    <row r="322" spans="1:43" x14ac:dyDescent="0.25">
      <c r="V322" s="19"/>
    </row>
    <row r="323" spans="1:43" x14ac:dyDescent="0.25">
      <c r="V323" s="19"/>
    </row>
    <row r="324" spans="1:43" x14ac:dyDescent="0.25">
      <c r="V324" s="19"/>
    </row>
    <row r="325" spans="1:43" x14ac:dyDescent="0.25">
      <c r="V325" s="19"/>
    </row>
    <row r="326" spans="1:43" x14ac:dyDescent="0.25">
      <c r="V326" s="19"/>
    </row>
    <row r="327" spans="1:43" x14ac:dyDescent="0.25">
      <c r="V327" s="19"/>
    </row>
    <row r="328" spans="1:43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</row>
    <row r="329" spans="1:43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</row>
    <row r="330" spans="1:43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</row>
    <row r="331" spans="1:43" x14ac:dyDescent="0.25">
      <c r="V331" s="19"/>
    </row>
    <row r="332" spans="1:43" x14ac:dyDescent="0.25">
      <c r="H332" s="165" t="s">
        <v>30</v>
      </c>
      <c r="I332" s="165"/>
      <c r="J332" s="165"/>
      <c r="V332" s="19"/>
      <c r="AA332" s="165" t="s">
        <v>31</v>
      </c>
      <c r="AB332" s="165"/>
      <c r="AC332" s="165"/>
    </row>
    <row r="333" spans="1:43" x14ac:dyDescent="0.25">
      <c r="H333" s="165"/>
      <c r="I333" s="165"/>
      <c r="J333" s="165"/>
      <c r="V333" s="19"/>
      <c r="AA333" s="165"/>
      <c r="AB333" s="165"/>
      <c r="AC333" s="165"/>
    </row>
    <row r="334" spans="1:43" x14ac:dyDescent="0.25">
      <c r="V334" s="19"/>
    </row>
    <row r="335" spans="1:43" x14ac:dyDescent="0.25">
      <c r="V335" s="19"/>
    </row>
    <row r="336" spans="1:43" ht="23.25" x14ac:dyDescent="0.35">
      <c r="B336" s="26" t="s">
        <v>65</v>
      </c>
      <c r="V336" s="19"/>
      <c r="X336" s="24" t="s">
        <v>65</v>
      </c>
    </row>
    <row r="337" spans="2:41" ht="23.25" x14ac:dyDescent="0.35">
      <c r="B337" s="25" t="s">
        <v>32</v>
      </c>
      <c r="C337" s="22">
        <f>IF(X292="PAGADO",0,C297)</f>
        <v>-892.3900000000001</v>
      </c>
      <c r="E337" s="166" t="s">
        <v>81</v>
      </c>
      <c r="F337" s="166"/>
      <c r="G337" s="166"/>
      <c r="H337" s="166"/>
      <c r="V337" s="19"/>
      <c r="X337" s="25" t="s">
        <v>32</v>
      </c>
      <c r="Y337" s="22">
        <f>IF(B1137="PAGADO",0,C342)</f>
        <v>-1988.3400000000001</v>
      </c>
      <c r="AA337" s="166" t="s">
        <v>60</v>
      </c>
      <c r="AB337" s="166"/>
      <c r="AC337" s="166"/>
      <c r="AD337" s="166"/>
    </row>
    <row r="338" spans="2:41" x14ac:dyDescent="0.25">
      <c r="B338" s="1" t="s">
        <v>0</v>
      </c>
      <c r="C338" s="21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9"/>
      <c r="X338" s="1" t="s">
        <v>0</v>
      </c>
      <c r="Y338" s="21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2"/>
      <c r="E339" s="4"/>
      <c r="F339" s="3"/>
      <c r="G339" s="3"/>
      <c r="H339" s="5"/>
      <c r="N339" s="3"/>
      <c r="O339" s="3"/>
      <c r="P339" s="3"/>
      <c r="Q339" s="3"/>
      <c r="R339" s="20"/>
      <c r="S339" s="3"/>
      <c r="V339" s="19"/>
      <c r="Y339" s="22"/>
      <c r="AA339" s="9"/>
      <c r="AB339" s="10"/>
      <c r="AC339" s="10"/>
      <c r="AD339" s="5"/>
      <c r="AJ339" s="27">
        <v>45041</v>
      </c>
      <c r="AK339" s="3" t="s">
        <v>715</v>
      </c>
      <c r="AL339" s="3">
        <v>10</v>
      </c>
      <c r="AM339" s="3"/>
      <c r="AN339" s="20">
        <v>10</v>
      </c>
      <c r="AO339" s="3"/>
    </row>
    <row r="340" spans="2:41" x14ac:dyDescent="0.25">
      <c r="B340" s="1" t="s">
        <v>24</v>
      </c>
      <c r="C340" s="21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20"/>
      <c r="S340" s="3"/>
      <c r="V340" s="19"/>
      <c r="X340" s="1" t="s">
        <v>24</v>
      </c>
      <c r="Y340" s="21">
        <f>IF(Y337&gt;0,Y337+Y338,Y338)</f>
        <v>0</v>
      </c>
      <c r="AA340" s="9"/>
      <c r="AB340" s="10"/>
      <c r="AC340" s="10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" t="s">
        <v>9</v>
      </c>
      <c r="C341" s="22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20"/>
      <c r="S341" s="3"/>
      <c r="V341" s="19"/>
      <c r="X341" s="1" t="s">
        <v>9</v>
      </c>
      <c r="Y341" s="22">
        <f>Y365</f>
        <v>1998.3400000000001</v>
      </c>
      <c r="AA341" s="9"/>
      <c r="AB341" s="10"/>
      <c r="AC341" s="10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6" t="s">
        <v>26</v>
      </c>
      <c r="C342" s="23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20"/>
      <c r="S342" s="3"/>
      <c r="V342" s="19"/>
      <c r="X342" s="6" t="s">
        <v>27</v>
      </c>
      <c r="Y342" s="23">
        <f>Y340-Y341</f>
        <v>-1998.3400000000001</v>
      </c>
      <c r="AA342" s="161" t="s">
        <v>7</v>
      </c>
      <c r="AB342" s="162"/>
      <c r="AC342" s="163"/>
      <c r="AD342" s="5">
        <f>SUM(AD339:AD341)</f>
        <v>0</v>
      </c>
      <c r="AJ342" s="3"/>
      <c r="AK342" s="3"/>
      <c r="AL342" s="3"/>
      <c r="AM342" s="3"/>
      <c r="AN342" s="20"/>
      <c r="AO342" s="3"/>
    </row>
    <row r="343" spans="2:41" ht="23.25" x14ac:dyDescent="0.35">
      <c r="B343" s="6"/>
      <c r="C343" s="7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68" t="str">
        <f>IF(Y342&lt;0,"NO PAGAR","COBRAR'")</f>
        <v>NO PAGAR</v>
      </c>
      <c r="Y343" s="168"/>
      <c r="AJ343" s="3"/>
      <c r="AK343" s="3"/>
      <c r="AL343" s="3"/>
      <c r="AM343" s="3"/>
      <c r="AN343" s="20"/>
      <c r="AO343" s="3"/>
    </row>
    <row r="344" spans="2:41" ht="23.25" x14ac:dyDescent="0.35">
      <c r="B344" s="168" t="str">
        <f>IF(C342&lt;0,"NO PAGAR","COBRAR'")</f>
        <v>NO PAGAR</v>
      </c>
      <c r="C344" s="168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6"/>
      <c r="Y344" s="8"/>
      <c r="AA344" s="2" t="s">
        <v>1</v>
      </c>
      <c r="AB344" s="169" t="s">
        <v>5</v>
      </c>
      <c r="AC344" s="169"/>
      <c r="AD344" s="2" t="s">
        <v>4</v>
      </c>
      <c r="AE344" s="2" t="s">
        <v>7</v>
      </c>
      <c r="AJ344" s="3"/>
      <c r="AK344" s="3"/>
      <c r="AL344" s="3"/>
      <c r="AM344" s="3"/>
      <c r="AN344" s="20"/>
      <c r="AO344" s="3"/>
    </row>
    <row r="345" spans="2:41" x14ac:dyDescent="0.25">
      <c r="B345" s="159" t="s">
        <v>9</v>
      </c>
      <c r="C345" s="160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59" t="s">
        <v>9</v>
      </c>
      <c r="Y345" s="160"/>
      <c r="AA345" s="27">
        <v>45041</v>
      </c>
      <c r="AB345" s="170" t="s">
        <v>715</v>
      </c>
      <c r="AC345" s="170"/>
      <c r="AD345" s="3">
        <v>10</v>
      </c>
      <c r="AE345" s="20">
        <v>10</v>
      </c>
      <c r="AJ345" s="3"/>
      <c r="AK345" s="3"/>
      <c r="AL345" s="3"/>
      <c r="AM345" s="3"/>
      <c r="AN345" s="20"/>
      <c r="AO345" s="3"/>
    </row>
    <row r="346" spans="2:41" x14ac:dyDescent="0.25">
      <c r="B346" s="11" t="str">
        <f>IF(Y297&lt;0,"SALDO ADELANTADO","SALDO A FAVOR '")</f>
        <v>SALDO ADELANTADO</v>
      </c>
      <c r="C346" s="12">
        <f>IF(Y297&lt;=0,Y297*-1)</f>
        <v>1988.3400000000001</v>
      </c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1" t="str">
        <f>IF(C342&lt;0,"SALDO ADELANTADO","SALDO A FAVOR'")</f>
        <v>SALDO ADELANTADO</v>
      </c>
      <c r="Y346" s="12">
        <f>IF(C342&lt;=0,C342*-1)</f>
        <v>1988.3400000000001</v>
      </c>
      <c r="AJ346" s="3"/>
      <c r="AK346" s="3"/>
      <c r="AL346" s="3"/>
      <c r="AM346" s="3"/>
      <c r="AN346" s="20"/>
      <c r="AO346" s="3"/>
    </row>
    <row r="347" spans="2:41" x14ac:dyDescent="0.25">
      <c r="B347" s="13" t="s">
        <v>10</v>
      </c>
      <c r="C347" s="12">
        <f>R355</f>
        <v>0</v>
      </c>
      <c r="E347" s="9"/>
      <c r="F347" s="10"/>
      <c r="G347" s="10"/>
      <c r="H347" s="5"/>
      <c r="N347" s="3"/>
      <c r="O347" s="3"/>
      <c r="P347" s="3"/>
      <c r="Q347" s="3"/>
      <c r="R347" s="20"/>
      <c r="S347" s="3"/>
      <c r="V347" s="19"/>
      <c r="X347" s="13" t="s">
        <v>10</v>
      </c>
      <c r="Y347" s="12">
        <f>AN355</f>
        <v>10</v>
      </c>
      <c r="AJ347" s="3"/>
      <c r="AK347" s="3"/>
      <c r="AL347" s="3"/>
      <c r="AM347" s="3"/>
      <c r="AN347" s="20"/>
      <c r="AO347" s="3"/>
    </row>
    <row r="348" spans="2:41" x14ac:dyDescent="0.25">
      <c r="B348" s="13" t="s">
        <v>11</v>
      </c>
      <c r="C348" s="12"/>
      <c r="E348" s="9"/>
      <c r="F348" s="10"/>
      <c r="G348" s="10"/>
      <c r="H348" s="5"/>
      <c r="N348" s="3"/>
      <c r="O348" s="3"/>
      <c r="P348" s="3"/>
      <c r="Q348" s="3"/>
      <c r="R348" s="20"/>
      <c r="S348" s="3"/>
      <c r="V348" s="19"/>
      <c r="X348" s="13" t="s">
        <v>11</v>
      </c>
      <c r="Y348" s="12"/>
      <c r="AJ348" s="3"/>
      <c r="AK348" s="3"/>
      <c r="AL348" s="3"/>
      <c r="AM348" s="3"/>
      <c r="AN348" s="20"/>
      <c r="AO348" s="3"/>
    </row>
    <row r="349" spans="2:41" x14ac:dyDescent="0.25">
      <c r="B349" s="13" t="s">
        <v>12</v>
      </c>
      <c r="C349" s="12"/>
      <c r="E349" s="9"/>
      <c r="F349" s="10"/>
      <c r="G349" s="10"/>
      <c r="H349" s="5"/>
      <c r="N349" s="3"/>
      <c r="O349" s="3"/>
      <c r="P349" s="3"/>
      <c r="Q349" s="3"/>
      <c r="R349" s="20"/>
      <c r="S349" s="3"/>
      <c r="V349" s="19"/>
      <c r="X349" s="13" t="s">
        <v>12</v>
      </c>
      <c r="Y349" s="12"/>
      <c r="AJ349" s="3"/>
      <c r="AK349" s="3"/>
      <c r="AL349" s="3"/>
      <c r="AM349" s="3"/>
      <c r="AN349" s="20"/>
      <c r="AO349" s="3"/>
    </row>
    <row r="350" spans="2:41" x14ac:dyDescent="0.25">
      <c r="B350" s="13" t="s">
        <v>13</v>
      </c>
      <c r="C350" s="12"/>
      <c r="E350" s="9"/>
      <c r="F350" s="10"/>
      <c r="G350" s="10"/>
      <c r="H350" s="5"/>
      <c r="N350" s="3"/>
      <c r="O350" s="3"/>
      <c r="P350" s="3"/>
      <c r="Q350" s="3"/>
      <c r="R350" s="20"/>
      <c r="S350" s="3"/>
      <c r="V350" s="19"/>
      <c r="X350" s="13" t="s">
        <v>13</v>
      </c>
      <c r="Y350" s="12"/>
      <c r="AJ350" s="3"/>
      <c r="AK350" s="3"/>
      <c r="AL350" s="3"/>
      <c r="AM350" s="3"/>
      <c r="AN350" s="20"/>
      <c r="AO350" s="3"/>
    </row>
    <row r="351" spans="2:41" x14ac:dyDescent="0.25">
      <c r="B351" s="13" t="s">
        <v>14</v>
      </c>
      <c r="C351" s="12"/>
      <c r="E351" s="9"/>
      <c r="F351" s="10"/>
      <c r="G351" s="10"/>
      <c r="H351" s="5"/>
      <c r="N351" s="3"/>
      <c r="O351" s="3"/>
      <c r="P351" s="3"/>
      <c r="Q351" s="3"/>
      <c r="R351" s="20"/>
      <c r="S351" s="3"/>
      <c r="V351" s="19"/>
      <c r="X351" s="13" t="s">
        <v>14</v>
      </c>
      <c r="Y351" s="12"/>
      <c r="AJ351" s="3"/>
      <c r="AK351" s="3"/>
      <c r="AL351" s="3"/>
      <c r="AM351" s="3"/>
      <c r="AN351" s="20"/>
      <c r="AO351" s="3"/>
    </row>
    <row r="352" spans="2:41" x14ac:dyDescent="0.25">
      <c r="B352" s="13" t="s">
        <v>15</v>
      </c>
      <c r="C352" s="12"/>
      <c r="E352" s="9"/>
      <c r="F352" s="10"/>
      <c r="G352" s="10"/>
      <c r="H352" s="5"/>
      <c r="N352" s="3"/>
      <c r="O352" s="3"/>
      <c r="P352" s="3"/>
      <c r="Q352" s="3"/>
      <c r="R352" s="20"/>
      <c r="S352" s="3"/>
      <c r="V352" s="19"/>
      <c r="X352" s="13" t="s">
        <v>15</v>
      </c>
      <c r="Y352" s="12"/>
      <c r="AJ352" s="3"/>
      <c r="AK352" s="3"/>
      <c r="AL352" s="3"/>
      <c r="AM352" s="3"/>
      <c r="AN352" s="20"/>
      <c r="AO352" s="3"/>
    </row>
    <row r="353" spans="2:41" x14ac:dyDescent="0.25">
      <c r="B353" s="13" t="s">
        <v>16</v>
      </c>
      <c r="C353" s="12"/>
      <c r="E353" s="161" t="s">
        <v>7</v>
      </c>
      <c r="F353" s="162"/>
      <c r="G353" s="163"/>
      <c r="H353" s="5">
        <f>SUM(H339:H352)</f>
        <v>0</v>
      </c>
      <c r="N353" s="3"/>
      <c r="O353" s="3"/>
      <c r="P353" s="3"/>
      <c r="Q353" s="3"/>
      <c r="R353" s="20"/>
      <c r="S353" s="3"/>
      <c r="V353" s="19"/>
      <c r="X353" s="13" t="s">
        <v>16</v>
      </c>
      <c r="Y353" s="12"/>
      <c r="AJ353" s="3"/>
      <c r="AK353" s="3"/>
      <c r="AL353" s="3"/>
      <c r="AM353" s="3"/>
      <c r="AN353" s="20"/>
      <c r="AO353" s="3"/>
    </row>
    <row r="354" spans="2:41" x14ac:dyDescent="0.25">
      <c r="B354" s="13" t="s">
        <v>17</v>
      </c>
      <c r="C354" s="12"/>
      <c r="E354" s="15"/>
      <c r="F354" s="15"/>
      <c r="G354" s="15"/>
      <c r="N354" s="3"/>
      <c r="O354" s="3"/>
      <c r="P354" s="3"/>
      <c r="Q354" s="3"/>
      <c r="R354" s="20"/>
      <c r="S354" s="3"/>
      <c r="V354" s="19"/>
      <c r="X354" s="13" t="s">
        <v>17</v>
      </c>
      <c r="Y354" s="12"/>
      <c r="AA354" s="15"/>
      <c r="AB354" s="15"/>
      <c r="AC354" s="15"/>
      <c r="AJ354" s="3"/>
      <c r="AK354" s="3"/>
      <c r="AL354" s="3"/>
      <c r="AM354" s="3"/>
      <c r="AN354" s="20"/>
      <c r="AO354" s="3"/>
    </row>
    <row r="355" spans="2:41" x14ac:dyDescent="0.25">
      <c r="B355" s="14"/>
      <c r="C355" s="12"/>
      <c r="N355" s="161" t="s">
        <v>7</v>
      </c>
      <c r="O355" s="162"/>
      <c r="P355" s="162"/>
      <c r="Q355" s="163"/>
      <c r="R355" s="20">
        <f>SUM(R339:R354)</f>
        <v>0</v>
      </c>
      <c r="S355" s="3"/>
      <c r="V355" s="19"/>
      <c r="X355" s="14"/>
      <c r="Y355" s="12"/>
      <c r="AJ355" s="161" t="s">
        <v>7</v>
      </c>
      <c r="AK355" s="162"/>
      <c r="AL355" s="162"/>
      <c r="AM355" s="163"/>
      <c r="AN355" s="20">
        <f>SUM(AN339:AN354)</f>
        <v>10</v>
      </c>
      <c r="AO355" s="3"/>
    </row>
    <row r="356" spans="2:41" x14ac:dyDescent="0.25">
      <c r="B356" s="14"/>
      <c r="C356" s="12"/>
      <c r="V356" s="19"/>
      <c r="X356" s="14"/>
      <c r="Y356" s="12"/>
    </row>
    <row r="357" spans="2:41" x14ac:dyDescent="0.25">
      <c r="B357" s="14"/>
      <c r="C357" s="12"/>
      <c r="V357" s="19"/>
      <c r="X357" s="14"/>
      <c r="Y357" s="12"/>
    </row>
    <row r="358" spans="2:41" x14ac:dyDescent="0.25">
      <c r="B358" s="14"/>
      <c r="C358" s="12"/>
      <c r="E358" s="16"/>
      <c r="V358" s="19"/>
      <c r="X358" s="14"/>
      <c r="Y358" s="12"/>
      <c r="AA358" s="16"/>
    </row>
    <row r="359" spans="2:41" x14ac:dyDescent="0.25">
      <c r="B359" s="14"/>
      <c r="C359" s="12"/>
      <c r="V359" s="19"/>
      <c r="X359" s="14"/>
      <c r="Y359" s="12"/>
    </row>
    <row r="360" spans="2:41" x14ac:dyDescent="0.25">
      <c r="B360" s="14"/>
      <c r="C360" s="12"/>
      <c r="V360" s="19"/>
      <c r="X360" s="14"/>
      <c r="Y360" s="12"/>
    </row>
    <row r="361" spans="2:41" x14ac:dyDescent="0.25">
      <c r="B361" s="14"/>
      <c r="C361" s="12"/>
      <c r="V361" s="19"/>
      <c r="X361" s="14"/>
      <c r="Y361" s="12"/>
    </row>
    <row r="362" spans="2:41" x14ac:dyDescent="0.25">
      <c r="B362" s="14"/>
      <c r="C362" s="12"/>
      <c r="V362" s="19"/>
      <c r="X362" s="14"/>
      <c r="Y362" s="12"/>
    </row>
    <row r="363" spans="2:41" x14ac:dyDescent="0.25">
      <c r="B363" s="14"/>
      <c r="C363" s="12"/>
      <c r="V363" s="19"/>
      <c r="X363" s="14"/>
      <c r="Y363" s="12"/>
    </row>
    <row r="364" spans="2:41" x14ac:dyDescent="0.25">
      <c r="B364" s="13"/>
      <c r="C364" s="12"/>
      <c r="V364" s="19"/>
      <c r="X364" s="13"/>
      <c r="Y364" s="12"/>
    </row>
    <row r="365" spans="2:41" x14ac:dyDescent="0.25">
      <c r="B365" s="17" t="s">
        <v>18</v>
      </c>
      <c r="C365" s="18">
        <f>SUM(C346:C364)</f>
        <v>1988.3400000000001</v>
      </c>
      <c r="D365" s="30" t="s">
        <v>22</v>
      </c>
      <c r="E365" s="30" t="s">
        <v>21</v>
      </c>
      <c r="V365" s="19"/>
      <c r="X365" s="17" t="s">
        <v>18</v>
      </c>
      <c r="Y365" s="18">
        <f>SUM(Y346:Y364)</f>
        <v>1998.3400000000001</v>
      </c>
      <c r="Z365" s="30" t="s">
        <v>22</v>
      </c>
      <c r="AA365" s="30" t="s">
        <v>21</v>
      </c>
    </row>
    <row r="366" spans="2:41" x14ac:dyDescent="0.25">
      <c r="E366" s="1" t="s">
        <v>19</v>
      </c>
      <c r="V366" s="19"/>
      <c r="AA366" s="1" t="s">
        <v>19</v>
      </c>
    </row>
    <row r="367" spans="2:41" x14ac:dyDescent="0.25">
      <c r="V367" s="19"/>
    </row>
    <row r="368" spans="2:41" x14ac:dyDescent="0.25">
      <c r="V368" s="19"/>
    </row>
    <row r="369" spans="2:31" x14ac:dyDescent="0.25">
      <c r="V369" s="19"/>
    </row>
    <row r="370" spans="2:31" x14ac:dyDescent="0.25">
      <c r="V370" s="19"/>
    </row>
    <row r="371" spans="2:31" x14ac:dyDescent="0.25">
      <c r="V371" s="19"/>
    </row>
    <row r="372" spans="2:31" x14ac:dyDescent="0.25">
      <c r="V372" s="19"/>
    </row>
    <row r="373" spans="2:31" x14ac:dyDescent="0.25">
      <c r="V373" s="19"/>
    </row>
    <row r="374" spans="2:31" x14ac:dyDescent="0.25">
      <c r="V374" s="19"/>
    </row>
    <row r="375" spans="2:31" x14ac:dyDescent="0.25">
      <c r="V375" s="19"/>
    </row>
    <row r="376" spans="2:31" x14ac:dyDescent="0.25">
      <c r="V376" s="19"/>
    </row>
    <row r="377" spans="2:31" x14ac:dyDescent="0.25">
      <c r="V377" s="19"/>
    </row>
    <row r="378" spans="2:31" x14ac:dyDescent="0.25">
      <c r="V378" s="19"/>
    </row>
    <row r="379" spans="2:31" x14ac:dyDescent="0.25">
      <c r="V379" s="19"/>
      <c r="AC379" s="164" t="s">
        <v>29</v>
      </c>
      <c r="AD379" s="164"/>
      <c r="AE379" s="164"/>
    </row>
    <row r="380" spans="2:31" x14ac:dyDescent="0.25">
      <c r="H380" s="165" t="s">
        <v>28</v>
      </c>
      <c r="I380" s="165"/>
      <c r="J380" s="165"/>
      <c r="V380" s="19"/>
      <c r="AC380" s="164"/>
      <c r="AD380" s="164"/>
      <c r="AE380" s="164"/>
    </row>
    <row r="381" spans="2:31" x14ac:dyDescent="0.25">
      <c r="H381" s="165"/>
      <c r="I381" s="165"/>
      <c r="J381" s="165"/>
      <c r="V381" s="19"/>
      <c r="AC381" s="164"/>
      <c r="AD381" s="164"/>
      <c r="AE381" s="164"/>
    </row>
    <row r="382" spans="2:31" x14ac:dyDescent="0.25">
      <c r="V382" s="19"/>
    </row>
    <row r="383" spans="2:31" x14ac:dyDescent="0.25">
      <c r="V383" s="19"/>
    </row>
    <row r="384" spans="2:31" ht="23.25" x14ac:dyDescent="0.35">
      <c r="B384" s="24" t="s">
        <v>64</v>
      </c>
      <c r="V384" s="19"/>
      <c r="X384" s="24" t="s">
        <v>64</v>
      </c>
    </row>
    <row r="385" spans="2:41" ht="23.25" x14ac:dyDescent="0.35">
      <c r="B385" s="25" t="s">
        <v>32</v>
      </c>
      <c r="C385" s="22">
        <f>IF(X337="PAGADO",0,Y342)</f>
        <v>-1998.3400000000001</v>
      </c>
      <c r="E385" s="166" t="s">
        <v>20</v>
      </c>
      <c r="F385" s="166"/>
      <c r="G385" s="166"/>
      <c r="H385" s="166"/>
      <c r="V385" s="19"/>
      <c r="X385" s="25" t="s">
        <v>32</v>
      </c>
      <c r="Y385" s="22">
        <f>IF(B385="PAGADO",0,C390)</f>
        <v>-2044.2500000000002</v>
      </c>
      <c r="AA385" s="166" t="s">
        <v>20</v>
      </c>
      <c r="AB385" s="166"/>
      <c r="AC385" s="166"/>
      <c r="AD385" s="166"/>
    </row>
    <row r="386" spans="2:41" x14ac:dyDescent="0.25">
      <c r="B386" s="1" t="s">
        <v>0</v>
      </c>
      <c r="C386" s="21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9"/>
      <c r="X386" s="1" t="s">
        <v>0</v>
      </c>
      <c r="Y386" s="21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2"/>
      <c r="E387" s="4"/>
      <c r="F387" s="3"/>
      <c r="G387" s="3"/>
      <c r="H387" s="5"/>
      <c r="N387" s="3"/>
      <c r="O387" s="3"/>
      <c r="P387" s="3"/>
      <c r="Q387" s="3"/>
      <c r="R387" s="20"/>
      <c r="S387" s="3"/>
      <c r="V387" s="19"/>
      <c r="Y387" s="22"/>
      <c r="AA387" s="4"/>
      <c r="AB387" s="3"/>
      <c r="AC387" s="3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" t="s">
        <v>24</v>
      </c>
      <c r="C388" s="21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20"/>
      <c r="S388" s="3"/>
      <c r="V388" s="19"/>
      <c r="X388" s="1" t="s">
        <v>24</v>
      </c>
      <c r="Y388" s="21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" t="s">
        <v>9</v>
      </c>
      <c r="C389" s="22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20"/>
      <c r="S389" s="3"/>
      <c r="V389" s="19"/>
      <c r="X389" s="1" t="s">
        <v>9</v>
      </c>
      <c r="Y389" s="22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20"/>
      <c r="AO389" s="3"/>
    </row>
    <row r="390" spans="2:41" x14ac:dyDescent="0.25">
      <c r="B390" s="6" t="s">
        <v>25</v>
      </c>
      <c r="C390" s="23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20"/>
      <c r="S390" s="3"/>
      <c r="V390" s="19"/>
      <c r="X390" s="6" t="s">
        <v>8</v>
      </c>
      <c r="Y390" s="23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20"/>
      <c r="AO390" s="3"/>
    </row>
    <row r="391" spans="2:41" ht="26.25" x14ac:dyDescent="0.4">
      <c r="B391" s="167" t="str">
        <f>IF(C390&lt;0,"NO PAGAR","COBRAR")</f>
        <v>NO PAGAR</v>
      </c>
      <c r="C391" s="167"/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67" t="str">
        <f>IF(Y390&lt;0,"NO PAGAR","COBRAR")</f>
        <v>NO PAGAR</v>
      </c>
      <c r="Y391" s="167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1" x14ac:dyDescent="0.25">
      <c r="B392" s="159" t="s">
        <v>9</v>
      </c>
      <c r="C392" s="160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59" t="s">
        <v>9</v>
      </c>
      <c r="Y392" s="160"/>
      <c r="AA392" s="9"/>
      <c r="AB392" s="10"/>
      <c r="AC392" s="10"/>
      <c r="AD392" s="5"/>
      <c r="AJ392" s="3"/>
      <c r="AK392" s="3"/>
      <c r="AL392" s="3"/>
      <c r="AM392" s="3"/>
      <c r="AN392" s="20"/>
      <c r="AO392" s="3"/>
    </row>
    <row r="393" spans="2:41" x14ac:dyDescent="0.25">
      <c r="B393" s="11" t="str">
        <f>IF(C426&lt;0,"SALDO A FAVOR","SALDO ADELANTAD0'")</f>
        <v>SALDO ADELANTAD0'</v>
      </c>
      <c r="C393" s="12">
        <f>IF(Y342&lt;=0,Y342*-1)</f>
        <v>1998.3400000000001</v>
      </c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1" t="str">
        <f>IF(C390&lt;0,"SALDO ADELANTADO","SALDO A FAVOR'")</f>
        <v>SALDO ADELANTADO</v>
      </c>
      <c r="Y393" s="12">
        <f>IF(C390&lt;=0,C390*-1)</f>
        <v>2044.2500000000002</v>
      </c>
      <c r="AA393" s="9"/>
      <c r="AB393" s="10"/>
      <c r="AC393" s="10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3" t="s">
        <v>10</v>
      </c>
      <c r="C394" s="12">
        <f>R403</f>
        <v>0</v>
      </c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3" t="s">
        <v>10</v>
      </c>
      <c r="Y394" s="12">
        <f>AN403</f>
        <v>0</v>
      </c>
      <c r="AA394" s="9"/>
      <c r="AB394" s="10"/>
      <c r="AC394" s="10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3" t="s">
        <v>11</v>
      </c>
      <c r="C395" s="12"/>
      <c r="E395" s="9"/>
      <c r="F395" s="10"/>
      <c r="G395" s="10"/>
      <c r="H395" s="5"/>
      <c r="N395" s="3"/>
      <c r="O395" s="3"/>
      <c r="P395" s="3"/>
      <c r="Q395" s="3"/>
      <c r="R395" s="20"/>
      <c r="S395" s="3"/>
      <c r="V395" s="19"/>
      <c r="X395" s="13" t="s">
        <v>11</v>
      </c>
      <c r="Y395" s="12"/>
      <c r="AA395" s="9"/>
      <c r="AB395" s="10"/>
      <c r="AC395" s="10"/>
      <c r="AD395" s="5"/>
      <c r="AJ395" s="3"/>
      <c r="AK395" s="3"/>
      <c r="AL395" s="3"/>
      <c r="AM395" s="3"/>
      <c r="AN395" s="20"/>
      <c r="AO395" s="3"/>
    </row>
    <row r="396" spans="2:41" x14ac:dyDescent="0.25">
      <c r="B396" s="13" t="s">
        <v>12</v>
      </c>
      <c r="C396" s="12"/>
      <c r="E396" s="9"/>
      <c r="F396" s="10"/>
      <c r="G396" s="10"/>
      <c r="H396" s="5"/>
      <c r="N396" s="3"/>
      <c r="O396" s="3"/>
      <c r="P396" s="3"/>
      <c r="Q396" s="3"/>
      <c r="R396" s="20"/>
      <c r="S396" s="3"/>
      <c r="V396" s="19"/>
      <c r="X396" s="13" t="s">
        <v>12</v>
      </c>
      <c r="Y396" s="12"/>
      <c r="AA396" s="9"/>
      <c r="AB396" s="10"/>
      <c r="AC396" s="10"/>
      <c r="AD396" s="5"/>
      <c r="AJ396" s="3"/>
      <c r="AK396" s="3"/>
      <c r="AL396" s="3"/>
      <c r="AM396" s="3"/>
      <c r="AN396" s="20"/>
      <c r="AO396" s="3"/>
    </row>
    <row r="397" spans="2:41" x14ac:dyDescent="0.25">
      <c r="B397" s="13" t="s">
        <v>13</v>
      </c>
      <c r="C397" s="12"/>
      <c r="E397" s="9"/>
      <c r="F397" s="10"/>
      <c r="G397" s="10"/>
      <c r="H397" s="5"/>
      <c r="N397" s="3"/>
      <c r="O397" s="3"/>
      <c r="P397" s="3"/>
      <c r="Q397" s="3"/>
      <c r="R397" s="20"/>
      <c r="S397" s="3"/>
      <c r="V397" s="19"/>
      <c r="X397" s="13" t="s">
        <v>13</v>
      </c>
      <c r="Y397" s="12"/>
      <c r="AA397" s="9"/>
      <c r="AB397" s="10"/>
      <c r="AC397" s="10"/>
      <c r="AD397" s="5"/>
      <c r="AJ397" s="3"/>
      <c r="AK397" s="3"/>
      <c r="AL397" s="3"/>
      <c r="AM397" s="3"/>
      <c r="AN397" s="20"/>
      <c r="AO397" s="3"/>
    </row>
    <row r="398" spans="2:41" x14ac:dyDescent="0.25">
      <c r="B398" s="13" t="s">
        <v>785</v>
      </c>
      <c r="C398" s="12">
        <v>45.91</v>
      </c>
      <c r="E398" s="9"/>
      <c r="F398" s="10"/>
      <c r="G398" s="10"/>
      <c r="H398" s="5"/>
      <c r="N398" s="3"/>
      <c r="O398" s="3"/>
      <c r="P398" s="3"/>
      <c r="Q398" s="3"/>
      <c r="R398" s="20"/>
      <c r="S398" s="3"/>
      <c r="V398" s="19"/>
      <c r="X398" s="13" t="s">
        <v>14</v>
      </c>
      <c r="Y398" s="12"/>
      <c r="AA398" s="9"/>
      <c r="AB398" s="10"/>
      <c r="AC398" s="10"/>
      <c r="AD398" s="5"/>
      <c r="AJ398" s="3"/>
      <c r="AK398" s="3"/>
      <c r="AL398" s="3"/>
      <c r="AM398" s="3"/>
      <c r="AN398" s="20"/>
      <c r="AO398" s="3"/>
    </row>
    <row r="399" spans="2:41" x14ac:dyDescent="0.25">
      <c r="B399" s="13" t="s">
        <v>15</v>
      </c>
      <c r="C399" s="12"/>
      <c r="E399" s="9"/>
      <c r="F399" s="10"/>
      <c r="G399" s="10"/>
      <c r="H399" s="5"/>
      <c r="N399" s="3"/>
      <c r="O399" s="3"/>
      <c r="P399" s="3"/>
      <c r="Q399" s="3"/>
      <c r="R399" s="20"/>
      <c r="S399" s="3"/>
      <c r="V399" s="19"/>
      <c r="X399" s="13" t="s">
        <v>15</v>
      </c>
      <c r="Y399" s="12"/>
      <c r="AA399" s="9"/>
      <c r="AB399" s="10"/>
      <c r="AC399" s="10"/>
      <c r="AD399" s="5"/>
      <c r="AJ399" s="3"/>
      <c r="AK399" s="3"/>
      <c r="AL399" s="3"/>
      <c r="AM399" s="3"/>
      <c r="AN399" s="20"/>
      <c r="AO399" s="3"/>
    </row>
    <row r="400" spans="2:41" x14ac:dyDescent="0.25">
      <c r="B400" s="13" t="s">
        <v>16</v>
      </c>
      <c r="C400" s="12"/>
      <c r="E400" s="9"/>
      <c r="F400" s="10"/>
      <c r="G400" s="10"/>
      <c r="H400" s="5"/>
      <c r="N400" s="3"/>
      <c r="O400" s="3"/>
      <c r="P400" s="3"/>
      <c r="Q400" s="3"/>
      <c r="R400" s="20"/>
      <c r="S400" s="3"/>
      <c r="V400" s="19"/>
      <c r="X400" s="13" t="s">
        <v>16</v>
      </c>
      <c r="Y400" s="12"/>
      <c r="AA400" s="9"/>
      <c r="AB400" s="10"/>
      <c r="AC400" s="10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3" t="s">
        <v>17</v>
      </c>
      <c r="C401" s="12"/>
      <c r="E401" s="161" t="s">
        <v>7</v>
      </c>
      <c r="F401" s="162"/>
      <c r="G401" s="163"/>
      <c r="H401" s="5">
        <f>SUM(H387:H400)</f>
        <v>0</v>
      </c>
      <c r="N401" s="3"/>
      <c r="O401" s="3"/>
      <c r="P401" s="3"/>
      <c r="Q401" s="3"/>
      <c r="R401" s="20"/>
      <c r="S401" s="3"/>
      <c r="V401" s="19"/>
      <c r="X401" s="13" t="s">
        <v>17</v>
      </c>
      <c r="Y401" s="12"/>
      <c r="AA401" s="161" t="s">
        <v>7</v>
      </c>
      <c r="AB401" s="162"/>
      <c r="AC401" s="163"/>
      <c r="AD401" s="5">
        <f>SUM(AD387:AD400)</f>
        <v>0</v>
      </c>
      <c r="AJ401" s="3"/>
      <c r="AK401" s="3"/>
      <c r="AL401" s="3"/>
      <c r="AM401" s="3"/>
      <c r="AN401" s="20"/>
      <c r="AO401" s="3"/>
    </row>
    <row r="402" spans="2:41" x14ac:dyDescent="0.25">
      <c r="B402" s="14"/>
      <c r="C402" s="12"/>
      <c r="E402" s="15"/>
      <c r="F402" s="15"/>
      <c r="G402" s="15"/>
      <c r="N402" s="3"/>
      <c r="O402" s="3"/>
      <c r="P402" s="3"/>
      <c r="Q402" s="3"/>
      <c r="R402" s="20"/>
      <c r="S402" s="3"/>
      <c r="V402" s="19"/>
      <c r="X402" s="14"/>
      <c r="Y402" s="12"/>
      <c r="AA402" s="15"/>
      <c r="AB402" s="15"/>
      <c r="AC402" s="15"/>
      <c r="AJ402" s="3"/>
      <c r="AK402" s="3"/>
      <c r="AL402" s="3"/>
      <c r="AM402" s="3"/>
      <c r="AN402" s="20"/>
      <c r="AO402" s="3"/>
    </row>
    <row r="403" spans="2:41" x14ac:dyDescent="0.25">
      <c r="B403" s="14"/>
      <c r="C403" s="12"/>
      <c r="N403" s="161" t="s">
        <v>7</v>
      </c>
      <c r="O403" s="162"/>
      <c r="P403" s="162"/>
      <c r="Q403" s="163"/>
      <c r="R403" s="20">
        <f>SUM(R387:R402)</f>
        <v>0</v>
      </c>
      <c r="S403" s="3"/>
      <c r="V403" s="19"/>
      <c r="X403" s="14"/>
      <c r="Y403" s="12"/>
      <c r="AJ403" s="161" t="s">
        <v>7</v>
      </c>
      <c r="AK403" s="162"/>
      <c r="AL403" s="162"/>
      <c r="AM403" s="163"/>
      <c r="AN403" s="20">
        <f>SUM(AN387:AN402)</f>
        <v>0</v>
      </c>
      <c r="AO403" s="3"/>
    </row>
    <row r="404" spans="2:41" x14ac:dyDescent="0.25">
      <c r="B404" s="14"/>
      <c r="C404" s="12"/>
      <c r="V404" s="19"/>
      <c r="X404" s="14"/>
      <c r="Y404" s="12"/>
    </row>
    <row r="405" spans="2:41" x14ac:dyDescent="0.25">
      <c r="B405" s="14"/>
      <c r="C405" s="12"/>
      <c r="V405" s="19"/>
      <c r="X405" s="14"/>
      <c r="Y405" s="12"/>
    </row>
    <row r="406" spans="2:41" x14ac:dyDescent="0.25">
      <c r="B406" s="14"/>
      <c r="C406" s="12"/>
      <c r="E406" s="16"/>
      <c r="V406" s="19"/>
      <c r="X406" s="14"/>
      <c r="Y406" s="12"/>
      <c r="AA406" s="16"/>
    </row>
    <row r="407" spans="2:41" x14ac:dyDescent="0.25">
      <c r="B407" s="14"/>
      <c r="C407" s="12"/>
      <c r="V407" s="19"/>
      <c r="X407" s="14"/>
      <c r="Y407" s="12"/>
    </row>
    <row r="408" spans="2:41" x14ac:dyDescent="0.25">
      <c r="B408" s="14"/>
      <c r="C408" s="12"/>
      <c r="V408" s="19"/>
      <c r="X408" s="14"/>
      <c r="Y408" s="12"/>
    </row>
    <row r="409" spans="2:41" x14ac:dyDescent="0.25">
      <c r="B409" s="14"/>
      <c r="C409" s="12"/>
      <c r="V409" s="19"/>
      <c r="X409" s="14"/>
      <c r="Y409" s="12"/>
    </row>
    <row r="410" spans="2:41" x14ac:dyDescent="0.25">
      <c r="B410" s="14"/>
      <c r="C410" s="12"/>
      <c r="V410" s="19"/>
      <c r="X410" s="14"/>
      <c r="Y410" s="12"/>
    </row>
    <row r="411" spans="2:41" x14ac:dyDescent="0.25">
      <c r="B411" s="13"/>
      <c r="C411" s="12"/>
      <c r="V411" s="19"/>
      <c r="X411" s="13"/>
      <c r="Y411" s="12"/>
    </row>
    <row r="412" spans="2:41" x14ac:dyDescent="0.25">
      <c r="B412" s="17" t="s">
        <v>18</v>
      </c>
      <c r="C412" s="18">
        <f>SUM(C393:C411)</f>
        <v>2044.2500000000002</v>
      </c>
      <c r="V412" s="19"/>
      <c r="X412" s="17" t="s">
        <v>18</v>
      </c>
      <c r="Y412" s="18">
        <f>SUM(Y393:Y411)</f>
        <v>2044.2500000000002</v>
      </c>
    </row>
    <row r="413" spans="2:41" x14ac:dyDescent="0.25">
      <c r="D413" s="30" t="s">
        <v>22</v>
      </c>
      <c r="E413" s="30" t="s">
        <v>21</v>
      </c>
      <c r="V413" s="19"/>
      <c r="Z413" s="30" t="s">
        <v>22</v>
      </c>
      <c r="AA413" s="30" t="s">
        <v>21</v>
      </c>
    </row>
    <row r="414" spans="2:41" x14ac:dyDescent="0.25">
      <c r="E414" s="1" t="s">
        <v>19</v>
      </c>
      <c r="V414" s="19"/>
      <c r="AA414" s="1" t="s">
        <v>19</v>
      </c>
    </row>
    <row r="415" spans="2:41" x14ac:dyDescent="0.25">
      <c r="V415" s="19"/>
    </row>
    <row r="416" spans="2:41" x14ac:dyDescent="0.25">
      <c r="V416" s="19"/>
    </row>
    <row r="417" spans="1:43" x14ac:dyDescent="0.25">
      <c r="V417" s="19"/>
    </row>
    <row r="418" spans="1:43" x14ac:dyDescent="0.25">
      <c r="V418" s="19"/>
    </row>
    <row r="419" spans="1:43" x14ac:dyDescent="0.25">
      <c r="V419" s="19"/>
    </row>
    <row r="420" spans="1:43" x14ac:dyDescent="0.25">
      <c r="V420" s="19"/>
    </row>
    <row r="421" spans="1:43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</row>
    <row r="422" spans="1:43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</row>
    <row r="423" spans="1:43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</row>
    <row r="424" spans="1:43" x14ac:dyDescent="0.25">
      <c r="V424" s="19"/>
    </row>
    <row r="425" spans="1:43" x14ac:dyDescent="0.25">
      <c r="H425" s="165" t="s">
        <v>30</v>
      </c>
      <c r="I425" s="165"/>
      <c r="J425" s="165"/>
      <c r="V425" s="19"/>
      <c r="AA425" s="165" t="s">
        <v>31</v>
      </c>
      <c r="AB425" s="165"/>
      <c r="AC425" s="165"/>
    </row>
    <row r="426" spans="1:43" x14ac:dyDescent="0.25">
      <c r="H426" s="165"/>
      <c r="I426" s="165"/>
      <c r="J426" s="165"/>
      <c r="V426" s="19"/>
      <c r="AA426" s="165"/>
      <c r="AB426" s="165"/>
      <c r="AC426" s="165"/>
    </row>
    <row r="427" spans="1:43" x14ac:dyDescent="0.25">
      <c r="V427" s="19"/>
    </row>
    <row r="428" spans="1:43" x14ac:dyDescent="0.25">
      <c r="V428" s="19"/>
    </row>
    <row r="429" spans="1:43" ht="23.25" x14ac:dyDescent="0.35">
      <c r="B429" s="26" t="s">
        <v>64</v>
      </c>
      <c r="V429" s="19"/>
      <c r="X429" s="24" t="s">
        <v>64</v>
      </c>
    </row>
    <row r="430" spans="1:43" ht="23.25" x14ac:dyDescent="0.35">
      <c r="B430" s="25" t="s">
        <v>32</v>
      </c>
      <c r="C430" s="22">
        <f>IF(X385="PAGADO",0,C390)</f>
        <v>-2044.2500000000002</v>
      </c>
      <c r="E430" s="166" t="s">
        <v>20</v>
      </c>
      <c r="F430" s="166"/>
      <c r="G430" s="166"/>
      <c r="H430" s="166"/>
      <c r="V430" s="19"/>
      <c r="X430" s="25" t="s">
        <v>32</v>
      </c>
      <c r="Y430" s="22">
        <f>IF(B1230="PAGADO",0,C435)</f>
        <v>-2044.2500000000002</v>
      </c>
      <c r="AA430" s="166" t="s">
        <v>20</v>
      </c>
      <c r="AB430" s="166"/>
      <c r="AC430" s="166"/>
      <c r="AD430" s="166"/>
    </row>
    <row r="431" spans="1:43" x14ac:dyDescent="0.25">
      <c r="B431" s="1" t="s">
        <v>0</v>
      </c>
      <c r="C431" s="21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9"/>
      <c r="X431" s="1" t="s">
        <v>0</v>
      </c>
      <c r="Y431" s="21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2"/>
      <c r="E432" s="4"/>
      <c r="F432" s="3"/>
      <c r="G432" s="3"/>
      <c r="H432" s="5"/>
      <c r="N432" s="3"/>
      <c r="O432" s="3"/>
      <c r="P432" s="3"/>
      <c r="Q432" s="3"/>
      <c r="R432" s="20"/>
      <c r="S432" s="3"/>
      <c r="V432" s="19"/>
      <c r="Y432" s="22"/>
      <c r="AA432" s="4"/>
      <c r="AB432" s="3"/>
      <c r="AC432" s="3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" t="s">
        <v>24</v>
      </c>
      <c r="C433" s="21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20"/>
      <c r="S433" s="3"/>
      <c r="V433" s="19"/>
      <c r="X433" s="1" t="s">
        <v>24</v>
      </c>
      <c r="Y433" s="21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" t="s">
        <v>9</v>
      </c>
      <c r="C434" s="22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20"/>
      <c r="S434" s="3"/>
      <c r="V434" s="19"/>
      <c r="X434" s="1" t="s">
        <v>9</v>
      </c>
      <c r="Y434" s="22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20"/>
      <c r="AO434" s="3"/>
    </row>
    <row r="435" spans="2:41" x14ac:dyDescent="0.25">
      <c r="B435" s="6" t="s">
        <v>26</v>
      </c>
      <c r="C435" s="23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20"/>
      <c r="S435" s="3"/>
      <c r="V435" s="19"/>
      <c r="X435" s="6" t="s">
        <v>27</v>
      </c>
      <c r="Y435" s="23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20"/>
      <c r="AO435" s="3"/>
    </row>
    <row r="436" spans="2:41" ht="23.25" x14ac:dyDescent="0.35">
      <c r="B436" s="6"/>
      <c r="C436" s="7"/>
      <c r="E436" s="9"/>
      <c r="F436" s="10"/>
      <c r="G436" s="10"/>
      <c r="H436" s="5"/>
      <c r="N436" s="3"/>
      <c r="O436" s="3"/>
      <c r="P436" s="3"/>
      <c r="Q436" s="3"/>
      <c r="R436" s="20"/>
      <c r="S436" s="3"/>
      <c r="V436" s="19"/>
      <c r="X436" s="168" t="str">
        <f>IF(Y435&lt;0,"NO PAGAR","COBRAR'")</f>
        <v>NO PAGAR</v>
      </c>
      <c r="Y436" s="168"/>
      <c r="AA436" s="9"/>
      <c r="AB436" s="10"/>
      <c r="AC436" s="10"/>
      <c r="AD436" s="5"/>
      <c r="AJ436" s="3"/>
      <c r="AK436" s="3"/>
      <c r="AL436" s="3"/>
      <c r="AM436" s="3"/>
      <c r="AN436" s="20"/>
      <c r="AO436" s="3"/>
    </row>
    <row r="437" spans="2:41" ht="23.25" x14ac:dyDescent="0.35">
      <c r="B437" s="168" t="str">
        <f>IF(C435&lt;0,"NO PAGAR","COBRAR'")</f>
        <v>NO PAGAR</v>
      </c>
      <c r="C437" s="168"/>
      <c r="E437" s="9"/>
      <c r="F437" s="10"/>
      <c r="G437" s="10"/>
      <c r="H437" s="5"/>
      <c r="N437" s="3"/>
      <c r="O437" s="3"/>
      <c r="P437" s="3"/>
      <c r="Q437" s="3"/>
      <c r="R437" s="20"/>
      <c r="S437" s="3"/>
      <c r="V437" s="19"/>
      <c r="X437" s="6"/>
      <c r="Y437" s="8"/>
      <c r="AA437" s="9"/>
      <c r="AB437" s="10"/>
      <c r="AC437" s="10"/>
      <c r="AD437" s="5"/>
      <c r="AJ437" s="3"/>
      <c r="AK437" s="3"/>
      <c r="AL437" s="3"/>
      <c r="AM437" s="3"/>
      <c r="AN437" s="20"/>
      <c r="AO437" s="3"/>
    </row>
    <row r="438" spans="2:41" x14ac:dyDescent="0.25">
      <c r="B438" s="159" t="s">
        <v>9</v>
      </c>
      <c r="C438" s="160"/>
      <c r="E438" s="9"/>
      <c r="F438" s="10"/>
      <c r="G438" s="10"/>
      <c r="H438" s="5"/>
      <c r="N438" s="3"/>
      <c r="O438" s="3"/>
      <c r="P438" s="3"/>
      <c r="Q438" s="3"/>
      <c r="R438" s="20"/>
      <c r="S438" s="3"/>
      <c r="V438" s="19"/>
      <c r="X438" s="159" t="s">
        <v>9</v>
      </c>
      <c r="Y438" s="160"/>
      <c r="AA438" s="9"/>
      <c r="AB438" s="10"/>
      <c r="AC438" s="10"/>
      <c r="AD438" s="5"/>
      <c r="AJ438" s="3"/>
      <c r="AK438" s="3"/>
      <c r="AL438" s="3"/>
      <c r="AM438" s="3"/>
      <c r="AN438" s="20"/>
      <c r="AO438" s="3"/>
    </row>
    <row r="439" spans="2:41" x14ac:dyDescent="0.25">
      <c r="B439" s="11" t="str">
        <f>IF(Y390&lt;0,"SALDO ADELANTADO","SALDO A FAVOR '")</f>
        <v>SALDO ADELANTADO</v>
      </c>
      <c r="C439" s="12">
        <f>IF(Y390&lt;=0,Y390*-1)</f>
        <v>2044.2500000000002</v>
      </c>
      <c r="E439" s="9"/>
      <c r="F439" s="10"/>
      <c r="G439" s="10"/>
      <c r="H439" s="5"/>
      <c r="N439" s="3"/>
      <c r="O439" s="3"/>
      <c r="P439" s="3"/>
      <c r="Q439" s="3"/>
      <c r="R439" s="20"/>
      <c r="S439" s="3"/>
      <c r="V439" s="19"/>
      <c r="X439" s="11" t="str">
        <f>IF(C435&lt;0,"SALDO ADELANTADO","SALDO A FAVOR'")</f>
        <v>SALDO ADELANTADO</v>
      </c>
      <c r="Y439" s="12">
        <f>IF(C435&lt;=0,C435*-1)</f>
        <v>2044.2500000000002</v>
      </c>
      <c r="AA439" s="9"/>
      <c r="AB439" s="10"/>
      <c r="AC439" s="10"/>
      <c r="AD439" s="5"/>
      <c r="AJ439" s="3"/>
      <c r="AK439" s="3"/>
      <c r="AL439" s="3"/>
      <c r="AM439" s="3"/>
      <c r="AN439" s="20"/>
      <c r="AO439" s="3"/>
    </row>
    <row r="440" spans="2:41" x14ac:dyDescent="0.25">
      <c r="B440" s="13" t="s">
        <v>10</v>
      </c>
      <c r="C440" s="12">
        <f>R448</f>
        <v>0</v>
      </c>
      <c r="E440" s="9"/>
      <c r="F440" s="10"/>
      <c r="G440" s="10"/>
      <c r="H440" s="5"/>
      <c r="N440" s="3"/>
      <c r="O440" s="3"/>
      <c r="P440" s="3"/>
      <c r="Q440" s="3"/>
      <c r="R440" s="20"/>
      <c r="S440" s="3"/>
      <c r="V440" s="19"/>
      <c r="X440" s="13" t="s">
        <v>10</v>
      </c>
      <c r="Y440" s="12">
        <f>AN448</f>
        <v>0</v>
      </c>
      <c r="AA440" s="9"/>
      <c r="AB440" s="10"/>
      <c r="AC440" s="10"/>
      <c r="AD440" s="5"/>
      <c r="AJ440" s="3"/>
      <c r="AK440" s="3"/>
      <c r="AL440" s="3"/>
      <c r="AM440" s="3"/>
      <c r="AN440" s="20"/>
      <c r="AO440" s="3"/>
    </row>
    <row r="441" spans="2:41" x14ac:dyDescent="0.25">
      <c r="B441" s="13" t="s">
        <v>11</v>
      </c>
      <c r="C441" s="12"/>
      <c r="E441" s="9"/>
      <c r="F441" s="10"/>
      <c r="G441" s="10"/>
      <c r="H441" s="5"/>
      <c r="N441" s="3"/>
      <c r="O441" s="3"/>
      <c r="P441" s="3"/>
      <c r="Q441" s="3"/>
      <c r="R441" s="20"/>
      <c r="S441" s="3"/>
      <c r="V441" s="19"/>
      <c r="X441" s="13" t="s">
        <v>11</v>
      </c>
      <c r="Y441" s="12"/>
      <c r="AA441" s="9"/>
      <c r="AB441" s="10"/>
      <c r="AC441" s="10"/>
      <c r="AD441" s="5"/>
      <c r="AJ441" s="3"/>
      <c r="AK441" s="3"/>
      <c r="AL441" s="3"/>
      <c r="AM441" s="3"/>
      <c r="AN441" s="20"/>
      <c r="AO441" s="3"/>
    </row>
    <row r="442" spans="2:41" x14ac:dyDescent="0.25">
      <c r="B442" s="13" t="s">
        <v>12</v>
      </c>
      <c r="C442" s="12"/>
      <c r="E442" s="9"/>
      <c r="F442" s="10"/>
      <c r="G442" s="10"/>
      <c r="H442" s="5"/>
      <c r="N442" s="3"/>
      <c r="O442" s="3"/>
      <c r="P442" s="3"/>
      <c r="Q442" s="3"/>
      <c r="R442" s="20"/>
      <c r="S442" s="3"/>
      <c r="V442" s="19"/>
      <c r="X442" s="13" t="s">
        <v>12</v>
      </c>
      <c r="Y442" s="12"/>
      <c r="AA442" s="9"/>
      <c r="AB442" s="10"/>
      <c r="AC442" s="10"/>
      <c r="AD442" s="5"/>
      <c r="AJ442" s="3"/>
      <c r="AK442" s="3"/>
      <c r="AL442" s="3"/>
      <c r="AM442" s="3"/>
      <c r="AN442" s="20"/>
      <c r="AO442" s="3"/>
    </row>
    <row r="443" spans="2:41" x14ac:dyDescent="0.25">
      <c r="B443" s="13" t="s">
        <v>13</v>
      </c>
      <c r="C443" s="12"/>
      <c r="E443" s="9"/>
      <c r="F443" s="10"/>
      <c r="G443" s="10"/>
      <c r="H443" s="5"/>
      <c r="N443" s="3"/>
      <c r="O443" s="3"/>
      <c r="P443" s="3"/>
      <c r="Q443" s="3"/>
      <c r="R443" s="20"/>
      <c r="S443" s="3"/>
      <c r="V443" s="19"/>
      <c r="X443" s="13" t="s">
        <v>13</v>
      </c>
      <c r="Y443" s="12"/>
      <c r="AA443" s="9"/>
      <c r="AB443" s="10"/>
      <c r="AC443" s="10"/>
      <c r="AD443" s="5"/>
      <c r="AJ443" s="3"/>
      <c r="AK443" s="3"/>
      <c r="AL443" s="3"/>
      <c r="AM443" s="3"/>
      <c r="AN443" s="20"/>
      <c r="AO443" s="3"/>
    </row>
    <row r="444" spans="2:41" x14ac:dyDescent="0.25">
      <c r="B444" s="13" t="s">
        <v>14</v>
      </c>
      <c r="C444" s="12"/>
      <c r="E444" s="9"/>
      <c r="F444" s="10"/>
      <c r="G444" s="10"/>
      <c r="H444" s="5"/>
      <c r="N444" s="3"/>
      <c r="O444" s="3"/>
      <c r="P444" s="3"/>
      <c r="Q444" s="3"/>
      <c r="R444" s="20"/>
      <c r="S444" s="3"/>
      <c r="V444" s="19"/>
      <c r="X444" s="13" t="s">
        <v>14</v>
      </c>
      <c r="Y444" s="12"/>
      <c r="AA444" s="9"/>
      <c r="AB444" s="10"/>
      <c r="AC444" s="10"/>
      <c r="AD444" s="5"/>
      <c r="AJ444" s="3"/>
      <c r="AK444" s="3"/>
      <c r="AL444" s="3"/>
      <c r="AM444" s="3"/>
      <c r="AN444" s="20"/>
      <c r="AO444" s="3"/>
    </row>
    <row r="445" spans="2:41" x14ac:dyDescent="0.25">
      <c r="B445" s="13" t="s">
        <v>15</v>
      </c>
      <c r="C445" s="12"/>
      <c r="E445" s="9"/>
      <c r="F445" s="10"/>
      <c r="G445" s="10"/>
      <c r="H445" s="5"/>
      <c r="N445" s="3"/>
      <c r="O445" s="3"/>
      <c r="P445" s="3"/>
      <c r="Q445" s="3"/>
      <c r="R445" s="20"/>
      <c r="S445" s="3"/>
      <c r="V445" s="19"/>
      <c r="X445" s="13" t="s">
        <v>15</v>
      </c>
      <c r="Y445" s="12"/>
      <c r="AA445" s="9"/>
      <c r="AB445" s="10"/>
      <c r="AC445" s="10"/>
      <c r="AD445" s="5"/>
      <c r="AJ445" s="3"/>
      <c r="AK445" s="3"/>
      <c r="AL445" s="3"/>
      <c r="AM445" s="3"/>
      <c r="AN445" s="20"/>
      <c r="AO445" s="3"/>
    </row>
    <row r="446" spans="2:41" x14ac:dyDescent="0.25">
      <c r="B446" s="13" t="s">
        <v>16</v>
      </c>
      <c r="C446" s="12"/>
      <c r="E446" s="161" t="s">
        <v>7</v>
      </c>
      <c r="F446" s="162"/>
      <c r="G446" s="163"/>
      <c r="H446" s="5">
        <f>SUM(H432:H445)</f>
        <v>0</v>
      </c>
      <c r="N446" s="3"/>
      <c r="O446" s="3"/>
      <c r="P446" s="3"/>
      <c r="Q446" s="3"/>
      <c r="R446" s="20"/>
      <c r="S446" s="3"/>
      <c r="V446" s="19"/>
      <c r="X446" s="13" t="s">
        <v>16</v>
      </c>
      <c r="Y446" s="12"/>
      <c r="AA446" s="161" t="s">
        <v>7</v>
      </c>
      <c r="AB446" s="162"/>
      <c r="AC446" s="163"/>
      <c r="AD446" s="5">
        <f>SUM(AD432:AD445)</f>
        <v>0</v>
      </c>
      <c r="AJ446" s="3"/>
      <c r="AK446" s="3"/>
      <c r="AL446" s="3"/>
      <c r="AM446" s="3"/>
      <c r="AN446" s="20"/>
      <c r="AO446" s="3"/>
    </row>
    <row r="447" spans="2:41" x14ac:dyDescent="0.25">
      <c r="B447" s="13" t="s">
        <v>17</v>
      </c>
      <c r="C447" s="12"/>
      <c r="E447" s="15"/>
      <c r="F447" s="15"/>
      <c r="G447" s="15"/>
      <c r="N447" s="3"/>
      <c r="O447" s="3"/>
      <c r="P447" s="3"/>
      <c r="Q447" s="3"/>
      <c r="R447" s="20"/>
      <c r="S447" s="3"/>
      <c r="V447" s="19"/>
      <c r="X447" s="13" t="s">
        <v>17</v>
      </c>
      <c r="Y447" s="12"/>
      <c r="AA447" s="15"/>
      <c r="AB447" s="15"/>
      <c r="AC447" s="15"/>
      <c r="AJ447" s="3"/>
      <c r="AK447" s="3"/>
      <c r="AL447" s="3"/>
      <c r="AM447" s="3"/>
      <c r="AN447" s="20"/>
      <c r="AO447" s="3"/>
    </row>
    <row r="448" spans="2:41" x14ac:dyDescent="0.25">
      <c r="B448" s="14"/>
      <c r="C448" s="12"/>
      <c r="N448" s="161" t="s">
        <v>7</v>
      </c>
      <c r="O448" s="162"/>
      <c r="P448" s="162"/>
      <c r="Q448" s="163"/>
      <c r="R448" s="20">
        <f>SUM(R432:R447)</f>
        <v>0</v>
      </c>
      <c r="S448" s="3"/>
      <c r="V448" s="19"/>
      <c r="X448" s="14"/>
      <c r="Y448" s="12"/>
      <c r="AJ448" s="161" t="s">
        <v>7</v>
      </c>
      <c r="AK448" s="162"/>
      <c r="AL448" s="162"/>
      <c r="AM448" s="163"/>
      <c r="AN448" s="20">
        <f>SUM(AN432:AN447)</f>
        <v>0</v>
      </c>
      <c r="AO448" s="3"/>
    </row>
    <row r="449" spans="2:27" x14ac:dyDescent="0.25">
      <c r="B449" s="14"/>
      <c r="C449" s="12"/>
      <c r="V449" s="19"/>
      <c r="X449" s="14"/>
      <c r="Y449" s="12"/>
    </row>
    <row r="450" spans="2:27" x14ac:dyDescent="0.25">
      <c r="B450" s="14"/>
      <c r="C450" s="12"/>
      <c r="V450" s="19"/>
      <c r="X450" s="14"/>
      <c r="Y450" s="12"/>
    </row>
    <row r="451" spans="2:27" x14ac:dyDescent="0.25">
      <c r="B451" s="14"/>
      <c r="C451" s="12"/>
      <c r="E451" s="16"/>
      <c r="V451" s="19"/>
      <c r="X451" s="14"/>
      <c r="Y451" s="12"/>
      <c r="AA451" s="16"/>
    </row>
    <row r="452" spans="2:27" x14ac:dyDescent="0.25">
      <c r="B452" s="14"/>
      <c r="C452" s="12"/>
      <c r="V452" s="19"/>
      <c r="X452" s="14"/>
      <c r="Y452" s="12"/>
    </row>
    <row r="453" spans="2:27" x14ac:dyDescent="0.25">
      <c r="B453" s="14"/>
      <c r="C453" s="12"/>
      <c r="V453" s="19"/>
      <c r="X453" s="14"/>
      <c r="Y453" s="12"/>
    </row>
    <row r="454" spans="2:27" x14ac:dyDescent="0.25">
      <c r="B454" s="14"/>
      <c r="C454" s="12"/>
      <c r="V454" s="19"/>
      <c r="X454" s="14"/>
      <c r="Y454" s="12"/>
    </row>
    <row r="455" spans="2:27" x14ac:dyDescent="0.25">
      <c r="B455" s="14"/>
      <c r="C455" s="12"/>
      <c r="V455" s="19"/>
      <c r="X455" s="14"/>
      <c r="Y455" s="12"/>
    </row>
    <row r="456" spans="2:27" x14ac:dyDescent="0.25">
      <c r="B456" s="14"/>
      <c r="C456" s="12"/>
      <c r="V456" s="19"/>
      <c r="X456" s="14"/>
      <c r="Y456" s="12"/>
    </row>
    <row r="457" spans="2:27" x14ac:dyDescent="0.25">
      <c r="B457" s="13"/>
      <c r="C457" s="12"/>
      <c r="V457" s="19"/>
      <c r="X457" s="13"/>
      <c r="Y457" s="12"/>
    </row>
    <row r="458" spans="2:27" x14ac:dyDescent="0.25">
      <c r="B458" s="17" t="s">
        <v>18</v>
      </c>
      <c r="C458" s="18">
        <f>SUM(C439:C457)</f>
        <v>2044.2500000000002</v>
      </c>
      <c r="D458" s="30" t="s">
        <v>22</v>
      </c>
      <c r="E458" s="30" t="s">
        <v>21</v>
      </c>
      <c r="V458" s="19"/>
      <c r="X458" s="17" t="s">
        <v>18</v>
      </c>
      <c r="Y458" s="18">
        <f>SUM(Y439:Y457)</f>
        <v>2044.2500000000002</v>
      </c>
      <c r="Z458" s="30" t="s">
        <v>22</v>
      </c>
      <c r="AA458" s="30" t="s">
        <v>21</v>
      </c>
    </row>
    <row r="459" spans="2:27" x14ac:dyDescent="0.25">
      <c r="E459" s="1" t="s">
        <v>19</v>
      </c>
      <c r="V459" s="19"/>
      <c r="AA459" s="1" t="s">
        <v>19</v>
      </c>
    </row>
    <row r="460" spans="2:27" x14ac:dyDescent="0.25">
      <c r="V460" s="19"/>
    </row>
    <row r="461" spans="2:27" x14ac:dyDescent="0.25">
      <c r="V461" s="19"/>
    </row>
    <row r="462" spans="2:27" x14ac:dyDescent="0.25">
      <c r="V462" s="19"/>
    </row>
    <row r="463" spans="2:27" x14ac:dyDescent="0.25">
      <c r="V463" s="19"/>
    </row>
    <row r="464" spans="2:27" x14ac:dyDescent="0.25">
      <c r="V464" s="19"/>
    </row>
    <row r="465" spans="8:31" x14ac:dyDescent="0.25">
      <c r="V465" s="19"/>
    </row>
    <row r="466" spans="8:31" x14ac:dyDescent="0.25">
      <c r="V466" s="19"/>
    </row>
    <row r="467" spans="8:31" x14ac:dyDescent="0.25">
      <c r="V467" s="19"/>
    </row>
    <row r="468" spans="8:31" x14ac:dyDescent="0.25">
      <c r="V468" s="19"/>
    </row>
    <row r="469" spans="8:31" x14ac:dyDescent="0.25">
      <c r="V469" s="19"/>
    </row>
    <row r="470" spans="8:31" x14ac:dyDescent="0.25">
      <c r="V470" s="19"/>
    </row>
    <row r="471" spans="8:31" x14ac:dyDescent="0.25">
      <c r="V471" s="19"/>
    </row>
    <row r="472" spans="8:31" x14ac:dyDescent="0.25">
      <c r="V472" s="19"/>
    </row>
    <row r="473" spans="8:31" x14ac:dyDescent="0.25">
      <c r="V473" s="19"/>
    </row>
    <row r="474" spans="8:31" x14ac:dyDescent="0.25">
      <c r="V474" s="19"/>
    </row>
    <row r="475" spans="8:31" x14ac:dyDescent="0.25">
      <c r="V475" s="19"/>
    </row>
    <row r="476" spans="8:31" x14ac:dyDescent="0.25">
      <c r="V476" s="19"/>
      <c r="AC476" s="164" t="s">
        <v>29</v>
      </c>
      <c r="AD476" s="164"/>
      <c r="AE476" s="164"/>
    </row>
    <row r="477" spans="8:31" x14ac:dyDescent="0.25">
      <c r="H477" s="165" t="s">
        <v>28</v>
      </c>
      <c r="I477" s="165"/>
      <c r="J477" s="165"/>
      <c r="V477" s="19"/>
      <c r="AC477" s="164"/>
      <c r="AD477" s="164"/>
      <c r="AE477" s="164"/>
    </row>
    <row r="478" spans="8:31" x14ac:dyDescent="0.25">
      <c r="H478" s="165"/>
      <c r="I478" s="165"/>
      <c r="J478" s="165"/>
      <c r="V478" s="19"/>
      <c r="AC478" s="164"/>
      <c r="AD478" s="164"/>
      <c r="AE478" s="164"/>
    </row>
    <row r="479" spans="8:31" x14ac:dyDescent="0.25">
      <c r="V479" s="19"/>
    </row>
    <row r="480" spans="8:31" x14ac:dyDescent="0.25">
      <c r="V480" s="19"/>
    </row>
    <row r="481" spans="2:41" ht="23.25" x14ac:dyDescent="0.35">
      <c r="B481" s="24" t="s">
        <v>66</v>
      </c>
      <c r="V481" s="19"/>
      <c r="X481" s="24" t="s">
        <v>66</v>
      </c>
    </row>
    <row r="482" spans="2:41" ht="23.25" x14ac:dyDescent="0.35">
      <c r="B482" s="25" t="s">
        <v>32</v>
      </c>
      <c r="C482" s="22">
        <f>IF(X430="PAGADO",0,Y435)</f>
        <v>-2044.2500000000002</v>
      </c>
      <c r="E482" s="166" t="s">
        <v>20</v>
      </c>
      <c r="F482" s="166"/>
      <c r="G482" s="166"/>
      <c r="H482" s="166"/>
      <c r="V482" s="19"/>
      <c r="X482" s="25" t="s">
        <v>32</v>
      </c>
      <c r="Y482" s="22">
        <f>IF(B482="PAGADO",0,C487)</f>
        <v>-2044.2500000000002</v>
      </c>
      <c r="AA482" s="166" t="s">
        <v>20</v>
      </c>
      <c r="AB482" s="166"/>
      <c r="AC482" s="166"/>
      <c r="AD482" s="166"/>
    </row>
    <row r="483" spans="2:41" x14ac:dyDescent="0.25">
      <c r="B483" s="1" t="s">
        <v>0</v>
      </c>
      <c r="C483" s="21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9"/>
      <c r="X483" s="1" t="s">
        <v>0</v>
      </c>
      <c r="Y483" s="21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2"/>
      <c r="E484" s="4"/>
      <c r="F484" s="3"/>
      <c r="G484" s="3"/>
      <c r="H484" s="5"/>
      <c r="N484" s="3"/>
      <c r="O484" s="3"/>
      <c r="P484" s="3"/>
      <c r="Q484" s="3"/>
      <c r="R484" s="20"/>
      <c r="S484" s="3"/>
      <c r="V484" s="19"/>
      <c r="Y484" s="22"/>
      <c r="AA484" s="4"/>
      <c r="AB484" s="3"/>
      <c r="AC484" s="3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" t="s">
        <v>24</v>
      </c>
      <c r="C485" s="21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20"/>
      <c r="S485" s="3"/>
      <c r="V485" s="19"/>
      <c r="X485" s="1" t="s">
        <v>24</v>
      </c>
      <c r="Y485" s="21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20"/>
      <c r="AO485" s="3"/>
    </row>
    <row r="486" spans="2:41" x14ac:dyDescent="0.25">
      <c r="B486" s="1" t="s">
        <v>9</v>
      </c>
      <c r="C486" s="22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20"/>
      <c r="S486" s="3"/>
      <c r="V486" s="19"/>
      <c r="X486" s="1" t="s">
        <v>9</v>
      </c>
      <c r="Y486" s="22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20"/>
      <c r="AO486" s="3"/>
    </row>
    <row r="487" spans="2:41" x14ac:dyDescent="0.25">
      <c r="B487" s="6" t="s">
        <v>25</v>
      </c>
      <c r="C487" s="23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20"/>
      <c r="S487" s="3"/>
      <c r="V487" s="19"/>
      <c r="X487" s="6" t="s">
        <v>8</v>
      </c>
      <c r="Y487" s="23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20"/>
      <c r="AO487" s="3"/>
    </row>
    <row r="488" spans="2:41" ht="26.25" x14ac:dyDescent="0.4">
      <c r="B488" s="167" t="str">
        <f>IF(C487&lt;0,"NO PAGAR","COBRAR")</f>
        <v>NO PAGAR</v>
      </c>
      <c r="C488" s="167"/>
      <c r="E488" s="9"/>
      <c r="F488" s="10"/>
      <c r="G488" s="10"/>
      <c r="H488" s="5"/>
      <c r="N488" s="3"/>
      <c r="O488" s="3"/>
      <c r="P488" s="3"/>
      <c r="Q488" s="3"/>
      <c r="R488" s="20"/>
      <c r="S488" s="3"/>
      <c r="V488" s="19"/>
      <c r="X488" s="167" t="str">
        <f>IF(Y487&lt;0,"NO PAGAR","COBRAR")</f>
        <v>NO PAGAR</v>
      </c>
      <c r="Y488" s="167"/>
      <c r="AA488" s="9"/>
      <c r="AB488" s="10"/>
      <c r="AC488" s="10"/>
      <c r="AD488" s="5"/>
      <c r="AJ488" s="3"/>
      <c r="AK488" s="3"/>
      <c r="AL488" s="3"/>
      <c r="AM488" s="3"/>
      <c r="AN488" s="20"/>
      <c r="AO488" s="3"/>
    </row>
    <row r="489" spans="2:41" x14ac:dyDescent="0.25">
      <c r="B489" s="159" t="s">
        <v>9</v>
      </c>
      <c r="C489" s="160"/>
      <c r="E489" s="9"/>
      <c r="F489" s="10"/>
      <c r="G489" s="10"/>
      <c r="H489" s="5"/>
      <c r="N489" s="3"/>
      <c r="O489" s="3"/>
      <c r="P489" s="3"/>
      <c r="Q489" s="3"/>
      <c r="R489" s="20"/>
      <c r="S489" s="3"/>
      <c r="V489" s="19"/>
      <c r="X489" s="159" t="s">
        <v>9</v>
      </c>
      <c r="Y489" s="160"/>
      <c r="AA489" s="9"/>
      <c r="AB489" s="10"/>
      <c r="AC489" s="10"/>
      <c r="AD489" s="5"/>
      <c r="AJ489" s="3"/>
      <c r="AK489" s="3"/>
      <c r="AL489" s="3"/>
      <c r="AM489" s="3"/>
      <c r="AN489" s="20"/>
      <c r="AO489" s="3"/>
    </row>
    <row r="490" spans="2:41" x14ac:dyDescent="0.25">
      <c r="B490" s="11" t="str">
        <f>IF(C523&lt;0,"SALDO A FAVOR","SALDO ADELANTAD0'")</f>
        <v>SALDO ADELANTAD0'</v>
      </c>
      <c r="C490" s="12">
        <f>IF(Y435&lt;=0,Y435*-1)</f>
        <v>2044.2500000000002</v>
      </c>
      <c r="E490" s="9"/>
      <c r="F490" s="10"/>
      <c r="G490" s="10"/>
      <c r="H490" s="5"/>
      <c r="N490" s="3"/>
      <c r="O490" s="3"/>
      <c r="P490" s="3"/>
      <c r="Q490" s="3"/>
      <c r="R490" s="20"/>
      <c r="S490" s="3"/>
      <c r="V490" s="19"/>
      <c r="X490" s="11" t="str">
        <f>IF(C487&lt;0,"SALDO ADELANTADO","SALDO A FAVOR'")</f>
        <v>SALDO ADELANTADO</v>
      </c>
      <c r="Y490" s="12">
        <f>IF(C487&lt;=0,C487*-1)</f>
        <v>2044.2500000000002</v>
      </c>
      <c r="AA490" s="9"/>
      <c r="AB490" s="10"/>
      <c r="AC490" s="10"/>
      <c r="AD490" s="5"/>
      <c r="AJ490" s="3"/>
      <c r="AK490" s="3"/>
      <c r="AL490" s="3"/>
      <c r="AM490" s="3"/>
      <c r="AN490" s="20"/>
      <c r="AO490" s="3"/>
    </row>
    <row r="491" spans="2:41" x14ac:dyDescent="0.25">
      <c r="B491" s="13" t="s">
        <v>10</v>
      </c>
      <c r="C491" s="12">
        <f>R500</f>
        <v>0</v>
      </c>
      <c r="E491" s="9"/>
      <c r="F491" s="10"/>
      <c r="G491" s="10"/>
      <c r="H491" s="5"/>
      <c r="N491" s="3"/>
      <c r="O491" s="3"/>
      <c r="P491" s="3"/>
      <c r="Q491" s="3"/>
      <c r="R491" s="20"/>
      <c r="S491" s="3"/>
      <c r="V491" s="19"/>
      <c r="X491" s="13" t="s">
        <v>10</v>
      </c>
      <c r="Y491" s="12">
        <f>AN500</f>
        <v>0</v>
      </c>
      <c r="AA491" s="9"/>
      <c r="AB491" s="10"/>
      <c r="AC491" s="10"/>
      <c r="AD491" s="5"/>
      <c r="AJ491" s="3"/>
      <c r="AK491" s="3"/>
      <c r="AL491" s="3"/>
      <c r="AM491" s="3"/>
      <c r="AN491" s="20"/>
      <c r="AO491" s="3"/>
    </row>
    <row r="492" spans="2:41" x14ac:dyDescent="0.25">
      <c r="B492" s="13" t="s">
        <v>11</v>
      </c>
      <c r="C492" s="12"/>
      <c r="E492" s="9"/>
      <c r="F492" s="10"/>
      <c r="G492" s="10"/>
      <c r="H492" s="5"/>
      <c r="N492" s="3"/>
      <c r="O492" s="3"/>
      <c r="P492" s="3"/>
      <c r="Q492" s="3"/>
      <c r="R492" s="20"/>
      <c r="S492" s="3"/>
      <c r="V492" s="19"/>
      <c r="X492" s="13" t="s">
        <v>11</v>
      </c>
      <c r="Y492" s="12"/>
      <c r="AA492" s="9"/>
      <c r="AB492" s="10"/>
      <c r="AC492" s="10"/>
      <c r="AD492" s="5"/>
      <c r="AJ492" s="3"/>
      <c r="AK492" s="3"/>
      <c r="AL492" s="3"/>
      <c r="AM492" s="3"/>
      <c r="AN492" s="20"/>
      <c r="AO492" s="3"/>
    </row>
    <row r="493" spans="2:41" x14ac:dyDescent="0.25">
      <c r="B493" s="13" t="s">
        <v>12</v>
      </c>
      <c r="C493" s="12"/>
      <c r="E493" s="9"/>
      <c r="F493" s="10"/>
      <c r="G493" s="10"/>
      <c r="H493" s="5"/>
      <c r="N493" s="3"/>
      <c r="O493" s="3"/>
      <c r="P493" s="3"/>
      <c r="Q493" s="3"/>
      <c r="R493" s="20"/>
      <c r="S493" s="3"/>
      <c r="V493" s="19"/>
      <c r="X493" s="13" t="s">
        <v>12</v>
      </c>
      <c r="Y493" s="12"/>
      <c r="AA493" s="9"/>
      <c r="AB493" s="10"/>
      <c r="AC493" s="10"/>
      <c r="AD493" s="5"/>
      <c r="AJ493" s="3"/>
      <c r="AK493" s="3"/>
      <c r="AL493" s="3"/>
      <c r="AM493" s="3"/>
      <c r="AN493" s="20"/>
      <c r="AO493" s="3"/>
    </row>
    <row r="494" spans="2:41" x14ac:dyDescent="0.25">
      <c r="B494" s="13" t="s">
        <v>13</v>
      </c>
      <c r="C494" s="12"/>
      <c r="E494" s="9"/>
      <c r="F494" s="10"/>
      <c r="G494" s="10"/>
      <c r="H494" s="5"/>
      <c r="N494" s="3"/>
      <c r="O494" s="3"/>
      <c r="P494" s="3"/>
      <c r="Q494" s="3"/>
      <c r="R494" s="20"/>
      <c r="S494" s="3"/>
      <c r="V494" s="19"/>
      <c r="X494" s="13" t="s">
        <v>13</v>
      </c>
      <c r="Y494" s="12"/>
      <c r="AA494" s="9"/>
      <c r="AB494" s="10"/>
      <c r="AC494" s="10"/>
      <c r="AD494" s="5"/>
      <c r="AJ494" s="3"/>
      <c r="AK494" s="3"/>
      <c r="AL494" s="3"/>
      <c r="AM494" s="3"/>
      <c r="AN494" s="20"/>
      <c r="AO494" s="3"/>
    </row>
    <row r="495" spans="2:41" x14ac:dyDescent="0.25">
      <c r="B495" s="13" t="s">
        <v>14</v>
      </c>
      <c r="C495" s="12"/>
      <c r="E495" s="9"/>
      <c r="F495" s="10"/>
      <c r="G495" s="10"/>
      <c r="H495" s="5"/>
      <c r="N495" s="3"/>
      <c r="O495" s="3"/>
      <c r="P495" s="3"/>
      <c r="Q495" s="3"/>
      <c r="R495" s="20"/>
      <c r="S495" s="3"/>
      <c r="V495" s="19"/>
      <c r="X495" s="13" t="s">
        <v>14</v>
      </c>
      <c r="Y495" s="12"/>
      <c r="AA495" s="9"/>
      <c r="AB495" s="10"/>
      <c r="AC495" s="10"/>
      <c r="AD495" s="5"/>
      <c r="AJ495" s="3"/>
      <c r="AK495" s="3"/>
      <c r="AL495" s="3"/>
      <c r="AM495" s="3"/>
      <c r="AN495" s="20"/>
      <c r="AO495" s="3"/>
    </row>
    <row r="496" spans="2:41" x14ac:dyDescent="0.25">
      <c r="B496" s="13" t="s">
        <v>15</v>
      </c>
      <c r="C496" s="12"/>
      <c r="E496" s="9"/>
      <c r="F496" s="10"/>
      <c r="G496" s="10"/>
      <c r="H496" s="5"/>
      <c r="N496" s="3"/>
      <c r="O496" s="3"/>
      <c r="P496" s="3"/>
      <c r="Q496" s="3"/>
      <c r="R496" s="20"/>
      <c r="S496" s="3"/>
      <c r="V496" s="19"/>
      <c r="X496" s="13" t="s">
        <v>15</v>
      </c>
      <c r="Y496" s="12"/>
      <c r="AA496" s="9"/>
      <c r="AB496" s="10"/>
      <c r="AC496" s="10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3" t="s">
        <v>16</v>
      </c>
      <c r="C497" s="12"/>
      <c r="E497" s="9"/>
      <c r="F497" s="10"/>
      <c r="G497" s="10"/>
      <c r="H497" s="5"/>
      <c r="N497" s="3"/>
      <c r="O497" s="3"/>
      <c r="P497" s="3"/>
      <c r="Q497" s="3"/>
      <c r="R497" s="20"/>
      <c r="S497" s="3"/>
      <c r="V497" s="19"/>
      <c r="X497" s="13" t="s">
        <v>16</v>
      </c>
      <c r="Y497" s="12"/>
      <c r="AA497" s="9"/>
      <c r="AB497" s="10"/>
      <c r="AC497" s="10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3" t="s">
        <v>17</v>
      </c>
      <c r="C498" s="12"/>
      <c r="E498" s="161" t="s">
        <v>7</v>
      </c>
      <c r="F498" s="162"/>
      <c r="G498" s="163"/>
      <c r="H498" s="5">
        <f>SUM(H484:H497)</f>
        <v>0</v>
      </c>
      <c r="N498" s="3"/>
      <c r="O498" s="3"/>
      <c r="P498" s="3"/>
      <c r="Q498" s="3"/>
      <c r="R498" s="20"/>
      <c r="S498" s="3"/>
      <c r="V498" s="19"/>
      <c r="X498" s="13" t="s">
        <v>17</v>
      </c>
      <c r="Y498" s="12"/>
      <c r="AA498" s="161" t="s">
        <v>7</v>
      </c>
      <c r="AB498" s="162"/>
      <c r="AC498" s="163"/>
      <c r="AD498" s="5">
        <f>SUM(AD484:AD497)</f>
        <v>0</v>
      </c>
      <c r="AJ498" s="3"/>
      <c r="AK498" s="3"/>
      <c r="AL498" s="3"/>
      <c r="AM498" s="3"/>
      <c r="AN498" s="20"/>
      <c r="AO498" s="3"/>
    </row>
    <row r="499" spans="2:41" x14ac:dyDescent="0.25">
      <c r="B499" s="14"/>
      <c r="C499" s="12"/>
      <c r="E499" s="15"/>
      <c r="F499" s="15"/>
      <c r="G499" s="15"/>
      <c r="N499" s="3"/>
      <c r="O499" s="3"/>
      <c r="P499" s="3"/>
      <c r="Q499" s="3"/>
      <c r="R499" s="20"/>
      <c r="S499" s="3"/>
      <c r="V499" s="19"/>
      <c r="X499" s="14"/>
      <c r="Y499" s="12"/>
      <c r="AA499" s="15"/>
      <c r="AB499" s="15"/>
      <c r="AC499" s="15"/>
      <c r="AJ499" s="3"/>
      <c r="AK499" s="3"/>
      <c r="AL499" s="3"/>
      <c r="AM499" s="3"/>
      <c r="AN499" s="20"/>
      <c r="AO499" s="3"/>
    </row>
    <row r="500" spans="2:41" x14ac:dyDescent="0.25">
      <c r="B500" s="14"/>
      <c r="C500" s="12"/>
      <c r="N500" s="161" t="s">
        <v>7</v>
      </c>
      <c r="O500" s="162"/>
      <c r="P500" s="162"/>
      <c r="Q500" s="163"/>
      <c r="R500" s="20">
        <f>SUM(R484:R499)</f>
        <v>0</v>
      </c>
      <c r="S500" s="3"/>
      <c r="V500" s="19"/>
      <c r="X500" s="14"/>
      <c r="Y500" s="12"/>
      <c r="AJ500" s="161" t="s">
        <v>7</v>
      </c>
      <c r="AK500" s="162"/>
      <c r="AL500" s="162"/>
      <c r="AM500" s="163"/>
      <c r="AN500" s="20">
        <f>SUM(AN484:AN499)</f>
        <v>0</v>
      </c>
      <c r="AO500" s="3"/>
    </row>
    <row r="501" spans="2:41" x14ac:dyDescent="0.25">
      <c r="B501" s="14"/>
      <c r="C501" s="12"/>
      <c r="V501" s="19"/>
      <c r="X501" s="14"/>
      <c r="Y501" s="12"/>
    </row>
    <row r="502" spans="2:41" x14ac:dyDescent="0.25">
      <c r="B502" s="14"/>
      <c r="C502" s="12"/>
      <c r="V502" s="19"/>
      <c r="X502" s="14"/>
      <c r="Y502" s="12"/>
    </row>
    <row r="503" spans="2:41" x14ac:dyDescent="0.25">
      <c r="B503" s="14"/>
      <c r="C503" s="12"/>
      <c r="E503" s="16"/>
      <c r="V503" s="19"/>
      <c r="X503" s="14"/>
      <c r="Y503" s="12"/>
      <c r="AA503" s="16"/>
    </row>
    <row r="504" spans="2:41" x14ac:dyDescent="0.25">
      <c r="B504" s="14"/>
      <c r="C504" s="12"/>
      <c r="V504" s="19"/>
      <c r="X504" s="14"/>
      <c r="Y504" s="12"/>
    </row>
    <row r="505" spans="2:41" x14ac:dyDescent="0.25">
      <c r="B505" s="14"/>
      <c r="C505" s="12"/>
      <c r="V505" s="19"/>
      <c r="X505" s="14"/>
      <c r="Y505" s="12"/>
    </row>
    <row r="506" spans="2:41" x14ac:dyDescent="0.25">
      <c r="B506" s="14"/>
      <c r="C506" s="12"/>
      <c r="V506" s="19"/>
      <c r="X506" s="14"/>
      <c r="Y506" s="12"/>
    </row>
    <row r="507" spans="2:41" x14ac:dyDescent="0.25">
      <c r="B507" s="14"/>
      <c r="C507" s="12"/>
      <c r="V507" s="19"/>
      <c r="X507" s="14"/>
      <c r="Y507" s="12"/>
    </row>
    <row r="508" spans="2:41" x14ac:dyDescent="0.25">
      <c r="B508" s="13"/>
      <c r="C508" s="12"/>
      <c r="V508" s="19"/>
      <c r="X508" s="13"/>
      <c r="Y508" s="12"/>
    </row>
    <row r="509" spans="2:41" x14ac:dyDescent="0.25">
      <c r="B509" s="17" t="s">
        <v>18</v>
      </c>
      <c r="C509" s="18">
        <f>SUM(C490:C508)</f>
        <v>2044.2500000000002</v>
      </c>
      <c r="V509" s="19"/>
      <c r="X509" s="17" t="s">
        <v>18</v>
      </c>
      <c r="Y509" s="18">
        <f>SUM(Y490:Y508)</f>
        <v>2044.2500000000002</v>
      </c>
    </row>
    <row r="510" spans="2:41" x14ac:dyDescent="0.25">
      <c r="D510" s="30" t="s">
        <v>22</v>
      </c>
      <c r="E510" s="30" t="s">
        <v>21</v>
      </c>
      <c r="V510" s="19"/>
      <c r="Z510" s="30" t="s">
        <v>22</v>
      </c>
      <c r="AA510" s="30" t="s">
        <v>21</v>
      </c>
    </row>
    <row r="511" spans="2:41" x14ac:dyDescent="0.25">
      <c r="E511" s="1" t="s">
        <v>19</v>
      </c>
      <c r="V511" s="19"/>
      <c r="AA511" s="1" t="s">
        <v>19</v>
      </c>
    </row>
    <row r="512" spans="2:41" x14ac:dyDescent="0.25">
      <c r="V512" s="19"/>
    </row>
    <row r="513" spans="1:43" x14ac:dyDescent="0.25">
      <c r="V513" s="19"/>
    </row>
    <row r="514" spans="1:43" x14ac:dyDescent="0.25">
      <c r="V514" s="19"/>
    </row>
    <row r="515" spans="1:43" x14ac:dyDescent="0.25">
      <c r="V515" s="19"/>
    </row>
    <row r="516" spans="1:43" x14ac:dyDescent="0.25">
      <c r="V516" s="19"/>
    </row>
    <row r="517" spans="1:43" x14ac:dyDescent="0.25">
      <c r="V517" s="19"/>
    </row>
    <row r="518" spans="1:43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</row>
    <row r="519" spans="1:43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</row>
    <row r="520" spans="1:43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</row>
    <row r="521" spans="1:43" x14ac:dyDescent="0.25">
      <c r="V521" s="19"/>
    </row>
    <row r="522" spans="1:43" x14ac:dyDescent="0.25">
      <c r="H522" s="165" t="s">
        <v>30</v>
      </c>
      <c r="I522" s="165"/>
      <c r="J522" s="165"/>
      <c r="V522" s="19"/>
      <c r="AA522" s="165" t="s">
        <v>31</v>
      </c>
      <c r="AB522" s="165"/>
      <c r="AC522" s="165"/>
    </row>
    <row r="523" spans="1:43" x14ac:dyDescent="0.25">
      <c r="H523" s="165"/>
      <c r="I523" s="165"/>
      <c r="J523" s="165"/>
      <c r="V523" s="19"/>
      <c r="AA523" s="165"/>
      <c r="AB523" s="165"/>
      <c r="AC523" s="165"/>
    </row>
    <row r="524" spans="1:43" x14ac:dyDescent="0.25">
      <c r="V524" s="19"/>
    </row>
    <row r="525" spans="1:43" x14ac:dyDescent="0.25">
      <c r="V525" s="19"/>
    </row>
    <row r="526" spans="1:43" ht="23.25" x14ac:dyDescent="0.35">
      <c r="B526" s="26" t="s">
        <v>66</v>
      </c>
      <c r="V526" s="19"/>
      <c r="X526" s="24" t="s">
        <v>66</v>
      </c>
    </row>
    <row r="527" spans="1:43" ht="23.25" x14ac:dyDescent="0.35">
      <c r="B527" s="25" t="s">
        <v>32</v>
      </c>
      <c r="C527" s="22">
        <f>IF(X482="PAGADO",0,C487)</f>
        <v>-2044.2500000000002</v>
      </c>
      <c r="E527" s="166" t="s">
        <v>20</v>
      </c>
      <c r="F527" s="166"/>
      <c r="G527" s="166"/>
      <c r="H527" s="166"/>
      <c r="V527" s="19"/>
      <c r="X527" s="25" t="s">
        <v>32</v>
      </c>
      <c r="Y527" s="22">
        <f>IF(B1327="PAGADO",0,C532)</f>
        <v>-2044.2500000000002</v>
      </c>
      <c r="AA527" s="166" t="s">
        <v>20</v>
      </c>
      <c r="AB527" s="166"/>
      <c r="AC527" s="166"/>
      <c r="AD527" s="166"/>
    </row>
    <row r="528" spans="1:43" x14ac:dyDescent="0.25">
      <c r="B528" s="1" t="s">
        <v>0</v>
      </c>
      <c r="C528" s="21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9"/>
      <c r="X528" s="1" t="s">
        <v>0</v>
      </c>
      <c r="Y528" s="21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2"/>
      <c r="E529" s="4"/>
      <c r="F529" s="3"/>
      <c r="G529" s="3"/>
      <c r="H529" s="5"/>
      <c r="N529" s="3"/>
      <c r="O529" s="3"/>
      <c r="P529" s="3"/>
      <c r="Q529" s="3"/>
      <c r="R529" s="20"/>
      <c r="S529" s="3"/>
      <c r="V529" s="19"/>
      <c r="Y529" s="22"/>
      <c r="AA529" s="4"/>
      <c r="AB529" s="3"/>
      <c r="AC529" s="3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" t="s">
        <v>24</v>
      </c>
      <c r="C530" s="21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20"/>
      <c r="S530" s="3"/>
      <c r="V530" s="19"/>
      <c r="X530" s="1" t="s">
        <v>24</v>
      </c>
      <c r="Y530" s="21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20"/>
      <c r="AO530" s="3"/>
    </row>
    <row r="531" spans="2:41" x14ac:dyDescent="0.25">
      <c r="B531" s="1" t="s">
        <v>9</v>
      </c>
      <c r="C531" s="22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20"/>
      <c r="S531" s="3"/>
      <c r="V531" s="19"/>
      <c r="X531" s="1" t="s">
        <v>9</v>
      </c>
      <c r="Y531" s="22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20"/>
      <c r="AO531" s="3"/>
    </row>
    <row r="532" spans="2:41" x14ac:dyDescent="0.25">
      <c r="B532" s="6" t="s">
        <v>26</v>
      </c>
      <c r="C532" s="23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20"/>
      <c r="S532" s="3"/>
      <c r="V532" s="19"/>
      <c r="X532" s="6" t="s">
        <v>27</v>
      </c>
      <c r="Y532" s="23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20"/>
      <c r="AO532" s="3"/>
    </row>
    <row r="533" spans="2:41" ht="23.25" x14ac:dyDescent="0.35">
      <c r="B533" s="6"/>
      <c r="C533" s="7"/>
      <c r="E533" s="9"/>
      <c r="F533" s="10"/>
      <c r="G533" s="10"/>
      <c r="H533" s="5"/>
      <c r="N533" s="3"/>
      <c r="O533" s="3"/>
      <c r="P533" s="3"/>
      <c r="Q533" s="3"/>
      <c r="R533" s="20"/>
      <c r="S533" s="3"/>
      <c r="V533" s="19"/>
      <c r="X533" s="168" t="str">
        <f>IF(Y532&lt;0,"NO PAGAR","COBRAR'")</f>
        <v>NO PAGAR</v>
      </c>
      <c r="Y533" s="168"/>
      <c r="AA533" s="9"/>
      <c r="AB533" s="10"/>
      <c r="AC533" s="10"/>
      <c r="AD533" s="5"/>
      <c r="AJ533" s="3"/>
      <c r="AK533" s="3"/>
      <c r="AL533" s="3"/>
      <c r="AM533" s="3"/>
      <c r="AN533" s="20"/>
      <c r="AO533" s="3"/>
    </row>
    <row r="534" spans="2:41" ht="23.25" x14ac:dyDescent="0.35">
      <c r="B534" s="168" t="str">
        <f>IF(C532&lt;0,"NO PAGAR","COBRAR'")</f>
        <v>NO PAGAR</v>
      </c>
      <c r="C534" s="168"/>
      <c r="E534" s="9"/>
      <c r="F534" s="10"/>
      <c r="G534" s="10"/>
      <c r="H534" s="5"/>
      <c r="N534" s="3"/>
      <c r="O534" s="3"/>
      <c r="P534" s="3"/>
      <c r="Q534" s="3"/>
      <c r="R534" s="20"/>
      <c r="S534" s="3"/>
      <c r="V534" s="19"/>
      <c r="X534" s="6"/>
      <c r="Y534" s="8"/>
      <c r="AA534" s="9"/>
      <c r="AB534" s="10"/>
      <c r="AC534" s="10"/>
      <c r="AD534" s="5"/>
      <c r="AJ534" s="3"/>
      <c r="AK534" s="3"/>
      <c r="AL534" s="3"/>
      <c r="AM534" s="3"/>
      <c r="AN534" s="20"/>
      <c r="AO534" s="3"/>
    </row>
    <row r="535" spans="2:41" x14ac:dyDescent="0.25">
      <c r="B535" s="159" t="s">
        <v>9</v>
      </c>
      <c r="C535" s="160"/>
      <c r="E535" s="9"/>
      <c r="F535" s="10"/>
      <c r="G535" s="10"/>
      <c r="H535" s="5"/>
      <c r="N535" s="3"/>
      <c r="O535" s="3"/>
      <c r="P535" s="3"/>
      <c r="Q535" s="3"/>
      <c r="R535" s="20"/>
      <c r="S535" s="3"/>
      <c r="V535" s="19"/>
      <c r="X535" s="159" t="s">
        <v>9</v>
      </c>
      <c r="Y535" s="160"/>
      <c r="AA535" s="9"/>
      <c r="AB535" s="10"/>
      <c r="AC535" s="10"/>
      <c r="AD535" s="5"/>
      <c r="AJ535" s="3"/>
      <c r="AK535" s="3"/>
      <c r="AL535" s="3"/>
      <c r="AM535" s="3"/>
      <c r="AN535" s="20"/>
      <c r="AO535" s="3"/>
    </row>
    <row r="536" spans="2:41" x14ac:dyDescent="0.25">
      <c r="B536" s="11" t="str">
        <f>IF(Y487&lt;0,"SALDO ADELANTADO","SALDO A FAVOR '")</f>
        <v>SALDO ADELANTADO</v>
      </c>
      <c r="C536" s="12">
        <f>IF(Y487&lt;=0,Y487*-1)</f>
        <v>2044.2500000000002</v>
      </c>
      <c r="E536" s="9"/>
      <c r="F536" s="10"/>
      <c r="G536" s="10"/>
      <c r="H536" s="5"/>
      <c r="N536" s="3"/>
      <c r="O536" s="3"/>
      <c r="P536" s="3"/>
      <c r="Q536" s="3"/>
      <c r="R536" s="20"/>
      <c r="S536" s="3"/>
      <c r="V536" s="19"/>
      <c r="X536" s="11" t="str">
        <f>IF(C532&lt;0,"SALDO ADELANTADO","SALDO A FAVOR'")</f>
        <v>SALDO ADELANTADO</v>
      </c>
      <c r="Y536" s="12">
        <f>IF(C532&lt;=0,C532*-1)</f>
        <v>2044.2500000000002</v>
      </c>
      <c r="AA536" s="9"/>
      <c r="AB536" s="10"/>
      <c r="AC536" s="10"/>
      <c r="AD536" s="5"/>
      <c r="AJ536" s="3"/>
      <c r="AK536" s="3"/>
      <c r="AL536" s="3"/>
      <c r="AM536" s="3"/>
      <c r="AN536" s="20"/>
      <c r="AO536" s="3"/>
    </row>
    <row r="537" spans="2:41" x14ac:dyDescent="0.25">
      <c r="B537" s="13" t="s">
        <v>10</v>
      </c>
      <c r="C537" s="12">
        <f>R545</f>
        <v>0</v>
      </c>
      <c r="E537" s="9"/>
      <c r="F537" s="10"/>
      <c r="G537" s="10"/>
      <c r="H537" s="5"/>
      <c r="N537" s="3"/>
      <c r="O537" s="3"/>
      <c r="P537" s="3"/>
      <c r="Q537" s="3"/>
      <c r="R537" s="20"/>
      <c r="S537" s="3"/>
      <c r="V537" s="19"/>
      <c r="X537" s="13" t="s">
        <v>10</v>
      </c>
      <c r="Y537" s="12">
        <f>AN545</f>
        <v>0</v>
      </c>
      <c r="AA537" s="9"/>
      <c r="AB537" s="10"/>
      <c r="AC537" s="10"/>
      <c r="AD537" s="5"/>
      <c r="AJ537" s="3"/>
      <c r="AK537" s="3"/>
      <c r="AL537" s="3"/>
      <c r="AM537" s="3"/>
      <c r="AN537" s="20"/>
      <c r="AO537" s="3"/>
    </row>
    <row r="538" spans="2:41" x14ac:dyDescent="0.25">
      <c r="B538" s="13" t="s">
        <v>11</v>
      </c>
      <c r="C538" s="12"/>
      <c r="E538" s="9"/>
      <c r="F538" s="10"/>
      <c r="G538" s="10"/>
      <c r="H538" s="5"/>
      <c r="N538" s="3"/>
      <c r="O538" s="3"/>
      <c r="P538" s="3"/>
      <c r="Q538" s="3"/>
      <c r="R538" s="20"/>
      <c r="S538" s="3"/>
      <c r="V538" s="19"/>
      <c r="X538" s="13" t="s">
        <v>11</v>
      </c>
      <c r="Y538" s="12"/>
      <c r="AA538" s="9"/>
      <c r="AB538" s="10"/>
      <c r="AC538" s="10"/>
      <c r="AD538" s="5"/>
      <c r="AJ538" s="3"/>
      <c r="AK538" s="3"/>
      <c r="AL538" s="3"/>
      <c r="AM538" s="3"/>
      <c r="AN538" s="20"/>
      <c r="AO538" s="3"/>
    </row>
    <row r="539" spans="2:41" x14ac:dyDescent="0.25">
      <c r="B539" s="13" t="s">
        <v>12</v>
      </c>
      <c r="C539" s="12"/>
      <c r="E539" s="9"/>
      <c r="F539" s="10"/>
      <c r="G539" s="10"/>
      <c r="H539" s="5"/>
      <c r="N539" s="3"/>
      <c r="O539" s="3"/>
      <c r="P539" s="3"/>
      <c r="Q539" s="3"/>
      <c r="R539" s="20"/>
      <c r="S539" s="3"/>
      <c r="V539" s="19"/>
      <c r="X539" s="13" t="s">
        <v>12</v>
      </c>
      <c r="Y539" s="12"/>
      <c r="AA539" s="9"/>
      <c r="AB539" s="10"/>
      <c r="AC539" s="10"/>
      <c r="AD539" s="5"/>
      <c r="AJ539" s="3"/>
      <c r="AK539" s="3"/>
      <c r="AL539" s="3"/>
      <c r="AM539" s="3"/>
      <c r="AN539" s="20"/>
      <c r="AO539" s="3"/>
    </row>
    <row r="540" spans="2:41" x14ac:dyDescent="0.25">
      <c r="B540" s="13" t="s">
        <v>13</v>
      </c>
      <c r="C540" s="12"/>
      <c r="E540" s="9"/>
      <c r="F540" s="10"/>
      <c r="G540" s="10"/>
      <c r="H540" s="5"/>
      <c r="N540" s="3"/>
      <c r="O540" s="3"/>
      <c r="P540" s="3"/>
      <c r="Q540" s="3"/>
      <c r="R540" s="20"/>
      <c r="S540" s="3"/>
      <c r="V540" s="19"/>
      <c r="X540" s="13" t="s">
        <v>13</v>
      </c>
      <c r="Y540" s="12"/>
      <c r="AA540" s="9"/>
      <c r="AB540" s="10"/>
      <c r="AC540" s="10"/>
      <c r="AD540" s="5"/>
      <c r="AJ540" s="3"/>
      <c r="AK540" s="3"/>
      <c r="AL540" s="3"/>
      <c r="AM540" s="3"/>
      <c r="AN540" s="20"/>
      <c r="AO540" s="3"/>
    </row>
    <row r="541" spans="2:41" x14ac:dyDescent="0.25">
      <c r="B541" s="13" t="s">
        <v>14</v>
      </c>
      <c r="C541" s="12"/>
      <c r="E541" s="9"/>
      <c r="F541" s="10"/>
      <c r="G541" s="10"/>
      <c r="H541" s="5"/>
      <c r="N541" s="3"/>
      <c r="O541" s="3"/>
      <c r="P541" s="3"/>
      <c r="Q541" s="3"/>
      <c r="R541" s="20"/>
      <c r="S541" s="3"/>
      <c r="V541" s="19"/>
      <c r="X541" s="13" t="s">
        <v>14</v>
      </c>
      <c r="Y541" s="12"/>
      <c r="AA541" s="9"/>
      <c r="AB541" s="10"/>
      <c r="AC541" s="10"/>
      <c r="AD541" s="5"/>
      <c r="AJ541" s="3"/>
      <c r="AK541" s="3"/>
      <c r="AL541" s="3"/>
      <c r="AM541" s="3"/>
      <c r="AN541" s="20"/>
      <c r="AO541" s="3"/>
    </row>
    <row r="542" spans="2:41" x14ac:dyDescent="0.25">
      <c r="B542" s="13" t="s">
        <v>15</v>
      </c>
      <c r="C542" s="12"/>
      <c r="E542" s="9"/>
      <c r="F542" s="10"/>
      <c r="G542" s="10"/>
      <c r="H542" s="5"/>
      <c r="N542" s="3"/>
      <c r="O542" s="3"/>
      <c r="P542" s="3"/>
      <c r="Q542" s="3"/>
      <c r="R542" s="20"/>
      <c r="S542" s="3"/>
      <c r="V542" s="19"/>
      <c r="X542" s="13" t="s">
        <v>15</v>
      </c>
      <c r="Y542" s="12"/>
      <c r="AA542" s="9"/>
      <c r="AB542" s="10"/>
      <c r="AC542" s="10"/>
      <c r="AD542" s="5"/>
      <c r="AJ542" s="3"/>
      <c r="AK542" s="3"/>
      <c r="AL542" s="3"/>
      <c r="AM542" s="3"/>
      <c r="AN542" s="20"/>
      <c r="AO542" s="3"/>
    </row>
    <row r="543" spans="2:41" x14ac:dyDescent="0.25">
      <c r="B543" s="13" t="s">
        <v>16</v>
      </c>
      <c r="C543" s="12"/>
      <c r="E543" s="161" t="s">
        <v>7</v>
      </c>
      <c r="F543" s="162"/>
      <c r="G543" s="163"/>
      <c r="H543" s="5">
        <f>SUM(H529:H542)</f>
        <v>0</v>
      </c>
      <c r="N543" s="3"/>
      <c r="O543" s="3"/>
      <c r="P543" s="3"/>
      <c r="Q543" s="3"/>
      <c r="R543" s="20"/>
      <c r="S543" s="3"/>
      <c r="V543" s="19"/>
      <c r="X543" s="13" t="s">
        <v>16</v>
      </c>
      <c r="Y543" s="12"/>
      <c r="AA543" s="161" t="s">
        <v>7</v>
      </c>
      <c r="AB543" s="162"/>
      <c r="AC543" s="163"/>
      <c r="AD543" s="5">
        <f>SUM(AD529:AD542)</f>
        <v>0</v>
      </c>
      <c r="AJ543" s="3"/>
      <c r="AK543" s="3"/>
      <c r="AL543" s="3"/>
      <c r="AM543" s="3"/>
      <c r="AN543" s="20"/>
      <c r="AO543" s="3"/>
    </row>
    <row r="544" spans="2:41" x14ac:dyDescent="0.25">
      <c r="B544" s="13" t="s">
        <v>17</v>
      </c>
      <c r="C544" s="12"/>
      <c r="E544" s="15"/>
      <c r="F544" s="15"/>
      <c r="G544" s="15"/>
      <c r="N544" s="3"/>
      <c r="O544" s="3"/>
      <c r="P544" s="3"/>
      <c r="Q544" s="3"/>
      <c r="R544" s="20"/>
      <c r="S544" s="3"/>
      <c r="V544" s="19"/>
      <c r="X544" s="13" t="s">
        <v>17</v>
      </c>
      <c r="Y544" s="12"/>
      <c r="AA544" s="15"/>
      <c r="AB544" s="15"/>
      <c r="AC544" s="15"/>
      <c r="AJ544" s="3"/>
      <c r="AK544" s="3"/>
      <c r="AL544" s="3"/>
      <c r="AM544" s="3"/>
      <c r="AN544" s="20"/>
      <c r="AO544" s="3"/>
    </row>
    <row r="545" spans="2:41" x14ac:dyDescent="0.25">
      <c r="B545" s="14"/>
      <c r="C545" s="12"/>
      <c r="N545" s="161" t="s">
        <v>7</v>
      </c>
      <c r="O545" s="162"/>
      <c r="P545" s="162"/>
      <c r="Q545" s="163"/>
      <c r="R545" s="20">
        <f>SUM(R529:R544)</f>
        <v>0</v>
      </c>
      <c r="S545" s="3"/>
      <c r="V545" s="19"/>
      <c r="X545" s="14"/>
      <c r="Y545" s="12"/>
      <c r="AJ545" s="161" t="s">
        <v>7</v>
      </c>
      <c r="AK545" s="162"/>
      <c r="AL545" s="162"/>
      <c r="AM545" s="163"/>
      <c r="AN545" s="20">
        <f>SUM(AN529:AN544)</f>
        <v>0</v>
      </c>
      <c r="AO545" s="3"/>
    </row>
    <row r="546" spans="2:41" x14ac:dyDescent="0.25">
      <c r="B546" s="14"/>
      <c r="C546" s="12"/>
      <c r="V546" s="19"/>
      <c r="X546" s="14"/>
      <c r="Y546" s="12"/>
    </row>
    <row r="547" spans="2:41" x14ac:dyDescent="0.25">
      <c r="B547" s="14"/>
      <c r="C547" s="12"/>
      <c r="V547" s="19"/>
      <c r="X547" s="14"/>
      <c r="Y547" s="12"/>
    </row>
    <row r="548" spans="2:41" x14ac:dyDescent="0.25">
      <c r="B548" s="14"/>
      <c r="C548" s="12"/>
      <c r="E548" s="16"/>
      <c r="V548" s="19"/>
      <c r="X548" s="14"/>
      <c r="Y548" s="12"/>
      <c r="AA548" s="16"/>
    </row>
    <row r="549" spans="2:41" x14ac:dyDescent="0.25">
      <c r="B549" s="14"/>
      <c r="C549" s="12"/>
      <c r="V549" s="19"/>
      <c r="X549" s="14"/>
      <c r="Y549" s="12"/>
    </row>
    <row r="550" spans="2:41" x14ac:dyDescent="0.25">
      <c r="B550" s="14"/>
      <c r="C550" s="12"/>
      <c r="V550" s="19"/>
      <c r="X550" s="14"/>
      <c r="Y550" s="12"/>
    </row>
    <row r="551" spans="2:41" x14ac:dyDescent="0.25">
      <c r="B551" s="14"/>
      <c r="C551" s="12"/>
      <c r="V551" s="19"/>
      <c r="X551" s="14"/>
      <c r="Y551" s="12"/>
    </row>
    <row r="552" spans="2:41" x14ac:dyDescent="0.25">
      <c r="B552" s="14"/>
      <c r="C552" s="12"/>
      <c r="V552" s="19"/>
      <c r="X552" s="14"/>
      <c r="Y552" s="12"/>
    </row>
    <row r="553" spans="2:41" x14ac:dyDescent="0.25">
      <c r="B553" s="14"/>
      <c r="C553" s="12"/>
      <c r="V553" s="19"/>
      <c r="X553" s="14"/>
      <c r="Y553" s="12"/>
    </row>
    <row r="554" spans="2:41" x14ac:dyDescent="0.25">
      <c r="B554" s="13"/>
      <c r="C554" s="12"/>
      <c r="V554" s="19"/>
      <c r="X554" s="13"/>
      <c r="Y554" s="12"/>
    </row>
    <row r="555" spans="2:41" x14ac:dyDescent="0.25">
      <c r="B555" s="17" t="s">
        <v>18</v>
      </c>
      <c r="C555" s="18">
        <f>SUM(C536:C554)</f>
        <v>2044.2500000000002</v>
      </c>
      <c r="D555" s="30" t="s">
        <v>22</v>
      </c>
      <c r="E555" s="30" t="s">
        <v>21</v>
      </c>
      <c r="V555" s="19"/>
      <c r="X555" s="17" t="s">
        <v>18</v>
      </c>
      <c r="Y555" s="18">
        <f>SUM(Y536:Y554)</f>
        <v>2044.2500000000002</v>
      </c>
      <c r="Z555" s="30" t="s">
        <v>22</v>
      </c>
      <c r="AA555" s="30" t="s">
        <v>21</v>
      </c>
    </row>
    <row r="556" spans="2:41" x14ac:dyDescent="0.25">
      <c r="E556" s="1" t="s">
        <v>19</v>
      </c>
      <c r="V556" s="19"/>
      <c r="AA556" s="1" t="s">
        <v>19</v>
      </c>
    </row>
    <row r="557" spans="2:41" x14ac:dyDescent="0.25">
      <c r="V557" s="19"/>
    </row>
    <row r="558" spans="2:41" x14ac:dyDescent="0.25">
      <c r="V558" s="19"/>
    </row>
    <row r="559" spans="2:41" x14ac:dyDescent="0.25">
      <c r="V559" s="19"/>
    </row>
    <row r="560" spans="2:41" x14ac:dyDescent="0.25">
      <c r="V560" s="19"/>
    </row>
    <row r="561" spans="8:31" x14ac:dyDescent="0.25">
      <c r="V561" s="19"/>
    </row>
    <row r="562" spans="8:31" x14ac:dyDescent="0.25">
      <c r="V562" s="19"/>
    </row>
    <row r="563" spans="8:31" x14ac:dyDescent="0.25">
      <c r="V563" s="19"/>
    </row>
    <row r="564" spans="8:31" x14ac:dyDescent="0.25">
      <c r="V564" s="19"/>
    </row>
    <row r="565" spans="8:31" x14ac:dyDescent="0.25">
      <c r="V565" s="19"/>
    </row>
    <row r="566" spans="8:31" x14ac:dyDescent="0.25">
      <c r="V566" s="19"/>
    </row>
    <row r="567" spans="8:31" x14ac:dyDescent="0.25">
      <c r="V567" s="19"/>
    </row>
    <row r="568" spans="8:31" x14ac:dyDescent="0.25">
      <c r="V568" s="19"/>
    </row>
    <row r="569" spans="8:31" x14ac:dyDescent="0.25">
      <c r="V569" s="19"/>
    </row>
    <row r="570" spans="8:31" x14ac:dyDescent="0.25">
      <c r="V570" s="19"/>
    </row>
    <row r="571" spans="8:31" x14ac:dyDescent="0.25">
      <c r="V571" s="19"/>
    </row>
    <row r="572" spans="8:31" x14ac:dyDescent="0.25">
      <c r="V572" s="19"/>
    </row>
    <row r="573" spans="8:31" x14ac:dyDescent="0.25">
      <c r="V573" s="19"/>
    </row>
    <row r="574" spans="8:31" x14ac:dyDescent="0.25">
      <c r="V574" s="19"/>
    </row>
    <row r="575" spans="8:31" x14ac:dyDescent="0.25">
      <c r="V575" s="19"/>
      <c r="AC575" s="164" t="s">
        <v>29</v>
      </c>
      <c r="AD575" s="164"/>
      <c r="AE575" s="164"/>
    </row>
    <row r="576" spans="8:31" x14ac:dyDescent="0.25">
      <c r="H576" s="165" t="s">
        <v>28</v>
      </c>
      <c r="I576" s="165"/>
      <c r="J576" s="165"/>
      <c r="V576" s="19"/>
      <c r="AC576" s="164"/>
      <c r="AD576" s="164"/>
      <c r="AE576" s="164"/>
    </row>
    <row r="577" spans="2:41" x14ac:dyDescent="0.25">
      <c r="H577" s="165"/>
      <c r="I577" s="165"/>
      <c r="J577" s="165"/>
      <c r="V577" s="19"/>
      <c r="AC577" s="164"/>
      <c r="AD577" s="164"/>
      <c r="AE577" s="164"/>
    </row>
    <row r="578" spans="2:41" x14ac:dyDescent="0.25">
      <c r="V578" s="19"/>
    </row>
    <row r="579" spans="2:41" x14ac:dyDescent="0.25">
      <c r="V579" s="19"/>
    </row>
    <row r="580" spans="2:41" ht="23.25" x14ac:dyDescent="0.35">
      <c r="B580" s="24" t="s">
        <v>67</v>
      </c>
      <c r="V580" s="19"/>
      <c r="X580" s="24" t="s">
        <v>67</v>
      </c>
    </row>
    <row r="581" spans="2:41" ht="23.25" x14ac:dyDescent="0.35">
      <c r="B581" s="25" t="s">
        <v>32</v>
      </c>
      <c r="C581" s="22">
        <f>IF(X527="PAGADO",0,Y532)</f>
        <v>-2044.2500000000002</v>
      </c>
      <c r="E581" s="166" t="s">
        <v>20</v>
      </c>
      <c r="F581" s="166"/>
      <c r="G581" s="166"/>
      <c r="H581" s="166"/>
      <c r="V581" s="19"/>
      <c r="X581" s="25" t="s">
        <v>32</v>
      </c>
      <c r="Y581" s="22">
        <f>IF(B581="PAGADO",0,C586)</f>
        <v>-2044.2500000000002</v>
      </c>
      <c r="AA581" s="166" t="s">
        <v>20</v>
      </c>
      <c r="AB581" s="166"/>
      <c r="AC581" s="166"/>
      <c r="AD581" s="166"/>
    </row>
    <row r="582" spans="2:41" x14ac:dyDescent="0.25">
      <c r="B582" s="1" t="s">
        <v>0</v>
      </c>
      <c r="C582" s="21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9"/>
      <c r="X582" s="1" t="s">
        <v>0</v>
      </c>
      <c r="Y582" s="21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2"/>
      <c r="E583" s="4"/>
      <c r="F583" s="3"/>
      <c r="G583" s="3"/>
      <c r="H583" s="5"/>
      <c r="N583" s="3"/>
      <c r="O583" s="3"/>
      <c r="P583" s="3"/>
      <c r="Q583" s="3"/>
      <c r="R583" s="20"/>
      <c r="S583" s="3"/>
      <c r="V583" s="19"/>
      <c r="Y583" s="22"/>
      <c r="AA583" s="4"/>
      <c r="AB583" s="3"/>
      <c r="AC583" s="3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" t="s">
        <v>24</v>
      </c>
      <c r="C584" s="21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20"/>
      <c r="S584" s="3"/>
      <c r="V584" s="19"/>
      <c r="X584" s="1" t="s">
        <v>24</v>
      </c>
      <c r="Y584" s="21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20"/>
      <c r="AO584" s="3"/>
    </row>
    <row r="585" spans="2:41" x14ac:dyDescent="0.25">
      <c r="B585" s="1" t="s">
        <v>9</v>
      </c>
      <c r="C585" s="22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20"/>
      <c r="S585" s="3"/>
      <c r="V585" s="19"/>
      <c r="X585" s="1" t="s">
        <v>9</v>
      </c>
      <c r="Y585" s="22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20"/>
      <c r="AO585" s="3"/>
    </row>
    <row r="586" spans="2:41" x14ac:dyDescent="0.25">
      <c r="B586" s="6" t="s">
        <v>25</v>
      </c>
      <c r="C586" s="23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20"/>
      <c r="S586" s="3"/>
      <c r="V586" s="19"/>
      <c r="X586" s="6" t="s">
        <v>8</v>
      </c>
      <c r="Y586" s="23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20"/>
      <c r="AO586" s="3"/>
    </row>
    <row r="587" spans="2:41" ht="26.25" x14ac:dyDescent="0.4">
      <c r="B587" s="167" t="str">
        <f>IF(C586&lt;0,"NO PAGAR","COBRAR")</f>
        <v>NO PAGAR</v>
      </c>
      <c r="C587" s="167"/>
      <c r="E587" s="9"/>
      <c r="F587" s="10"/>
      <c r="G587" s="10"/>
      <c r="H587" s="5"/>
      <c r="N587" s="3"/>
      <c r="O587" s="3"/>
      <c r="P587" s="3"/>
      <c r="Q587" s="3"/>
      <c r="R587" s="20"/>
      <c r="S587" s="3"/>
      <c r="V587" s="19"/>
      <c r="X587" s="167" t="str">
        <f>IF(Y586&lt;0,"NO PAGAR","COBRAR")</f>
        <v>NO PAGAR</v>
      </c>
      <c r="Y587" s="167"/>
      <c r="AA587" s="9"/>
      <c r="AB587" s="10"/>
      <c r="AC587" s="10"/>
      <c r="AD587" s="5"/>
      <c r="AJ587" s="3"/>
      <c r="AK587" s="3"/>
      <c r="AL587" s="3"/>
      <c r="AM587" s="3"/>
      <c r="AN587" s="20"/>
      <c r="AO587" s="3"/>
    </row>
    <row r="588" spans="2:41" x14ac:dyDescent="0.25">
      <c r="B588" s="159" t="s">
        <v>9</v>
      </c>
      <c r="C588" s="160"/>
      <c r="E588" s="9"/>
      <c r="F588" s="10"/>
      <c r="G588" s="10"/>
      <c r="H588" s="5"/>
      <c r="N588" s="3"/>
      <c r="O588" s="3"/>
      <c r="P588" s="3"/>
      <c r="Q588" s="3"/>
      <c r="R588" s="20"/>
      <c r="S588" s="3"/>
      <c r="V588" s="19"/>
      <c r="X588" s="159" t="s">
        <v>9</v>
      </c>
      <c r="Y588" s="160"/>
      <c r="AA588" s="9"/>
      <c r="AB588" s="10"/>
      <c r="AC588" s="10"/>
      <c r="AD588" s="5"/>
      <c r="AJ588" s="3"/>
      <c r="AK588" s="3"/>
      <c r="AL588" s="3"/>
      <c r="AM588" s="3"/>
      <c r="AN588" s="20"/>
      <c r="AO588" s="3"/>
    </row>
    <row r="589" spans="2:41" x14ac:dyDescent="0.25">
      <c r="B589" s="11" t="str">
        <f>IF(C622&lt;0,"SALDO A FAVOR","SALDO ADELANTAD0'")</f>
        <v>SALDO ADELANTAD0'</v>
      </c>
      <c r="C589" s="12">
        <f>IF(Y532&lt;=0,Y532*-1)</f>
        <v>2044.2500000000002</v>
      </c>
      <c r="E589" s="9"/>
      <c r="F589" s="10"/>
      <c r="G589" s="10"/>
      <c r="H589" s="5"/>
      <c r="N589" s="3"/>
      <c r="O589" s="3"/>
      <c r="P589" s="3"/>
      <c r="Q589" s="3"/>
      <c r="R589" s="20"/>
      <c r="S589" s="3"/>
      <c r="V589" s="19"/>
      <c r="X589" s="11" t="str">
        <f>IF(C586&lt;0,"SALDO ADELANTADO","SALDO A FAVOR'")</f>
        <v>SALDO ADELANTADO</v>
      </c>
      <c r="Y589" s="12">
        <f>IF(C586&lt;=0,C586*-1)</f>
        <v>2044.2500000000002</v>
      </c>
      <c r="AA589" s="9"/>
      <c r="AB589" s="10"/>
      <c r="AC589" s="10"/>
      <c r="AD589" s="5"/>
      <c r="AJ589" s="3"/>
      <c r="AK589" s="3"/>
      <c r="AL589" s="3"/>
      <c r="AM589" s="3"/>
      <c r="AN589" s="20"/>
      <c r="AO589" s="3"/>
    </row>
    <row r="590" spans="2:41" x14ac:dyDescent="0.25">
      <c r="B590" s="13" t="s">
        <v>10</v>
      </c>
      <c r="C590" s="12">
        <f>R599</f>
        <v>0</v>
      </c>
      <c r="E590" s="9"/>
      <c r="F590" s="10"/>
      <c r="G590" s="10"/>
      <c r="H590" s="5"/>
      <c r="N590" s="3"/>
      <c r="O590" s="3"/>
      <c r="P590" s="3"/>
      <c r="Q590" s="3"/>
      <c r="R590" s="20"/>
      <c r="S590" s="3"/>
      <c r="V590" s="19"/>
      <c r="X590" s="13" t="s">
        <v>10</v>
      </c>
      <c r="Y590" s="12">
        <f>AN599</f>
        <v>0</v>
      </c>
      <c r="AA590" s="9"/>
      <c r="AB590" s="10"/>
      <c r="AC590" s="10"/>
      <c r="AD590" s="5"/>
      <c r="AJ590" s="3"/>
      <c r="AK590" s="3"/>
      <c r="AL590" s="3"/>
      <c r="AM590" s="3"/>
      <c r="AN590" s="20"/>
      <c r="AO590" s="3"/>
    </row>
    <row r="591" spans="2:41" x14ac:dyDescent="0.25">
      <c r="B591" s="13" t="s">
        <v>11</v>
      </c>
      <c r="C591" s="12"/>
      <c r="E591" s="9"/>
      <c r="F591" s="10"/>
      <c r="G591" s="10"/>
      <c r="H591" s="5"/>
      <c r="N591" s="3"/>
      <c r="O591" s="3"/>
      <c r="P591" s="3"/>
      <c r="Q591" s="3"/>
      <c r="R591" s="20"/>
      <c r="S591" s="3"/>
      <c r="V591" s="19"/>
      <c r="X591" s="13" t="s">
        <v>11</v>
      </c>
      <c r="Y591" s="12"/>
      <c r="AA591" s="9"/>
      <c r="AB591" s="10"/>
      <c r="AC591" s="10"/>
      <c r="AD591" s="5"/>
      <c r="AJ591" s="3"/>
      <c r="AK591" s="3"/>
      <c r="AL591" s="3"/>
      <c r="AM591" s="3"/>
      <c r="AN591" s="20"/>
      <c r="AO591" s="3"/>
    </row>
    <row r="592" spans="2:41" x14ac:dyDescent="0.25">
      <c r="B592" s="13" t="s">
        <v>12</v>
      </c>
      <c r="C592" s="12"/>
      <c r="E592" s="9"/>
      <c r="F592" s="10"/>
      <c r="G592" s="10"/>
      <c r="H592" s="5"/>
      <c r="N592" s="3"/>
      <c r="O592" s="3"/>
      <c r="P592" s="3"/>
      <c r="Q592" s="3"/>
      <c r="R592" s="20"/>
      <c r="S592" s="3"/>
      <c r="V592" s="19"/>
      <c r="X592" s="13" t="s">
        <v>12</v>
      </c>
      <c r="Y592" s="12"/>
      <c r="AA592" s="9"/>
      <c r="AB592" s="10"/>
      <c r="AC592" s="10"/>
      <c r="AD592" s="5"/>
      <c r="AJ592" s="3"/>
      <c r="AK592" s="3"/>
      <c r="AL592" s="3"/>
      <c r="AM592" s="3"/>
      <c r="AN592" s="20"/>
      <c r="AO592" s="3"/>
    </row>
    <row r="593" spans="2:41" x14ac:dyDescent="0.25">
      <c r="B593" s="13" t="s">
        <v>13</v>
      </c>
      <c r="C593" s="12"/>
      <c r="E593" s="9"/>
      <c r="F593" s="10"/>
      <c r="G593" s="10"/>
      <c r="H593" s="5"/>
      <c r="N593" s="3"/>
      <c r="O593" s="3"/>
      <c r="P593" s="3"/>
      <c r="Q593" s="3"/>
      <c r="R593" s="20"/>
      <c r="S593" s="3"/>
      <c r="V593" s="19"/>
      <c r="X593" s="13" t="s">
        <v>13</v>
      </c>
      <c r="Y593" s="12"/>
      <c r="AA593" s="9"/>
      <c r="AB593" s="10"/>
      <c r="AC593" s="10"/>
      <c r="AD593" s="5"/>
      <c r="AJ593" s="3"/>
      <c r="AK593" s="3"/>
      <c r="AL593" s="3"/>
      <c r="AM593" s="3"/>
      <c r="AN593" s="20"/>
      <c r="AO593" s="3"/>
    </row>
    <row r="594" spans="2:41" x14ac:dyDescent="0.25">
      <c r="B594" s="13" t="s">
        <v>14</v>
      </c>
      <c r="C594" s="12"/>
      <c r="E594" s="9"/>
      <c r="F594" s="10"/>
      <c r="G594" s="10"/>
      <c r="H594" s="5"/>
      <c r="N594" s="3"/>
      <c r="O594" s="3"/>
      <c r="P594" s="3"/>
      <c r="Q594" s="3"/>
      <c r="R594" s="20"/>
      <c r="S594" s="3"/>
      <c r="V594" s="19"/>
      <c r="X594" s="13" t="s">
        <v>14</v>
      </c>
      <c r="Y594" s="12"/>
      <c r="AA594" s="9"/>
      <c r="AB594" s="10"/>
      <c r="AC594" s="10"/>
      <c r="AD594" s="5"/>
      <c r="AJ594" s="3"/>
      <c r="AK594" s="3"/>
      <c r="AL594" s="3"/>
      <c r="AM594" s="3"/>
      <c r="AN594" s="20"/>
      <c r="AO594" s="3"/>
    </row>
    <row r="595" spans="2:41" x14ac:dyDescent="0.25">
      <c r="B595" s="13" t="s">
        <v>15</v>
      </c>
      <c r="C595" s="12"/>
      <c r="E595" s="9"/>
      <c r="F595" s="10"/>
      <c r="G595" s="10"/>
      <c r="H595" s="5"/>
      <c r="N595" s="3"/>
      <c r="O595" s="3"/>
      <c r="P595" s="3"/>
      <c r="Q595" s="3"/>
      <c r="R595" s="20"/>
      <c r="S595" s="3"/>
      <c r="V595" s="19"/>
      <c r="X595" s="13" t="s">
        <v>15</v>
      </c>
      <c r="Y595" s="12"/>
      <c r="AA595" s="9"/>
      <c r="AB595" s="10"/>
      <c r="AC595" s="10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3" t="s">
        <v>16</v>
      </c>
      <c r="C596" s="12"/>
      <c r="E596" s="9"/>
      <c r="F596" s="10"/>
      <c r="G596" s="10"/>
      <c r="H596" s="5"/>
      <c r="N596" s="3"/>
      <c r="O596" s="3"/>
      <c r="P596" s="3"/>
      <c r="Q596" s="3"/>
      <c r="R596" s="20"/>
      <c r="S596" s="3"/>
      <c r="V596" s="19"/>
      <c r="X596" s="13" t="s">
        <v>16</v>
      </c>
      <c r="Y596" s="12"/>
      <c r="AA596" s="9"/>
      <c r="AB596" s="10"/>
      <c r="AC596" s="10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3" t="s">
        <v>17</v>
      </c>
      <c r="C597" s="12"/>
      <c r="E597" s="161" t="s">
        <v>7</v>
      </c>
      <c r="F597" s="162"/>
      <c r="G597" s="163"/>
      <c r="H597" s="5">
        <f>SUM(H583:H596)</f>
        <v>0</v>
      </c>
      <c r="N597" s="3"/>
      <c r="O597" s="3"/>
      <c r="P597" s="3"/>
      <c r="Q597" s="3"/>
      <c r="R597" s="20"/>
      <c r="S597" s="3"/>
      <c r="V597" s="19"/>
      <c r="X597" s="13" t="s">
        <v>17</v>
      </c>
      <c r="Y597" s="12"/>
      <c r="AA597" s="161" t="s">
        <v>7</v>
      </c>
      <c r="AB597" s="162"/>
      <c r="AC597" s="163"/>
      <c r="AD597" s="5">
        <f>SUM(AD583:AD596)</f>
        <v>0</v>
      </c>
      <c r="AJ597" s="3"/>
      <c r="AK597" s="3"/>
      <c r="AL597" s="3"/>
      <c r="AM597" s="3"/>
      <c r="AN597" s="20"/>
      <c r="AO597" s="3"/>
    </row>
    <row r="598" spans="2:41" x14ac:dyDescent="0.25">
      <c r="B598" s="14"/>
      <c r="C598" s="12"/>
      <c r="E598" s="15"/>
      <c r="F598" s="15"/>
      <c r="G598" s="15"/>
      <c r="N598" s="3"/>
      <c r="O598" s="3"/>
      <c r="P598" s="3"/>
      <c r="Q598" s="3"/>
      <c r="R598" s="20"/>
      <c r="S598" s="3"/>
      <c r="V598" s="19"/>
      <c r="X598" s="14"/>
      <c r="Y598" s="12"/>
      <c r="AA598" s="15"/>
      <c r="AB598" s="15"/>
      <c r="AC598" s="15"/>
      <c r="AJ598" s="3"/>
      <c r="AK598" s="3"/>
      <c r="AL598" s="3"/>
      <c r="AM598" s="3"/>
      <c r="AN598" s="20"/>
      <c r="AO598" s="3"/>
    </row>
    <row r="599" spans="2:41" x14ac:dyDescent="0.25">
      <c r="B599" s="14"/>
      <c r="C599" s="12"/>
      <c r="N599" s="161" t="s">
        <v>7</v>
      </c>
      <c r="O599" s="162"/>
      <c r="P599" s="162"/>
      <c r="Q599" s="163"/>
      <c r="R599" s="20">
        <f>SUM(R583:R598)</f>
        <v>0</v>
      </c>
      <c r="S599" s="3"/>
      <c r="V599" s="19"/>
      <c r="X599" s="14"/>
      <c r="Y599" s="12"/>
      <c r="AJ599" s="161" t="s">
        <v>7</v>
      </c>
      <c r="AK599" s="162"/>
      <c r="AL599" s="162"/>
      <c r="AM599" s="163"/>
      <c r="AN599" s="20">
        <f>SUM(AN583:AN598)</f>
        <v>0</v>
      </c>
      <c r="AO599" s="3"/>
    </row>
    <row r="600" spans="2:41" x14ac:dyDescent="0.25">
      <c r="B600" s="14"/>
      <c r="C600" s="12"/>
      <c r="V600" s="19"/>
      <c r="X600" s="14"/>
      <c r="Y600" s="12"/>
    </row>
    <row r="601" spans="2:41" x14ac:dyDescent="0.25">
      <c r="B601" s="14"/>
      <c r="C601" s="12"/>
      <c r="V601" s="19"/>
      <c r="X601" s="14"/>
      <c r="Y601" s="12"/>
    </row>
    <row r="602" spans="2:41" x14ac:dyDescent="0.25">
      <c r="B602" s="14"/>
      <c r="C602" s="12"/>
      <c r="E602" s="16"/>
      <c r="V602" s="19"/>
      <c r="X602" s="14"/>
      <c r="Y602" s="12"/>
      <c r="AA602" s="16"/>
    </row>
    <row r="603" spans="2:41" x14ac:dyDescent="0.25">
      <c r="B603" s="14"/>
      <c r="C603" s="12"/>
      <c r="V603" s="19"/>
      <c r="X603" s="14"/>
      <c r="Y603" s="12"/>
    </row>
    <row r="604" spans="2:41" x14ac:dyDescent="0.25">
      <c r="B604" s="14"/>
      <c r="C604" s="12"/>
      <c r="V604" s="19"/>
      <c r="X604" s="14"/>
      <c r="Y604" s="12"/>
    </row>
    <row r="605" spans="2:41" x14ac:dyDescent="0.25">
      <c r="B605" s="14"/>
      <c r="C605" s="12"/>
      <c r="V605" s="19"/>
      <c r="X605" s="14"/>
      <c r="Y605" s="12"/>
    </row>
    <row r="606" spans="2:41" x14ac:dyDescent="0.25">
      <c r="B606" s="14"/>
      <c r="C606" s="12"/>
      <c r="V606" s="19"/>
      <c r="X606" s="14"/>
      <c r="Y606" s="12"/>
    </row>
    <row r="607" spans="2:41" x14ac:dyDescent="0.25">
      <c r="B607" s="13"/>
      <c r="C607" s="12"/>
      <c r="V607" s="19"/>
      <c r="X607" s="13"/>
      <c r="Y607" s="12"/>
    </row>
    <row r="608" spans="2:41" x14ac:dyDescent="0.25">
      <c r="B608" s="17" t="s">
        <v>18</v>
      </c>
      <c r="C608" s="18">
        <f>SUM(C589:C607)</f>
        <v>2044.2500000000002</v>
      </c>
      <c r="V608" s="19"/>
      <c r="X608" s="17" t="s">
        <v>18</v>
      </c>
      <c r="Y608" s="18">
        <f>SUM(Y589:Y607)</f>
        <v>2044.2500000000002</v>
      </c>
    </row>
    <row r="609" spans="1:43" x14ac:dyDescent="0.25">
      <c r="D609" s="30" t="s">
        <v>22</v>
      </c>
      <c r="E609" s="30" t="s">
        <v>21</v>
      </c>
      <c r="V609" s="19"/>
      <c r="Z609" s="30" t="s">
        <v>22</v>
      </c>
      <c r="AA609" s="30" t="s">
        <v>21</v>
      </c>
    </row>
    <row r="610" spans="1:43" x14ac:dyDescent="0.25">
      <c r="E610" s="1" t="s">
        <v>19</v>
      </c>
      <c r="V610" s="19"/>
      <c r="AA610" s="1" t="s">
        <v>19</v>
      </c>
    </row>
    <row r="611" spans="1:43" x14ac:dyDescent="0.25">
      <c r="V611" s="19"/>
    </row>
    <row r="612" spans="1:43" x14ac:dyDescent="0.25">
      <c r="V612" s="19"/>
    </row>
    <row r="613" spans="1:43" x14ac:dyDescent="0.25">
      <c r="V613" s="19"/>
    </row>
    <row r="614" spans="1:43" x14ac:dyDescent="0.25">
      <c r="V614" s="19"/>
    </row>
    <row r="615" spans="1:43" x14ac:dyDescent="0.25">
      <c r="V615" s="19"/>
    </row>
    <row r="616" spans="1:43" x14ac:dyDescent="0.25">
      <c r="V616" s="19"/>
    </row>
    <row r="617" spans="1:43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</row>
    <row r="618" spans="1:43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</row>
    <row r="619" spans="1:43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</row>
    <row r="620" spans="1:43" x14ac:dyDescent="0.25">
      <c r="V620" s="19"/>
    </row>
    <row r="621" spans="1:43" x14ac:dyDescent="0.25">
      <c r="H621" s="165" t="s">
        <v>30</v>
      </c>
      <c r="I621" s="165"/>
      <c r="J621" s="165"/>
      <c r="V621" s="19"/>
      <c r="AA621" s="165" t="s">
        <v>31</v>
      </c>
      <c r="AB621" s="165"/>
      <c r="AC621" s="165"/>
    </row>
    <row r="622" spans="1:43" x14ac:dyDescent="0.25">
      <c r="H622" s="165"/>
      <c r="I622" s="165"/>
      <c r="J622" s="165"/>
      <c r="V622" s="19"/>
      <c r="AA622" s="165"/>
      <c r="AB622" s="165"/>
      <c r="AC622" s="165"/>
    </row>
    <row r="623" spans="1:43" x14ac:dyDescent="0.25">
      <c r="V623" s="19"/>
    </row>
    <row r="624" spans="1:43" x14ac:dyDescent="0.25">
      <c r="V624" s="19"/>
    </row>
    <row r="625" spans="2:41" ht="23.25" x14ac:dyDescent="0.35">
      <c r="B625" s="26" t="s">
        <v>67</v>
      </c>
      <c r="V625" s="19"/>
      <c r="X625" s="24" t="s">
        <v>67</v>
      </c>
    </row>
    <row r="626" spans="2:41" ht="23.25" x14ac:dyDescent="0.35">
      <c r="B626" s="25" t="s">
        <v>32</v>
      </c>
      <c r="C626" s="22">
        <f>IF(X581="PAGADO",0,C586)</f>
        <v>-2044.2500000000002</v>
      </c>
      <c r="E626" s="166" t="s">
        <v>20</v>
      </c>
      <c r="F626" s="166"/>
      <c r="G626" s="166"/>
      <c r="H626" s="166"/>
      <c r="V626" s="19"/>
      <c r="X626" s="25" t="s">
        <v>32</v>
      </c>
      <c r="Y626" s="22">
        <f>IF(B1426="PAGADO",0,C631)</f>
        <v>-2044.2500000000002</v>
      </c>
      <c r="AA626" s="166" t="s">
        <v>20</v>
      </c>
      <c r="AB626" s="166"/>
      <c r="AC626" s="166"/>
      <c r="AD626" s="166"/>
    </row>
    <row r="627" spans="2:41" x14ac:dyDescent="0.25">
      <c r="B627" s="1" t="s">
        <v>0</v>
      </c>
      <c r="C627" s="21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9"/>
      <c r="X627" s="1" t="s">
        <v>0</v>
      </c>
      <c r="Y627" s="21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2"/>
      <c r="E628" s="4"/>
      <c r="F628" s="3"/>
      <c r="G628" s="3"/>
      <c r="H628" s="5"/>
      <c r="N628" s="3"/>
      <c r="O628" s="3"/>
      <c r="P628" s="3"/>
      <c r="Q628" s="3"/>
      <c r="R628" s="20"/>
      <c r="S628" s="3"/>
      <c r="V628" s="19"/>
      <c r="Y628" s="22"/>
      <c r="AA628" s="4"/>
      <c r="AB628" s="3"/>
      <c r="AC628" s="3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" t="s">
        <v>24</v>
      </c>
      <c r="C629" s="21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20"/>
      <c r="S629" s="3"/>
      <c r="V629" s="19"/>
      <c r="X629" s="1" t="s">
        <v>24</v>
      </c>
      <c r="Y629" s="21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20"/>
      <c r="AO629" s="3"/>
    </row>
    <row r="630" spans="2:41" x14ac:dyDescent="0.25">
      <c r="B630" s="1" t="s">
        <v>9</v>
      </c>
      <c r="C630" s="22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20"/>
      <c r="S630" s="3"/>
      <c r="V630" s="19"/>
      <c r="X630" s="1" t="s">
        <v>9</v>
      </c>
      <c r="Y630" s="22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20"/>
      <c r="AO630" s="3"/>
    </row>
    <row r="631" spans="2:41" x14ac:dyDescent="0.25">
      <c r="B631" s="6" t="s">
        <v>26</v>
      </c>
      <c r="C631" s="23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20"/>
      <c r="S631" s="3"/>
      <c r="V631" s="19"/>
      <c r="X631" s="6" t="s">
        <v>27</v>
      </c>
      <c r="Y631" s="23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20"/>
      <c r="AO631" s="3"/>
    </row>
    <row r="632" spans="2:41" ht="23.25" x14ac:dyDescent="0.35">
      <c r="B632" s="6"/>
      <c r="C632" s="7"/>
      <c r="E632" s="9"/>
      <c r="F632" s="10"/>
      <c r="G632" s="10"/>
      <c r="H632" s="5"/>
      <c r="N632" s="3"/>
      <c r="O632" s="3"/>
      <c r="P632" s="3"/>
      <c r="Q632" s="3"/>
      <c r="R632" s="20"/>
      <c r="S632" s="3"/>
      <c r="V632" s="19"/>
      <c r="X632" s="168" t="str">
        <f>IF(Y631&lt;0,"NO PAGAR","COBRAR'")</f>
        <v>NO PAGAR</v>
      </c>
      <c r="Y632" s="168"/>
      <c r="AA632" s="9"/>
      <c r="AB632" s="10"/>
      <c r="AC632" s="10"/>
      <c r="AD632" s="5"/>
      <c r="AJ632" s="3"/>
      <c r="AK632" s="3"/>
      <c r="AL632" s="3"/>
      <c r="AM632" s="3"/>
      <c r="AN632" s="20"/>
      <c r="AO632" s="3"/>
    </row>
    <row r="633" spans="2:41" ht="23.25" x14ac:dyDescent="0.35">
      <c r="B633" s="168" t="str">
        <f>IF(C631&lt;0,"NO PAGAR","COBRAR'")</f>
        <v>NO PAGAR</v>
      </c>
      <c r="C633" s="168"/>
      <c r="E633" s="9"/>
      <c r="F633" s="10"/>
      <c r="G633" s="10"/>
      <c r="H633" s="5"/>
      <c r="N633" s="3"/>
      <c r="O633" s="3"/>
      <c r="P633" s="3"/>
      <c r="Q633" s="3"/>
      <c r="R633" s="20"/>
      <c r="S633" s="3"/>
      <c r="V633" s="19"/>
      <c r="X633" s="6"/>
      <c r="Y633" s="8"/>
      <c r="AA633" s="9"/>
      <c r="AB633" s="10"/>
      <c r="AC633" s="10"/>
      <c r="AD633" s="5"/>
      <c r="AJ633" s="3"/>
      <c r="AK633" s="3"/>
      <c r="AL633" s="3"/>
      <c r="AM633" s="3"/>
      <c r="AN633" s="20"/>
      <c r="AO633" s="3"/>
    </row>
    <row r="634" spans="2:41" x14ac:dyDescent="0.25">
      <c r="B634" s="159" t="s">
        <v>9</v>
      </c>
      <c r="C634" s="160"/>
      <c r="E634" s="9"/>
      <c r="F634" s="10"/>
      <c r="G634" s="10"/>
      <c r="H634" s="5"/>
      <c r="N634" s="3"/>
      <c r="O634" s="3"/>
      <c r="P634" s="3"/>
      <c r="Q634" s="3"/>
      <c r="R634" s="20"/>
      <c r="S634" s="3"/>
      <c r="V634" s="19"/>
      <c r="X634" s="159" t="s">
        <v>9</v>
      </c>
      <c r="Y634" s="160"/>
      <c r="AA634" s="9"/>
      <c r="AB634" s="10"/>
      <c r="AC634" s="10"/>
      <c r="AD634" s="5"/>
      <c r="AJ634" s="3"/>
      <c r="AK634" s="3"/>
      <c r="AL634" s="3"/>
      <c r="AM634" s="3"/>
      <c r="AN634" s="20"/>
      <c r="AO634" s="3"/>
    </row>
    <row r="635" spans="2:41" x14ac:dyDescent="0.25">
      <c r="B635" s="11" t="str">
        <f>IF(Y586&lt;0,"SALDO ADELANTADO","SALDO A FAVOR '")</f>
        <v>SALDO ADELANTADO</v>
      </c>
      <c r="C635" s="12">
        <f>IF(Y586&lt;=0,Y586*-1)</f>
        <v>2044.2500000000002</v>
      </c>
      <c r="E635" s="9"/>
      <c r="F635" s="10"/>
      <c r="G635" s="10"/>
      <c r="H635" s="5"/>
      <c r="N635" s="3"/>
      <c r="O635" s="3"/>
      <c r="P635" s="3"/>
      <c r="Q635" s="3"/>
      <c r="R635" s="20"/>
      <c r="S635" s="3"/>
      <c r="V635" s="19"/>
      <c r="X635" s="11" t="str">
        <f>IF(C631&lt;0,"SALDO ADELANTADO","SALDO A FAVOR'")</f>
        <v>SALDO ADELANTADO</v>
      </c>
      <c r="Y635" s="12">
        <f>IF(C631&lt;=0,C631*-1)</f>
        <v>2044.2500000000002</v>
      </c>
      <c r="AA635" s="9"/>
      <c r="AB635" s="10"/>
      <c r="AC635" s="10"/>
      <c r="AD635" s="5"/>
      <c r="AJ635" s="3"/>
      <c r="AK635" s="3"/>
      <c r="AL635" s="3"/>
      <c r="AM635" s="3"/>
      <c r="AN635" s="20"/>
      <c r="AO635" s="3"/>
    </row>
    <row r="636" spans="2:41" x14ac:dyDescent="0.25">
      <c r="B636" s="13" t="s">
        <v>10</v>
      </c>
      <c r="C636" s="12">
        <f>R644</f>
        <v>0</v>
      </c>
      <c r="E636" s="9"/>
      <c r="F636" s="10"/>
      <c r="G636" s="10"/>
      <c r="H636" s="5"/>
      <c r="N636" s="3"/>
      <c r="O636" s="3"/>
      <c r="P636" s="3"/>
      <c r="Q636" s="3"/>
      <c r="R636" s="20"/>
      <c r="S636" s="3"/>
      <c r="V636" s="19"/>
      <c r="X636" s="13" t="s">
        <v>10</v>
      </c>
      <c r="Y636" s="12">
        <f>AN644</f>
        <v>0</v>
      </c>
      <c r="AA636" s="9"/>
      <c r="AB636" s="10"/>
      <c r="AC636" s="10"/>
      <c r="AD636" s="5"/>
      <c r="AJ636" s="3"/>
      <c r="AK636" s="3"/>
      <c r="AL636" s="3"/>
      <c r="AM636" s="3"/>
      <c r="AN636" s="20"/>
      <c r="AO636" s="3"/>
    </row>
    <row r="637" spans="2:41" x14ac:dyDescent="0.25">
      <c r="B637" s="13" t="s">
        <v>11</v>
      </c>
      <c r="C637" s="12"/>
      <c r="E637" s="9"/>
      <c r="F637" s="10"/>
      <c r="G637" s="10"/>
      <c r="H637" s="5"/>
      <c r="N637" s="3"/>
      <c r="O637" s="3"/>
      <c r="P637" s="3"/>
      <c r="Q637" s="3"/>
      <c r="R637" s="20"/>
      <c r="S637" s="3"/>
      <c r="V637" s="19"/>
      <c r="X637" s="13" t="s">
        <v>11</v>
      </c>
      <c r="Y637" s="12"/>
      <c r="AA637" s="9"/>
      <c r="AB637" s="10"/>
      <c r="AC637" s="10"/>
      <c r="AD637" s="5"/>
      <c r="AJ637" s="3"/>
      <c r="AK637" s="3"/>
      <c r="AL637" s="3"/>
      <c r="AM637" s="3"/>
      <c r="AN637" s="20"/>
      <c r="AO637" s="3"/>
    </row>
    <row r="638" spans="2:41" x14ac:dyDescent="0.25">
      <c r="B638" s="13" t="s">
        <v>12</v>
      </c>
      <c r="C638" s="12"/>
      <c r="E638" s="9"/>
      <c r="F638" s="10"/>
      <c r="G638" s="10"/>
      <c r="H638" s="5"/>
      <c r="N638" s="3"/>
      <c r="O638" s="3"/>
      <c r="P638" s="3"/>
      <c r="Q638" s="3"/>
      <c r="R638" s="20"/>
      <c r="S638" s="3"/>
      <c r="V638" s="19"/>
      <c r="X638" s="13" t="s">
        <v>12</v>
      </c>
      <c r="Y638" s="12"/>
      <c r="AA638" s="9"/>
      <c r="AB638" s="10"/>
      <c r="AC638" s="10"/>
      <c r="AD638" s="5"/>
      <c r="AJ638" s="3"/>
      <c r="AK638" s="3"/>
      <c r="AL638" s="3"/>
      <c r="AM638" s="3"/>
      <c r="AN638" s="20"/>
      <c r="AO638" s="3"/>
    </row>
    <row r="639" spans="2:41" x14ac:dyDescent="0.25">
      <c r="B639" s="13" t="s">
        <v>13</v>
      </c>
      <c r="C639" s="12"/>
      <c r="E639" s="9"/>
      <c r="F639" s="10"/>
      <c r="G639" s="10"/>
      <c r="H639" s="5"/>
      <c r="N639" s="3"/>
      <c r="O639" s="3"/>
      <c r="P639" s="3"/>
      <c r="Q639" s="3"/>
      <c r="R639" s="20"/>
      <c r="S639" s="3"/>
      <c r="V639" s="19"/>
      <c r="X639" s="13" t="s">
        <v>13</v>
      </c>
      <c r="Y639" s="12"/>
      <c r="AA639" s="9"/>
      <c r="AB639" s="10"/>
      <c r="AC639" s="10"/>
      <c r="AD639" s="5"/>
      <c r="AJ639" s="3"/>
      <c r="AK639" s="3"/>
      <c r="AL639" s="3"/>
      <c r="AM639" s="3"/>
      <c r="AN639" s="20"/>
      <c r="AO639" s="3"/>
    </row>
    <row r="640" spans="2:41" x14ac:dyDescent="0.25">
      <c r="B640" s="13" t="s">
        <v>14</v>
      </c>
      <c r="C640" s="12"/>
      <c r="E640" s="9"/>
      <c r="F640" s="10"/>
      <c r="G640" s="10"/>
      <c r="H640" s="5"/>
      <c r="N640" s="3"/>
      <c r="O640" s="3"/>
      <c r="P640" s="3"/>
      <c r="Q640" s="3"/>
      <c r="R640" s="20"/>
      <c r="S640" s="3"/>
      <c r="V640" s="19"/>
      <c r="X640" s="13" t="s">
        <v>14</v>
      </c>
      <c r="Y640" s="12"/>
      <c r="AA640" s="9"/>
      <c r="AB640" s="10"/>
      <c r="AC640" s="10"/>
      <c r="AD640" s="5"/>
      <c r="AJ640" s="3"/>
      <c r="AK640" s="3"/>
      <c r="AL640" s="3"/>
      <c r="AM640" s="3"/>
      <c r="AN640" s="20"/>
      <c r="AO640" s="3"/>
    </row>
    <row r="641" spans="2:41" x14ac:dyDescent="0.25">
      <c r="B641" s="13" t="s">
        <v>15</v>
      </c>
      <c r="C641" s="12"/>
      <c r="E641" s="9"/>
      <c r="F641" s="10"/>
      <c r="G641" s="10"/>
      <c r="H641" s="5"/>
      <c r="N641" s="3"/>
      <c r="O641" s="3"/>
      <c r="P641" s="3"/>
      <c r="Q641" s="3"/>
      <c r="R641" s="20"/>
      <c r="S641" s="3"/>
      <c r="V641" s="19"/>
      <c r="X641" s="13" t="s">
        <v>15</v>
      </c>
      <c r="Y641" s="12"/>
      <c r="AA641" s="9"/>
      <c r="AB641" s="10"/>
      <c r="AC641" s="10"/>
      <c r="AD641" s="5"/>
      <c r="AJ641" s="3"/>
      <c r="AK641" s="3"/>
      <c r="AL641" s="3"/>
      <c r="AM641" s="3"/>
      <c r="AN641" s="20"/>
      <c r="AO641" s="3"/>
    </row>
    <row r="642" spans="2:41" x14ac:dyDescent="0.25">
      <c r="B642" s="13" t="s">
        <v>16</v>
      </c>
      <c r="C642" s="12"/>
      <c r="E642" s="161" t="s">
        <v>7</v>
      </c>
      <c r="F642" s="162"/>
      <c r="G642" s="163"/>
      <c r="H642" s="5">
        <f>SUM(H628:H641)</f>
        <v>0</v>
      </c>
      <c r="N642" s="3"/>
      <c r="O642" s="3"/>
      <c r="P642" s="3"/>
      <c r="Q642" s="3"/>
      <c r="R642" s="20"/>
      <c r="S642" s="3"/>
      <c r="V642" s="19"/>
      <c r="X642" s="13" t="s">
        <v>16</v>
      </c>
      <c r="Y642" s="12"/>
      <c r="AA642" s="161" t="s">
        <v>7</v>
      </c>
      <c r="AB642" s="162"/>
      <c r="AC642" s="163"/>
      <c r="AD642" s="5">
        <f>SUM(AD628:AD641)</f>
        <v>0</v>
      </c>
      <c r="AJ642" s="3"/>
      <c r="AK642" s="3"/>
      <c r="AL642" s="3"/>
      <c r="AM642" s="3"/>
      <c r="AN642" s="20"/>
      <c r="AO642" s="3"/>
    </row>
    <row r="643" spans="2:41" x14ac:dyDescent="0.25">
      <c r="B643" s="13" t="s">
        <v>17</v>
      </c>
      <c r="C643" s="12"/>
      <c r="E643" s="15"/>
      <c r="F643" s="15"/>
      <c r="G643" s="15"/>
      <c r="N643" s="3"/>
      <c r="O643" s="3"/>
      <c r="P643" s="3"/>
      <c r="Q643" s="3"/>
      <c r="R643" s="20"/>
      <c r="S643" s="3"/>
      <c r="V643" s="19"/>
      <c r="X643" s="13" t="s">
        <v>17</v>
      </c>
      <c r="Y643" s="12"/>
      <c r="AA643" s="15"/>
      <c r="AB643" s="15"/>
      <c r="AC643" s="15"/>
      <c r="AJ643" s="3"/>
      <c r="AK643" s="3"/>
      <c r="AL643" s="3"/>
      <c r="AM643" s="3"/>
      <c r="AN643" s="20"/>
      <c r="AO643" s="3"/>
    </row>
    <row r="644" spans="2:41" x14ac:dyDescent="0.25">
      <c r="B644" s="14"/>
      <c r="C644" s="12"/>
      <c r="N644" s="161" t="s">
        <v>7</v>
      </c>
      <c r="O644" s="162"/>
      <c r="P644" s="162"/>
      <c r="Q644" s="163"/>
      <c r="R644" s="20">
        <f>SUM(R628:R643)</f>
        <v>0</v>
      </c>
      <c r="S644" s="3"/>
      <c r="V644" s="19"/>
      <c r="X644" s="14"/>
      <c r="Y644" s="12"/>
      <c r="AJ644" s="161" t="s">
        <v>7</v>
      </c>
      <c r="AK644" s="162"/>
      <c r="AL644" s="162"/>
      <c r="AM644" s="163"/>
      <c r="AN644" s="20">
        <f>SUM(AN628:AN643)</f>
        <v>0</v>
      </c>
      <c r="AO644" s="3"/>
    </row>
    <row r="645" spans="2:41" x14ac:dyDescent="0.25">
      <c r="B645" s="14"/>
      <c r="C645" s="12"/>
      <c r="V645" s="19"/>
      <c r="X645" s="14"/>
      <c r="Y645" s="12"/>
    </row>
    <row r="646" spans="2:41" x14ac:dyDescent="0.25">
      <c r="B646" s="14"/>
      <c r="C646" s="12"/>
      <c r="V646" s="19"/>
      <c r="X646" s="14"/>
      <c r="Y646" s="12"/>
    </row>
    <row r="647" spans="2:41" x14ac:dyDescent="0.25">
      <c r="B647" s="14"/>
      <c r="C647" s="12"/>
      <c r="E647" s="16"/>
      <c r="V647" s="19"/>
      <c r="X647" s="14"/>
      <c r="Y647" s="12"/>
      <c r="AA647" s="16"/>
    </row>
    <row r="648" spans="2:41" x14ac:dyDescent="0.25">
      <c r="B648" s="14"/>
      <c r="C648" s="12"/>
      <c r="V648" s="19"/>
      <c r="X648" s="14"/>
      <c r="Y648" s="12"/>
    </row>
    <row r="649" spans="2:41" x14ac:dyDescent="0.25">
      <c r="B649" s="14"/>
      <c r="C649" s="12"/>
      <c r="V649" s="19"/>
      <c r="X649" s="14"/>
      <c r="Y649" s="12"/>
    </row>
    <row r="650" spans="2:41" x14ac:dyDescent="0.25">
      <c r="B650" s="14"/>
      <c r="C650" s="12"/>
      <c r="V650" s="19"/>
      <c r="X650" s="14"/>
      <c r="Y650" s="12"/>
    </row>
    <row r="651" spans="2:41" x14ac:dyDescent="0.25">
      <c r="B651" s="14"/>
      <c r="C651" s="12"/>
      <c r="V651" s="19"/>
      <c r="X651" s="14"/>
      <c r="Y651" s="12"/>
    </row>
    <row r="652" spans="2:41" x14ac:dyDescent="0.25">
      <c r="B652" s="14"/>
      <c r="C652" s="12"/>
      <c r="V652" s="19"/>
      <c r="X652" s="14"/>
      <c r="Y652" s="12"/>
    </row>
    <row r="653" spans="2:41" x14ac:dyDescent="0.25">
      <c r="B653" s="13"/>
      <c r="C653" s="12"/>
      <c r="V653" s="19"/>
      <c r="X653" s="13"/>
      <c r="Y653" s="12"/>
    </row>
    <row r="654" spans="2:41" x14ac:dyDescent="0.25">
      <c r="B654" s="17" t="s">
        <v>18</v>
      </c>
      <c r="C654" s="18">
        <f>SUM(C635:C653)</f>
        <v>2044.2500000000002</v>
      </c>
      <c r="D654" s="30" t="s">
        <v>22</v>
      </c>
      <c r="E654" s="30" t="s">
        <v>21</v>
      </c>
      <c r="V654" s="19"/>
      <c r="X654" s="17" t="s">
        <v>18</v>
      </c>
      <c r="Y654" s="18">
        <f>SUM(Y635:Y653)</f>
        <v>2044.2500000000002</v>
      </c>
      <c r="Z654" s="30" t="s">
        <v>22</v>
      </c>
      <c r="AA654" s="30" t="s">
        <v>21</v>
      </c>
    </row>
    <row r="655" spans="2:41" x14ac:dyDescent="0.25">
      <c r="E655" s="1" t="s">
        <v>19</v>
      </c>
      <c r="V655" s="19"/>
      <c r="AA655" s="1" t="s">
        <v>19</v>
      </c>
    </row>
    <row r="656" spans="2:41" x14ac:dyDescent="0.25">
      <c r="V656" s="19"/>
    </row>
    <row r="657" spans="8:31" x14ac:dyDescent="0.25">
      <c r="V657" s="19"/>
    </row>
    <row r="658" spans="8:31" x14ac:dyDescent="0.25">
      <c r="V658" s="19"/>
    </row>
    <row r="659" spans="8:31" x14ac:dyDescent="0.25">
      <c r="V659" s="19"/>
    </row>
    <row r="660" spans="8:31" x14ac:dyDescent="0.25">
      <c r="V660" s="19"/>
    </row>
    <row r="661" spans="8:31" x14ac:dyDescent="0.25">
      <c r="V661" s="19"/>
    </row>
    <row r="662" spans="8:31" x14ac:dyDescent="0.25">
      <c r="V662" s="19"/>
    </row>
    <row r="663" spans="8:31" x14ac:dyDescent="0.25">
      <c r="V663" s="19"/>
    </row>
    <row r="664" spans="8:31" x14ac:dyDescent="0.25">
      <c r="V664" s="19"/>
    </row>
    <row r="665" spans="8:31" x14ac:dyDescent="0.25">
      <c r="V665" s="19"/>
    </row>
    <row r="666" spans="8:31" x14ac:dyDescent="0.25">
      <c r="V666" s="19"/>
    </row>
    <row r="667" spans="8:31" x14ac:dyDescent="0.25">
      <c r="V667" s="19"/>
    </row>
    <row r="668" spans="8:31" x14ac:dyDescent="0.25">
      <c r="V668" s="19"/>
      <c r="AC668" s="164" t="s">
        <v>29</v>
      </c>
      <c r="AD668" s="164"/>
      <c r="AE668" s="164"/>
    </row>
    <row r="669" spans="8:31" x14ac:dyDescent="0.25">
      <c r="H669" s="165" t="s">
        <v>28</v>
      </c>
      <c r="I669" s="165"/>
      <c r="J669" s="165"/>
      <c r="V669" s="19"/>
      <c r="AC669" s="164"/>
      <c r="AD669" s="164"/>
      <c r="AE669" s="164"/>
    </row>
    <row r="670" spans="8:31" x14ac:dyDescent="0.25">
      <c r="H670" s="165"/>
      <c r="I670" s="165"/>
      <c r="J670" s="165"/>
      <c r="V670" s="19"/>
      <c r="AC670" s="164"/>
      <c r="AD670" s="164"/>
      <c r="AE670" s="164"/>
    </row>
    <row r="671" spans="8:31" x14ac:dyDescent="0.25">
      <c r="V671" s="19"/>
    </row>
    <row r="672" spans="8:31" x14ac:dyDescent="0.25">
      <c r="V672" s="19"/>
    </row>
    <row r="673" spans="2:41" ht="23.25" x14ac:dyDescent="0.35">
      <c r="B673" s="24" t="s">
        <v>68</v>
      </c>
      <c r="V673" s="19"/>
      <c r="X673" s="24" t="s">
        <v>68</v>
      </c>
    </row>
    <row r="674" spans="2:41" ht="23.25" x14ac:dyDescent="0.35">
      <c r="B674" s="25" t="s">
        <v>32</v>
      </c>
      <c r="C674" s="22">
        <f>IF(X626="PAGADO",0,Y631)</f>
        <v>-2044.2500000000002</v>
      </c>
      <c r="E674" s="166" t="s">
        <v>20</v>
      </c>
      <c r="F674" s="166"/>
      <c r="G674" s="166"/>
      <c r="H674" s="166"/>
      <c r="V674" s="19"/>
      <c r="X674" s="25" t="s">
        <v>32</v>
      </c>
      <c r="Y674" s="22">
        <f>IF(B674="PAGADO",0,C679)</f>
        <v>-2044.2500000000002</v>
      </c>
      <c r="AA674" s="166" t="s">
        <v>20</v>
      </c>
      <c r="AB674" s="166"/>
      <c r="AC674" s="166"/>
      <c r="AD674" s="166"/>
    </row>
    <row r="675" spans="2:41" x14ac:dyDescent="0.25">
      <c r="B675" s="1" t="s">
        <v>0</v>
      </c>
      <c r="C675" s="21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9"/>
      <c r="X675" s="1" t="s">
        <v>0</v>
      </c>
      <c r="Y675" s="21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2"/>
      <c r="E676" s="4"/>
      <c r="F676" s="3"/>
      <c r="G676" s="3"/>
      <c r="H676" s="5"/>
      <c r="N676" s="3"/>
      <c r="O676" s="3"/>
      <c r="P676" s="3"/>
      <c r="Q676" s="3"/>
      <c r="R676" s="20"/>
      <c r="S676" s="3"/>
      <c r="V676" s="19"/>
      <c r="Y676" s="22"/>
      <c r="AA676" s="4"/>
      <c r="AB676" s="3"/>
      <c r="AC676" s="3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" t="s">
        <v>24</v>
      </c>
      <c r="C677" s="21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20"/>
      <c r="S677" s="3"/>
      <c r="V677" s="19"/>
      <c r="X677" s="1" t="s">
        <v>24</v>
      </c>
      <c r="Y677" s="21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20"/>
      <c r="AO677" s="3"/>
    </row>
    <row r="678" spans="2:41" x14ac:dyDescent="0.25">
      <c r="B678" s="1" t="s">
        <v>9</v>
      </c>
      <c r="C678" s="22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20"/>
      <c r="S678" s="3"/>
      <c r="V678" s="19"/>
      <c r="X678" s="1" t="s">
        <v>9</v>
      </c>
      <c r="Y678" s="22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20"/>
      <c r="AO678" s="3"/>
    </row>
    <row r="679" spans="2:41" x14ac:dyDescent="0.25">
      <c r="B679" s="6" t="s">
        <v>25</v>
      </c>
      <c r="C679" s="23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20"/>
      <c r="S679" s="3"/>
      <c r="V679" s="19"/>
      <c r="X679" s="6" t="s">
        <v>8</v>
      </c>
      <c r="Y679" s="23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20"/>
      <c r="AO679" s="3"/>
    </row>
    <row r="680" spans="2:41" ht="26.25" x14ac:dyDescent="0.4">
      <c r="B680" s="167" t="str">
        <f>IF(C679&lt;0,"NO PAGAR","COBRAR")</f>
        <v>NO PAGAR</v>
      </c>
      <c r="C680" s="167"/>
      <c r="E680" s="9"/>
      <c r="F680" s="10"/>
      <c r="G680" s="10"/>
      <c r="H680" s="5"/>
      <c r="N680" s="3"/>
      <c r="O680" s="3"/>
      <c r="P680" s="3"/>
      <c r="Q680" s="3"/>
      <c r="R680" s="20"/>
      <c r="S680" s="3"/>
      <c r="V680" s="19"/>
      <c r="X680" s="167" t="str">
        <f>IF(Y679&lt;0,"NO PAGAR","COBRAR")</f>
        <v>NO PAGAR</v>
      </c>
      <c r="Y680" s="167"/>
      <c r="AA680" s="9"/>
      <c r="AB680" s="10"/>
      <c r="AC680" s="10"/>
      <c r="AD680" s="5"/>
      <c r="AJ680" s="3"/>
      <c r="AK680" s="3"/>
      <c r="AL680" s="3"/>
      <c r="AM680" s="3"/>
      <c r="AN680" s="20"/>
      <c r="AO680" s="3"/>
    </row>
    <row r="681" spans="2:41" x14ac:dyDescent="0.25">
      <c r="B681" s="159" t="s">
        <v>9</v>
      </c>
      <c r="C681" s="160"/>
      <c r="E681" s="9"/>
      <c r="F681" s="10"/>
      <c r="G681" s="10"/>
      <c r="H681" s="5"/>
      <c r="N681" s="3"/>
      <c r="O681" s="3"/>
      <c r="P681" s="3"/>
      <c r="Q681" s="3"/>
      <c r="R681" s="20"/>
      <c r="S681" s="3"/>
      <c r="V681" s="19"/>
      <c r="X681" s="159" t="s">
        <v>9</v>
      </c>
      <c r="Y681" s="160"/>
      <c r="AA681" s="9"/>
      <c r="AB681" s="10"/>
      <c r="AC681" s="10"/>
      <c r="AD681" s="5"/>
      <c r="AJ681" s="3"/>
      <c r="AK681" s="3"/>
      <c r="AL681" s="3"/>
      <c r="AM681" s="3"/>
      <c r="AN681" s="20"/>
      <c r="AO681" s="3"/>
    </row>
    <row r="682" spans="2:41" x14ac:dyDescent="0.25">
      <c r="B682" s="11" t="str">
        <f>IF(C715&lt;0,"SALDO A FAVOR","SALDO ADELANTAD0'")</f>
        <v>SALDO ADELANTAD0'</v>
      </c>
      <c r="C682" s="12">
        <f>IF(Y626&lt;=0,Y626*-1)</f>
        <v>2044.2500000000002</v>
      </c>
      <c r="E682" s="9"/>
      <c r="F682" s="10"/>
      <c r="G682" s="10"/>
      <c r="H682" s="5"/>
      <c r="N682" s="3"/>
      <c r="O682" s="3"/>
      <c r="P682" s="3"/>
      <c r="Q682" s="3"/>
      <c r="R682" s="20"/>
      <c r="S682" s="3"/>
      <c r="V682" s="19"/>
      <c r="X682" s="11" t="str">
        <f>IF(C679&lt;0,"SALDO ADELANTADO","SALDO A FAVOR'")</f>
        <v>SALDO ADELANTADO</v>
      </c>
      <c r="Y682" s="12">
        <f>IF(C679&lt;=0,C679*-1)</f>
        <v>2044.2500000000002</v>
      </c>
      <c r="AA682" s="9"/>
      <c r="AB682" s="10"/>
      <c r="AC682" s="10"/>
      <c r="AD682" s="5"/>
      <c r="AJ682" s="3"/>
      <c r="AK682" s="3"/>
      <c r="AL682" s="3"/>
      <c r="AM682" s="3"/>
      <c r="AN682" s="20"/>
      <c r="AO682" s="3"/>
    </row>
    <row r="683" spans="2:41" x14ac:dyDescent="0.25">
      <c r="B683" s="13" t="s">
        <v>10</v>
      </c>
      <c r="C683" s="12">
        <f>R692</f>
        <v>0</v>
      </c>
      <c r="E683" s="9"/>
      <c r="F683" s="10"/>
      <c r="G683" s="10"/>
      <c r="H683" s="5"/>
      <c r="N683" s="3"/>
      <c r="O683" s="3"/>
      <c r="P683" s="3"/>
      <c r="Q683" s="3"/>
      <c r="R683" s="20"/>
      <c r="S683" s="3"/>
      <c r="V683" s="19"/>
      <c r="X683" s="13" t="s">
        <v>10</v>
      </c>
      <c r="Y683" s="12">
        <f>AN692</f>
        <v>0</v>
      </c>
      <c r="AA683" s="9"/>
      <c r="AB683" s="10"/>
      <c r="AC683" s="10"/>
      <c r="AD683" s="5"/>
      <c r="AJ683" s="3"/>
      <c r="AK683" s="3"/>
      <c r="AL683" s="3"/>
      <c r="AM683" s="3"/>
      <c r="AN683" s="20"/>
      <c r="AO683" s="3"/>
    </row>
    <row r="684" spans="2:41" x14ac:dyDescent="0.25">
      <c r="B684" s="13" t="s">
        <v>11</v>
      </c>
      <c r="C684" s="12"/>
      <c r="E684" s="9"/>
      <c r="F684" s="10"/>
      <c r="G684" s="10"/>
      <c r="H684" s="5"/>
      <c r="N684" s="3"/>
      <c r="O684" s="3"/>
      <c r="P684" s="3"/>
      <c r="Q684" s="3"/>
      <c r="R684" s="20"/>
      <c r="S684" s="3"/>
      <c r="V684" s="19"/>
      <c r="X684" s="13" t="s">
        <v>11</v>
      </c>
      <c r="Y684" s="12"/>
      <c r="AA684" s="9"/>
      <c r="AB684" s="10"/>
      <c r="AC684" s="10"/>
      <c r="AD684" s="5"/>
      <c r="AJ684" s="3"/>
      <c r="AK684" s="3"/>
      <c r="AL684" s="3"/>
      <c r="AM684" s="3"/>
      <c r="AN684" s="20"/>
      <c r="AO684" s="3"/>
    </row>
    <row r="685" spans="2:41" x14ac:dyDescent="0.25">
      <c r="B685" s="13" t="s">
        <v>12</v>
      </c>
      <c r="C685" s="12"/>
      <c r="E685" s="9"/>
      <c r="F685" s="10"/>
      <c r="G685" s="10"/>
      <c r="H685" s="5"/>
      <c r="N685" s="3"/>
      <c r="O685" s="3"/>
      <c r="P685" s="3"/>
      <c r="Q685" s="3"/>
      <c r="R685" s="20"/>
      <c r="S685" s="3"/>
      <c r="V685" s="19"/>
      <c r="X685" s="13" t="s">
        <v>12</v>
      </c>
      <c r="Y685" s="12"/>
      <c r="AA685" s="9"/>
      <c r="AB685" s="10"/>
      <c r="AC685" s="10"/>
      <c r="AD685" s="5"/>
      <c r="AJ685" s="3"/>
      <c r="AK685" s="3"/>
      <c r="AL685" s="3"/>
      <c r="AM685" s="3"/>
      <c r="AN685" s="20"/>
      <c r="AO685" s="3"/>
    </row>
    <row r="686" spans="2:41" x14ac:dyDescent="0.25">
      <c r="B686" s="13" t="s">
        <v>13</v>
      </c>
      <c r="C686" s="12"/>
      <c r="E686" s="9"/>
      <c r="F686" s="10"/>
      <c r="G686" s="10"/>
      <c r="H686" s="5"/>
      <c r="N686" s="3"/>
      <c r="O686" s="3"/>
      <c r="P686" s="3"/>
      <c r="Q686" s="3"/>
      <c r="R686" s="20"/>
      <c r="S686" s="3"/>
      <c r="V686" s="19"/>
      <c r="X686" s="13" t="s">
        <v>13</v>
      </c>
      <c r="Y686" s="12"/>
      <c r="AA686" s="9"/>
      <c r="AB686" s="10"/>
      <c r="AC686" s="10"/>
      <c r="AD686" s="5"/>
      <c r="AJ686" s="3"/>
      <c r="AK686" s="3"/>
      <c r="AL686" s="3"/>
      <c r="AM686" s="3"/>
      <c r="AN686" s="20"/>
      <c r="AO686" s="3"/>
    </row>
    <row r="687" spans="2:41" x14ac:dyDescent="0.25">
      <c r="B687" s="13" t="s">
        <v>14</v>
      </c>
      <c r="C687" s="12"/>
      <c r="E687" s="9"/>
      <c r="F687" s="10"/>
      <c r="G687" s="10"/>
      <c r="H687" s="5"/>
      <c r="N687" s="3"/>
      <c r="O687" s="3"/>
      <c r="P687" s="3"/>
      <c r="Q687" s="3"/>
      <c r="R687" s="20"/>
      <c r="S687" s="3"/>
      <c r="V687" s="19"/>
      <c r="X687" s="13" t="s">
        <v>14</v>
      </c>
      <c r="Y687" s="12"/>
      <c r="AA687" s="9"/>
      <c r="AB687" s="10"/>
      <c r="AC687" s="10"/>
      <c r="AD687" s="5"/>
      <c r="AJ687" s="3"/>
      <c r="AK687" s="3"/>
      <c r="AL687" s="3"/>
      <c r="AM687" s="3"/>
      <c r="AN687" s="20"/>
      <c r="AO687" s="3"/>
    </row>
    <row r="688" spans="2:41" x14ac:dyDescent="0.25">
      <c r="B688" s="13" t="s">
        <v>15</v>
      </c>
      <c r="C688" s="12"/>
      <c r="E688" s="9"/>
      <c r="F688" s="10"/>
      <c r="G688" s="10"/>
      <c r="H688" s="5"/>
      <c r="N688" s="3"/>
      <c r="O688" s="3"/>
      <c r="P688" s="3"/>
      <c r="Q688" s="3"/>
      <c r="R688" s="20"/>
      <c r="S688" s="3"/>
      <c r="V688" s="19"/>
      <c r="X688" s="13" t="s">
        <v>15</v>
      </c>
      <c r="Y688" s="12"/>
      <c r="AA688" s="9"/>
      <c r="AB688" s="10"/>
      <c r="AC688" s="10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3" t="s">
        <v>16</v>
      </c>
      <c r="C689" s="12"/>
      <c r="E689" s="9"/>
      <c r="F689" s="10"/>
      <c r="G689" s="10"/>
      <c r="H689" s="5"/>
      <c r="N689" s="3"/>
      <c r="O689" s="3"/>
      <c r="P689" s="3"/>
      <c r="Q689" s="3"/>
      <c r="R689" s="20"/>
      <c r="S689" s="3"/>
      <c r="V689" s="19"/>
      <c r="X689" s="13" t="s">
        <v>16</v>
      </c>
      <c r="Y689" s="12"/>
      <c r="AA689" s="9"/>
      <c r="AB689" s="10"/>
      <c r="AC689" s="10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3" t="s">
        <v>17</v>
      </c>
      <c r="C690" s="12"/>
      <c r="E690" s="161" t="s">
        <v>7</v>
      </c>
      <c r="F690" s="162"/>
      <c r="G690" s="163"/>
      <c r="H690" s="5">
        <f>SUM(H676:H689)</f>
        <v>0</v>
      </c>
      <c r="N690" s="3"/>
      <c r="O690" s="3"/>
      <c r="P690" s="3"/>
      <c r="Q690" s="3"/>
      <c r="R690" s="20"/>
      <c r="S690" s="3"/>
      <c r="V690" s="19"/>
      <c r="X690" s="13" t="s">
        <v>17</v>
      </c>
      <c r="Y690" s="12"/>
      <c r="AA690" s="161" t="s">
        <v>7</v>
      </c>
      <c r="AB690" s="162"/>
      <c r="AC690" s="163"/>
      <c r="AD690" s="5">
        <f>SUM(AD676:AD689)</f>
        <v>0</v>
      </c>
      <c r="AJ690" s="3"/>
      <c r="AK690" s="3"/>
      <c r="AL690" s="3"/>
      <c r="AM690" s="3"/>
      <c r="AN690" s="20"/>
      <c r="AO690" s="3"/>
    </row>
    <row r="691" spans="2:41" x14ac:dyDescent="0.25">
      <c r="B691" s="14"/>
      <c r="C691" s="12"/>
      <c r="E691" s="15"/>
      <c r="F691" s="15"/>
      <c r="G691" s="15"/>
      <c r="N691" s="3"/>
      <c r="O691" s="3"/>
      <c r="P691" s="3"/>
      <c r="Q691" s="3"/>
      <c r="R691" s="20"/>
      <c r="S691" s="3"/>
      <c r="V691" s="19"/>
      <c r="X691" s="14"/>
      <c r="Y691" s="12"/>
      <c r="AA691" s="15"/>
      <c r="AB691" s="15"/>
      <c r="AC691" s="15"/>
      <c r="AJ691" s="3"/>
      <c r="AK691" s="3"/>
      <c r="AL691" s="3"/>
      <c r="AM691" s="3"/>
      <c r="AN691" s="20"/>
      <c r="AO691" s="3"/>
    </row>
    <row r="692" spans="2:41" x14ac:dyDescent="0.25">
      <c r="B692" s="14"/>
      <c r="C692" s="12"/>
      <c r="N692" s="161" t="s">
        <v>7</v>
      </c>
      <c r="O692" s="162"/>
      <c r="P692" s="162"/>
      <c r="Q692" s="163"/>
      <c r="R692" s="20">
        <f>SUM(R676:R691)</f>
        <v>0</v>
      </c>
      <c r="S692" s="3"/>
      <c r="V692" s="19"/>
      <c r="X692" s="14"/>
      <c r="Y692" s="12"/>
      <c r="AJ692" s="161" t="s">
        <v>7</v>
      </c>
      <c r="AK692" s="162"/>
      <c r="AL692" s="162"/>
      <c r="AM692" s="163"/>
      <c r="AN692" s="20">
        <f>SUM(AN676:AN691)</f>
        <v>0</v>
      </c>
      <c r="AO692" s="3"/>
    </row>
    <row r="693" spans="2:41" x14ac:dyDescent="0.25">
      <c r="B693" s="14"/>
      <c r="C693" s="12"/>
      <c r="V693" s="19"/>
      <c r="X693" s="14"/>
      <c r="Y693" s="12"/>
    </row>
    <row r="694" spans="2:41" x14ac:dyDescent="0.25">
      <c r="B694" s="14"/>
      <c r="C694" s="12"/>
      <c r="V694" s="19"/>
      <c r="X694" s="14"/>
      <c r="Y694" s="12"/>
    </row>
    <row r="695" spans="2:41" x14ac:dyDescent="0.25">
      <c r="B695" s="14"/>
      <c r="C695" s="12"/>
      <c r="E695" s="16"/>
      <c r="V695" s="19"/>
      <c r="X695" s="14"/>
      <c r="Y695" s="12"/>
      <c r="AA695" s="16"/>
    </row>
    <row r="696" spans="2:41" x14ac:dyDescent="0.25">
      <c r="B696" s="14"/>
      <c r="C696" s="12"/>
      <c r="V696" s="19"/>
      <c r="X696" s="14"/>
      <c r="Y696" s="12"/>
    </row>
    <row r="697" spans="2:41" x14ac:dyDescent="0.25">
      <c r="B697" s="14"/>
      <c r="C697" s="12"/>
      <c r="V697" s="19"/>
      <c r="X697" s="14"/>
      <c r="Y697" s="12"/>
    </row>
    <row r="698" spans="2:41" x14ac:dyDescent="0.25">
      <c r="B698" s="14"/>
      <c r="C698" s="12"/>
      <c r="V698" s="19"/>
      <c r="X698" s="14"/>
      <c r="Y698" s="12"/>
    </row>
    <row r="699" spans="2:41" x14ac:dyDescent="0.25">
      <c r="B699" s="14"/>
      <c r="C699" s="12"/>
      <c r="V699" s="19"/>
      <c r="X699" s="14"/>
      <c r="Y699" s="12"/>
    </row>
    <row r="700" spans="2:41" x14ac:dyDescent="0.25">
      <c r="B700" s="13"/>
      <c r="C700" s="12"/>
      <c r="V700" s="19"/>
      <c r="X700" s="13"/>
      <c r="Y700" s="12"/>
    </row>
    <row r="701" spans="2:41" x14ac:dyDescent="0.25">
      <c r="B701" s="17" t="s">
        <v>18</v>
      </c>
      <c r="C701" s="18">
        <f>SUM(C682:C700)</f>
        <v>2044.2500000000002</v>
      </c>
      <c r="V701" s="19"/>
      <c r="X701" s="17" t="s">
        <v>18</v>
      </c>
      <c r="Y701" s="18">
        <f>SUM(Y682:Y700)</f>
        <v>2044.2500000000002</v>
      </c>
    </row>
    <row r="702" spans="2:41" x14ac:dyDescent="0.25">
      <c r="D702" s="30" t="s">
        <v>22</v>
      </c>
      <c r="E702" s="30" t="s">
        <v>21</v>
      </c>
      <c r="V702" s="19"/>
      <c r="Z702" s="30" t="s">
        <v>22</v>
      </c>
      <c r="AA702" s="30" t="s">
        <v>21</v>
      </c>
    </row>
    <row r="703" spans="2:41" x14ac:dyDescent="0.25">
      <c r="E703" s="1" t="s">
        <v>19</v>
      </c>
      <c r="V703" s="19"/>
      <c r="AA703" s="1" t="s">
        <v>19</v>
      </c>
    </row>
    <row r="704" spans="2:41" x14ac:dyDescent="0.25">
      <c r="V704" s="19"/>
    </row>
    <row r="705" spans="1:43" x14ac:dyDescent="0.25">
      <c r="V705" s="19"/>
    </row>
    <row r="706" spans="1:43" x14ac:dyDescent="0.25">
      <c r="V706" s="19"/>
    </row>
    <row r="707" spans="1:43" x14ac:dyDescent="0.25">
      <c r="V707" s="19"/>
    </row>
    <row r="708" spans="1:43" x14ac:dyDescent="0.25">
      <c r="V708" s="19"/>
    </row>
    <row r="709" spans="1:43" x14ac:dyDescent="0.25">
      <c r="V709" s="19"/>
    </row>
    <row r="710" spans="1:43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</row>
    <row r="711" spans="1:43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</row>
    <row r="712" spans="1:43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</row>
    <row r="713" spans="1:43" x14ac:dyDescent="0.25">
      <c r="V713" s="19"/>
    </row>
    <row r="714" spans="1:43" x14ac:dyDescent="0.25">
      <c r="H714" s="165" t="s">
        <v>30</v>
      </c>
      <c r="I714" s="165"/>
      <c r="J714" s="165"/>
      <c r="V714" s="19"/>
      <c r="AA714" s="165" t="s">
        <v>31</v>
      </c>
      <c r="AB714" s="165"/>
      <c r="AC714" s="165"/>
    </row>
    <row r="715" spans="1:43" x14ac:dyDescent="0.25">
      <c r="H715" s="165"/>
      <c r="I715" s="165"/>
      <c r="J715" s="165"/>
      <c r="V715" s="19"/>
      <c r="AA715" s="165"/>
      <c r="AB715" s="165"/>
      <c r="AC715" s="165"/>
    </row>
    <row r="716" spans="1:43" x14ac:dyDescent="0.25">
      <c r="V716" s="19"/>
    </row>
    <row r="717" spans="1:43" x14ac:dyDescent="0.25">
      <c r="V717" s="19"/>
    </row>
    <row r="718" spans="1:43" ht="23.25" x14ac:dyDescent="0.35">
      <c r="B718" s="26" t="s">
        <v>68</v>
      </c>
      <c r="V718" s="19"/>
      <c r="X718" s="24" t="s">
        <v>68</v>
      </c>
    </row>
    <row r="719" spans="1:43" ht="23.25" x14ac:dyDescent="0.35">
      <c r="B719" s="25" t="s">
        <v>32</v>
      </c>
      <c r="C719" s="22">
        <f>IF(X674="PAGADO",0,C679)</f>
        <v>-2044.2500000000002</v>
      </c>
      <c r="E719" s="166" t="s">
        <v>20</v>
      </c>
      <c r="F719" s="166"/>
      <c r="G719" s="166"/>
      <c r="H719" s="166"/>
      <c r="V719" s="19"/>
      <c r="X719" s="25" t="s">
        <v>32</v>
      </c>
      <c r="Y719" s="22">
        <f>IF(B1519="PAGADO",0,C724)</f>
        <v>-2044.2500000000002</v>
      </c>
      <c r="AA719" s="166" t="s">
        <v>20</v>
      </c>
      <c r="AB719" s="166"/>
      <c r="AC719" s="166"/>
      <c r="AD719" s="166"/>
    </row>
    <row r="720" spans="1:43" x14ac:dyDescent="0.25">
      <c r="B720" s="1" t="s">
        <v>0</v>
      </c>
      <c r="C720" s="21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9"/>
      <c r="X720" s="1" t="s">
        <v>0</v>
      </c>
      <c r="Y720" s="21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2"/>
      <c r="E721" s="4"/>
      <c r="F721" s="3"/>
      <c r="G721" s="3"/>
      <c r="H721" s="5"/>
      <c r="N721" s="3"/>
      <c r="O721" s="3"/>
      <c r="P721" s="3"/>
      <c r="Q721" s="3"/>
      <c r="R721" s="20"/>
      <c r="S721" s="3"/>
      <c r="V721" s="19"/>
      <c r="Y721" s="22"/>
      <c r="AA721" s="4"/>
      <c r="AB721" s="3"/>
      <c r="AC721" s="3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" t="s">
        <v>24</v>
      </c>
      <c r="C722" s="21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20"/>
      <c r="S722" s="3"/>
      <c r="V722" s="19"/>
      <c r="X722" s="1" t="s">
        <v>24</v>
      </c>
      <c r="Y722" s="21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20"/>
      <c r="AO722" s="3"/>
    </row>
    <row r="723" spans="2:41" x14ac:dyDescent="0.25">
      <c r="B723" s="1" t="s">
        <v>9</v>
      </c>
      <c r="C723" s="22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20"/>
      <c r="S723" s="3"/>
      <c r="V723" s="19"/>
      <c r="X723" s="1" t="s">
        <v>9</v>
      </c>
      <c r="Y723" s="22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20"/>
      <c r="AO723" s="3"/>
    </row>
    <row r="724" spans="2:41" x14ac:dyDescent="0.25">
      <c r="B724" s="6" t="s">
        <v>26</v>
      </c>
      <c r="C724" s="23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20"/>
      <c r="S724" s="3"/>
      <c r="V724" s="19"/>
      <c r="X724" s="6" t="s">
        <v>27</v>
      </c>
      <c r="Y724" s="23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20"/>
      <c r="AO724" s="3"/>
    </row>
    <row r="725" spans="2:41" ht="23.25" x14ac:dyDescent="0.35">
      <c r="B725" s="6"/>
      <c r="C725" s="7"/>
      <c r="E725" s="9"/>
      <c r="F725" s="10"/>
      <c r="G725" s="10"/>
      <c r="H725" s="5"/>
      <c r="N725" s="3"/>
      <c r="O725" s="3"/>
      <c r="P725" s="3"/>
      <c r="Q725" s="3"/>
      <c r="R725" s="20"/>
      <c r="S725" s="3"/>
      <c r="V725" s="19"/>
      <c r="X725" s="168" t="str">
        <f>IF(Y724&lt;0,"NO PAGAR","COBRAR'")</f>
        <v>NO PAGAR</v>
      </c>
      <c r="Y725" s="168"/>
      <c r="AA725" s="9"/>
      <c r="AB725" s="10"/>
      <c r="AC725" s="10"/>
      <c r="AD725" s="5"/>
      <c r="AJ725" s="3"/>
      <c r="AK725" s="3"/>
      <c r="AL725" s="3"/>
      <c r="AM725" s="3"/>
      <c r="AN725" s="20"/>
      <c r="AO725" s="3"/>
    </row>
    <row r="726" spans="2:41" ht="23.25" x14ac:dyDescent="0.35">
      <c r="B726" s="168" t="str">
        <f>IF(C724&lt;0,"NO PAGAR","COBRAR'")</f>
        <v>NO PAGAR</v>
      </c>
      <c r="C726" s="168"/>
      <c r="E726" s="9"/>
      <c r="F726" s="10"/>
      <c r="G726" s="10"/>
      <c r="H726" s="5"/>
      <c r="N726" s="3"/>
      <c r="O726" s="3"/>
      <c r="P726" s="3"/>
      <c r="Q726" s="3"/>
      <c r="R726" s="20"/>
      <c r="S726" s="3"/>
      <c r="V726" s="19"/>
      <c r="X726" s="6"/>
      <c r="Y726" s="8"/>
      <c r="AA726" s="9"/>
      <c r="AB726" s="10"/>
      <c r="AC726" s="10"/>
      <c r="AD726" s="5"/>
      <c r="AJ726" s="3"/>
      <c r="AK726" s="3"/>
      <c r="AL726" s="3"/>
      <c r="AM726" s="3"/>
      <c r="AN726" s="20"/>
      <c r="AO726" s="3"/>
    </row>
    <row r="727" spans="2:41" x14ac:dyDescent="0.25">
      <c r="B727" s="159" t="s">
        <v>9</v>
      </c>
      <c r="C727" s="160"/>
      <c r="E727" s="9"/>
      <c r="F727" s="10"/>
      <c r="G727" s="10"/>
      <c r="H727" s="5"/>
      <c r="N727" s="3"/>
      <c r="O727" s="3"/>
      <c r="P727" s="3"/>
      <c r="Q727" s="3"/>
      <c r="R727" s="20"/>
      <c r="S727" s="3"/>
      <c r="V727" s="19"/>
      <c r="X727" s="159" t="s">
        <v>9</v>
      </c>
      <c r="Y727" s="160"/>
      <c r="AA727" s="9"/>
      <c r="AB727" s="10"/>
      <c r="AC727" s="10"/>
      <c r="AD727" s="5"/>
      <c r="AJ727" s="3"/>
      <c r="AK727" s="3"/>
      <c r="AL727" s="3"/>
      <c r="AM727" s="3"/>
      <c r="AN727" s="20"/>
      <c r="AO727" s="3"/>
    </row>
    <row r="728" spans="2:41" x14ac:dyDescent="0.25">
      <c r="B728" s="11" t="str">
        <f>IF(Y679&lt;0,"SALDO ADELANTADO","SALDO A FAVOR '")</f>
        <v>SALDO ADELANTADO</v>
      </c>
      <c r="C728" s="12">
        <f>IF(Y679&lt;=0,Y679*-1)</f>
        <v>2044.2500000000002</v>
      </c>
      <c r="E728" s="9"/>
      <c r="F728" s="10"/>
      <c r="G728" s="10"/>
      <c r="H728" s="5"/>
      <c r="N728" s="3"/>
      <c r="O728" s="3"/>
      <c r="P728" s="3"/>
      <c r="Q728" s="3"/>
      <c r="R728" s="20"/>
      <c r="S728" s="3"/>
      <c r="V728" s="19"/>
      <c r="X728" s="11" t="str">
        <f>IF(C724&lt;0,"SALDO ADELANTADO","SALDO A FAVOR'")</f>
        <v>SALDO ADELANTADO</v>
      </c>
      <c r="Y728" s="12">
        <f>IF(C724&lt;=0,C724*-1)</f>
        <v>2044.2500000000002</v>
      </c>
      <c r="AA728" s="9"/>
      <c r="AB728" s="10"/>
      <c r="AC728" s="10"/>
      <c r="AD728" s="5"/>
      <c r="AJ728" s="3"/>
      <c r="AK728" s="3"/>
      <c r="AL728" s="3"/>
      <c r="AM728" s="3"/>
      <c r="AN728" s="20"/>
      <c r="AO728" s="3"/>
    </row>
    <row r="729" spans="2:41" x14ac:dyDescent="0.25">
      <c r="B729" s="13" t="s">
        <v>10</v>
      </c>
      <c r="C729" s="12">
        <f>R737</f>
        <v>0</v>
      </c>
      <c r="E729" s="9"/>
      <c r="F729" s="10"/>
      <c r="G729" s="10"/>
      <c r="H729" s="5"/>
      <c r="N729" s="3"/>
      <c r="O729" s="3"/>
      <c r="P729" s="3"/>
      <c r="Q729" s="3"/>
      <c r="R729" s="20"/>
      <c r="S729" s="3"/>
      <c r="V729" s="19"/>
      <c r="X729" s="13" t="s">
        <v>10</v>
      </c>
      <c r="Y729" s="12">
        <f>AN737</f>
        <v>0</v>
      </c>
      <c r="AA729" s="9"/>
      <c r="AB729" s="10"/>
      <c r="AC729" s="10"/>
      <c r="AD729" s="5"/>
      <c r="AJ729" s="3"/>
      <c r="AK729" s="3"/>
      <c r="AL729" s="3"/>
      <c r="AM729" s="3"/>
      <c r="AN729" s="20"/>
      <c r="AO729" s="3"/>
    </row>
    <row r="730" spans="2:41" x14ac:dyDescent="0.25">
      <c r="B730" s="13" t="s">
        <v>11</v>
      </c>
      <c r="C730" s="12"/>
      <c r="E730" s="9"/>
      <c r="F730" s="10"/>
      <c r="G730" s="10"/>
      <c r="H730" s="5"/>
      <c r="N730" s="3"/>
      <c r="O730" s="3"/>
      <c r="P730" s="3"/>
      <c r="Q730" s="3"/>
      <c r="R730" s="20"/>
      <c r="S730" s="3"/>
      <c r="V730" s="19"/>
      <c r="X730" s="13" t="s">
        <v>11</v>
      </c>
      <c r="Y730" s="12"/>
      <c r="AA730" s="9"/>
      <c r="AB730" s="10"/>
      <c r="AC730" s="10"/>
      <c r="AD730" s="5"/>
      <c r="AJ730" s="3"/>
      <c r="AK730" s="3"/>
      <c r="AL730" s="3"/>
      <c r="AM730" s="3"/>
      <c r="AN730" s="20"/>
      <c r="AO730" s="3"/>
    </row>
    <row r="731" spans="2:41" x14ac:dyDescent="0.25">
      <c r="B731" s="13" t="s">
        <v>12</v>
      </c>
      <c r="C731" s="12"/>
      <c r="E731" s="9"/>
      <c r="F731" s="10"/>
      <c r="G731" s="10"/>
      <c r="H731" s="5"/>
      <c r="N731" s="3"/>
      <c r="O731" s="3"/>
      <c r="P731" s="3"/>
      <c r="Q731" s="3"/>
      <c r="R731" s="20"/>
      <c r="S731" s="3"/>
      <c r="V731" s="19"/>
      <c r="X731" s="13" t="s">
        <v>12</v>
      </c>
      <c r="Y731" s="12"/>
      <c r="AA731" s="9"/>
      <c r="AB731" s="10"/>
      <c r="AC731" s="10"/>
      <c r="AD731" s="5"/>
      <c r="AJ731" s="3"/>
      <c r="AK731" s="3"/>
      <c r="AL731" s="3"/>
      <c r="AM731" s="3"/>
      <c r="AN731" s="20"/>
      <c r="AO731" s="3"/>
    </row>
    <row r="732" spans="2:41" x14ac:dyDescent="0.25">
      <c r="B732" s="13" t="s">
        <v>13</v>
      </c>
      <c r="C732" s="12"/>
      <c r="E732" s="9"/>
      <c r="F732" s="10"/>
      <c r="G732" s="10"/>
      <c r="H732" s="5"/>
      <c r="N732" s="3"/>
      <c r="O732" s="3"/>
      <c r="P732" s="3"/>
      <c r="Q732" s="3"/>
      <c r="R732" s="20"/>
      <c r="S732" s="3"/>
      <c r="V732" s="19"/>
      <c r="X732" s="13" t="s">
        <v>13</v>
      </c>
      <c r="Y732" s="12"/>
      <c r="AA732" s="9"/>
      <c r="AB732" s="10"/>
      <c r="AC732" s="10"/>
      <c r="AD732" s="5"/>
      <c r="AJ732" s="3"/>
      <c r="AK732" s="3"/>
      <c r="AL732" s="3"/>
      <c r="AM732" s="3"/>
      <c r="AN732" s="20"/>
      <c r="AO732" s="3"/>
    </row>
    <row r="733" spans="2:41" x14ac:dyDescent="0.25">
      <c r="B733" s="13" t="s">
        <v>14</v>
      </c>
      <c r="C733" s="12"/>
      <c r="E733" s="9"/>
      <c r="F733" s="10"/>
      <c r="G733" s="10"/>
      <c r="H733" s="5"/>
      <c r="N733" s="3"/>
      <c r="O733" s="3"/>
      <c r="P733" s="3"/>
      <c r="Q733" s="3"/>
      <c r="R733" s="20"/>
      <c r="S733" s="3"/>
      <c r="V733" s="19"/>
      <c r="X733" s="13" t="s">
        <v>14</v>
      </c>
      <c r="Y733" s="12"/>
      <c r="AA733" s="9"/>
      <c r="AB733" s="10"/>
      <c r="AC733" s="10"/>
      <c r="AD733" s="5"/>
      <c r="AJ733" s="3"/>
      <c r="AK733" s="3"/>
      <c r="AL733" s="3"/>
      <c r="AM733" s="3"/>
      <c r="AN733" s="20"/>
      <c r="AO733" s="3"/>
    </row>
    <row r="734" spans="2:41" x14ac:dyDescent="0.25">
      <c r="B734" s="13" t="s">
        <v>15</v>
      </c>
      <c r="C734" s="12"/>
      <c r="E734" s="9"/>
      <c r="F734" s="10"/>
      <c r="G734" s="10"/>
      <c r="H734" s="5"/>
      <c r="N734" s="3"/>
      <c r="O734" s="3"/>
      <c r="P734" s="3"/>
      <c r="Q734" s="3"/>
      <c r="R734" s="20"/>
      <c r="S734" s="3"/>
      <c r="V734" s="19"/>
      <c r="X734" s="13" t="s">
        <v>15</v>
      </c>
      <c r="Y734" s="12"/>
      <c r="AA734" s="9"/>
      <c r="AB734" s="10"/>
      <c r="AC734" s="10"/>
      <c r="AD734" s="5"/>
      <c r="AJ734" s="3"/>
      <c r="AK734" s="3"/>
      <c r="AL734" s="3"/>
      <c r="AM734" s="3"/>
      <c r="AN734" s="20"/>
      <c r="AO734" s="3"/>
    </row>
    <row r="735" spans="2:41" x14ac:dyDescent="0.25">
      <c r="B735" s="13" t="s">
        <v>16</v>
      </c>
      <c r="C735" s="12"/>
      <c r="E735" s="161" t="s">
        <v>7</v>
      </c>
      <c r="F735" s="162"/>
      <c r="G735" s="163"/>
      <c r="H735" s="5">
        <f>SUM(H721:H734)</f>
        <v>0</v>
      </c>
      <c r="N735" s="3"/>
      <c r="O735" s="3"/>
      <c r="P735" s="3"/>
      <c r="Q735" s="3"/>
      <c r="R735" s="20"/>
      <c r="S735" s="3"/>
      <c r="V735" s="19"/>
      <c r="X735" s="13" t="s">
        <v>16</v>
      </c>
      <c r="Y735" s="12"/>
      <c r="AA735" s="161" t="s">
        <v>7</v>
      </c>
      <c r="AB735" s="162"/>
      <c r="AC735" s="163"/>
      <c r="AD735" s="5">
        <f>SUM(AD721:AD734)</f>
        <v>0</v>
      </c>
      <c r="AJ735" s="3"/>
      <c r="AK735" s="3"/>
      <c r="AL735" s="3"/>
      <c r="AM735" s="3"/>
      <c r="AN735" s="20"/>
      <c r="AO735" s="3"/>
    </row>
    <row r="736" spans="2:41" x14ac:dyDescent="0.25">
      <c r="B736" s="13" t="s">
        <v>17</v>
      </c>
      <c r="C736" s="12"/>
      <c r="E736" s="15"/>
      <c r="F736" s="15"/>
      <c r="G736" s="15"/>
      <c r="N736" s="3"/>
      <c r="O736" s="3"/>
      <c r="P736" s="3"/>
      <c r="Q736" s="3"/>
      <c r="R736" s="20"/>
      <c r="S736" s="3"/>
      <c r="V736" s="19"/>
      <c r="X736" s="13" t="s">
        <v>17</v>
      </c>
      <c r="Y736" s="12"/>
      <c r="AA736" s="15"/>
      <c r="AB736" s="15"/>
      <c r="AC736" s="15"/>
      <c r="AJ736" s="3"/>
      <c r="AK736" s="3"/>
      <c r="AL736" s="3"/>
      <c r="AM736" s="3"/>
      <c r="AN736" s="20"/>
      <c r="AO736" s="3"/>
    </row>
    <row r="737" spans="2:41" x14ac:dyDescent="0.25">
      <c r="B737" s="14"/>
      <c r="C737" s="12"/>
      <c r="N737" s="161" t="s">
        <v>7</v>
      </c>
      <c r="O737" s="162"/>
      <c r="P737" s="162"/>
      <c r="Q737" s="163"/>
      <c r="R737" s="20">
        <f>SUM(R721:R736)</f>
        <v>0</v>
      </c>
      <c r="S737" s="3"/>
      <c r="V737" s="19"/>
      <c r="X737" s="14"/>
      <c r="Y737" s="12"/>
      <c r="AJ737" s="161" t="s">
        <v>7</v>
      </c>
      <c r="AK737" s="162"/>
      <c r="AL737" s="162"/>
      <c r="AM737" s="163"/>
      <c r="AN737" s="20">
        <f>SUM(AN721:AN736)</f>
        <v>0</v>
      </c>
      <c r="AO737" s="3"/>
    </row>
    <row r="738" spans="2:41" x14ac:dyDescent="0.25">
      <c r="B738" s="14"/>
      <c r="C738" s="12"/>
      <c r="V738" s="19"/>
      <c r="X738" s="14"/>
      <c r="Y738" s="12"/>
    </row>
    <row r="739" spans="2:41" x14ac:dyDescent="0.25">
      <c r="B739" s="14"/>
      <c r="C739" s="12"/>
      <c r="V739" s="19"/>
      <c r="X739" s="14"/>
      <c r="Y739" s="12"/>
    </row>
    <row r="740" spans="2:41" x14ac:dyDescent="0.25">
      <c r="B740" s="14"/>
      <c r="C740" s="12"/>
      <c r="E740" s="16"/>
      <c r="V740" s="19"/>
      <c r="X740" s="14"/>
      <c r="Y740" s="12"/>
      <c r="AA740" s="16"/>
    </row>
    <row r="741" spans="2:41" x14ac:dyDescent="0.25">
      <c r="B741" s="14"/>
      <c r="C741" s="12"/>
      <c r="V741" s="19"/>
      <c r="X741" s="14"/>
      <c r="Y741" s="12"/>
    </row>
    <row r="742" spans="2:41" x14ac:dyDescent="0.25">
      <c r="B742" s="14"/>
      <c r="C742" s="12"/>
      <c r="V742" s="19"/>
      <c r="X742" s="14"/>
      <c r="Y742" s="12"/>
    </row>
    <row r="743" spans="2:41" x14ac:dyDescent="0.25">
      <c r="B743" s="14"/>
      <c r="C743" s="12"/>
      <c r="V743" s="19"/>
      <c r="X743" s="14"/>
      <c r="Y743" s="12"/>
    </row>
    <row r="744" spans="2:41" x14ac:dyDescent="0.25">
      <c r="B744" s="14"/>
      <c r="C744" s="12"/>
      <c r="V744" s="19"/>
      <c r="X744" s="14"/>
      <c r="Y744" s="12"/>
    </row>
    <row r="745" spans="2:41" x14ac:dyDescent="0.25">
      <c r="B745" s="14"/>
      <c r="C745" s="12"/>
      <c r="V745" s="19"/>
      <c r="X745" s="14"/>
      <c r="Y745" s="12"/>
    </row>
    <row r="746" spans="2:41" x14ac:dyDescent="0.25">
      <c r="B746" s="13"/>
      <c r="C746" s="12"/>
      <c r="V746" s="19"/>
      <c r="X746" s="13"/>
      <c r="Y746" s="12"/>
    </row>
    <row r="747" spans="2:41" x14ac:dyDescent="0.25">
      <c r="B747" s="17" t="s">
        <v>18</v>
      </c>
      <c r="C747" s="18">
        <f>SUM(C728:C746)</f>
        <v>2044.2500000000002</v>
      </c>
      <c r="D747" s="30" t="s">
        <v>22</v>
      </c>
      <c r="E747" s="30" t="s">
        <v>21</v>
      </c>
      <c r="V747" s="19"/>
      <c r="X747" s="17" t="s">
        <v>18</v>
      </c>
      <c r="Y747" s="18">
        <f>SUM(Y728:Y746)</f>
        <v>2044.2500000000002</v>
      </c>
      <c r="Z747" s="30" t="s">
        <v>22</v>
      </c>
      <c r="AA747" s="30" t="s">
        <v>21</v>
      </c>
    </row>
    <row r="748" spans="2:41" x14ac:dyDescent="0.25">
      <c r="E748" s="1" t="s">
        <v>19</v>
      </c>
      <c r="V748" s="19"/>
      <c r="AA748" s="1" t="s">
        <v>19</v>
      </c>
    </row>
    <row r="749" spans="2:41" x14ac:dyDescent="0.25">
      <c r="V749" s="19"/>
    </row>
    <row r="750" spans="2:41" x14ac:dyDescent="0.25">
      <c r="V750" s="19"/>
    </row>
    <row r="751" spans="2:41" x14ac:dyDescent="0.25">
      <c r="V751" s="19"/>
    </row>
    <row r="752" spans="2:41" x14ac:dyDescent="0.25">
      <c r="V752" s="19"/>
    </row>
    <row r="753" spans="2:41" x14ac:dyDescent="0.25">
      <c r="V753" s="19"/>
    </row>
    <row r="754" spans="2:41" x14ac:dyDescent="0.25">
      <c r="V754" s="19"/>
    </row>
    <row r="755" spans="2:41" x14ac:dyDescent="0.25">
      <c r="V755" s="19"/>
    </row>
    <row r="756" spans="2:41" x14ac:dyDescent="0.25">
      <c r="V756" s="19"/>
    </row>
    <row r="757" spans="2:41" x14ac:dyDescent="0.25">
      <c r="V757" s="19"/>
    </row>
    <row r="758" spans="2:41" x14ac:dyDescent="0.25">
      <c r="V758" s="19"/>
    </row>
    <row r="759" spans="2:41" x14ac:dyDescent="0.25">
      <c r="V759" s="19"/>
    </row>
    <row r="760" spans="2:41" x14ac:dyDescent="0.25">
      <c r="V760" s="19"/>
    </row>
    <row r="761" spans="2:41" x14ac:dyDescent="0.25">
      <c r="V761" s="19"/>
      <c r="AC761" s="164" t="s">
        <v>29</v>
      </c>
      <c r="AD761" s="164"/>
      <c r="AE761" s="164"/>
    </row>
    <row r="762" spans="2:41" x14ac:dyDescent="0.25">
      <c r="H762" s="165" t="s">
        <v>28</v>
      </c>
      <c r="I762" s="165"/>
      <c r="J762" s="165"/>
      <c r="V762" s="19"/>
      <c r="AC762" s="164"/>
      <c r="AD762" s="164"/>
      <c r="AE762" s="164"/>
    </row>
    <row r="763" spans="2:41" x14ac:dyDescent="0.25">
      <c r="H763" s="165"/>
      <c r="I763" s="165"/>
      <c r="J763" s="165"/>
      <c r="V763" s="19"/>
      <c r="AC763" s="164"/>
      <c r="AD763" s="164"/>
      <c r="AE763" s="164"/>
    </row>
    <row r="764" spans="2:41" x14ac:dyDescent="0.25">
      <c r="V764" s="19"/>
    </row>
    <row r="765" spans="2:41" x14ac:dyDescent="0.25">
      <c r="V765" s="19"/>
    </row>
    <row r="766" spans="2:41" ht="23.25" x14ac:dyDescent="0.35">
      <c r="B766" s="24" t="s">
        <v>69</v>
      </c>
      <c r="V766" s="19"/>
      <c r="X766" s="24" t="s">
        <v>69</v>
      </c>
    </row>
    <row r="767" spans="2:41" ht="23.25" x14ac:dyDescent="0.35">
      <c r="B767" s="25" t="s">
        <v>32</v>
      </c>
      <c r="C767" s="22">
        <f>IF(X719="PAGADO",0,Y724)</f>
        <v>-2044.2500000000002</v>
      </c>
      <c r="E767" s="166" t="s">
        <v>20</v>
      </c>
      <c r="F767" s="166"/>
      <c r="G767" s="166"/>
      <c r="H767" s="166"/>
      <c r="V767" s="19"/>
      <c r="X767" s="25" t="s">
        <v>32</v>
      </c>
      <c r="Y767" s="22">
        <f>IF(B767="PAGADO",0,C772)</f>
        <v>-2044.2500000000002</v>
      </c>
      <c r="AA767" s="166" t="s">
        <v>20</v>
      </c>
      <c r="AB767" s="166"/>
      <c r="AC767" s="166"/>
      <c r="AD767" s="166"/>
    </row>
    <row r="768" spans="2:41" x14ac:dyDescent="0.25">
      <c r="B768" s="1" t="s">
        <v>0</v>
      </c>
      <c r="C768" s="21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9"/>
      <c r="X768" s="1" t="s">
        <v>0</v>
      </c>
      <c r="Y768" s="21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2"/>
      <c r="E769" s="4"/>
      <c r="F769" s="3"/>
      <c r="G769" s="3"/>
      <c r="H769" s="5"/>
      <c r="N769" s="3"/>
      <c r="O769" s="3"/>
      <c r="P769" s="3"/>
      <c r="Q769" s="3"/>
      <c r="R769" s="20"/>
      <c r="S769" s="3"/>
      <c r="V769" s="19"/>
      <c r="Y769" s="22"/>
      <c r="AA769" s="4"/>
      <c r="AB769" s="3"/>
      <c r="AC769" s="3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" t="s">
        <v>24</v>
      </c>
      <c r="C770" s="21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20"/>
      <c r="S770" s="3"/>
      <c r="V770" s="19"/>
      <c r="X770" s="1" t="s">
        <v>24</v>
      </c>
      <c r="Y770" s="21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20"/>
      <c r="AO770" s="3"/>
    </row>
    <row r="771" spans="2:41" x14ac:dyDescent="0.25">
      <c r="B771" s="1" t="s">
        <v>9</v>
      </c>
      <c r="C771" s="22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20"/>
      <c r="S771" s="3"/>
      <c r="V771" s="19"/>
      <c r="X771" s="1" t="s">
        <v>9</v>
      </c>
      <c r="Y771" s="22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20"/>
      <c r="AO771" s="3"/>
    </row>
    <row r="772" spans="2:41" x14ac:dyDescent="0.25">
      <c r="B772" s="6" t="s">
        <v>25</v>
      </c>
      <c r="C772" s="23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20"/>
      <c r="S772" s="3"/>
      <c r="V772" s="19"/>
      <c r="X772" s="6" t="s">
        <v>8</v>
      </c>
      <c r="Y772" s="23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20"/>
      <c r="AO772" s="3"/>
    </row>
    <row r="773" spans="2:41" ht="26.25" x14ac:dyDescent="0.4">
      <c r="B773" s="167" t="str">
        <f>IF(C772&lt;0,"NO PAGAR","COBRAR")</f>
        <v>NO PAGAR</v>
      </c>
      <c r="C773" s="167"/>
      <c r="E773" s="9"/>
      <c r="F773" s="10"/>
      <c r="G773" s="10"/>
      <c r="H773" s="5"/>
      <c r="N773" s="3"/>
      <c r="O773" s="3"/>
      <c r="P773" s="3"/>
      <c r="Q773" s="3"/>
      <c r="R773" s="20"/>
      <c r="S773" s="3"/>
      <c r="V773" s="19"/>
      <c r="X773" s="167" t="str">
        <f>IF(Y772&lt;0,"NO PAGAR","COBRAR")</f>
        <v>NO PAGAR</v>
      </c>
      <c r="Y773" s="167"/>
      <c r="AA773" s="9"/>
      <c r="AB773" s="10"/>
      <c r="AC773" s="10"/>
      <c r="AD773" s="5"/>
      <c r="AJ773" s="3"/>
      <c r="AK773" s="3"/>
      <c r="AL773" s="3"/>
      <c r="AM773" s="3"/>
      <c r="AN773" s="20"/>
      <c r="AO773" s="3"/>
    </row>
    <row r="774" spans="2:41" x14ac:dyDescent="0.25">
      <c r="B774" s="159" t="s">
        <v>9</v>
      </c>
      <c r="C774" s="160"/>
      <c r="E774" s="9"/>
      <c r="F774" s="10"/>
      <c r="G774" s="10"/>
      <c r="H774" s="5"/>
      <c r="N774" s="3"/>
      <c r="O774" s="3"/>
      <c r="P774" s="3"/>
      <c r="Q774" s="3"/>
      <c r="R774" s="20"/>
      <c r="S774" s="3"/>
      <c r="V774" s="19"/>
      <c r="X774" s="159" t="s">
        <v>9</v>
      </c>
      <c r="Y774" s="160"/>
      <c r="AA774" s="9"/>
      <c r="AB774" s="10"/>
      <c r="AC774" s="10"/>
      <c r="AD774" s="5"/>
      <c r="AJ774" s="3"/>
      <c r="AK774" s="3"/>
      <c r="AL774" s="3"/>
      <c r="AM774" s="3"/>
      <c r="AN774" s="20"/>
      <c r="AO774" s="3"/>
    </row>
    <row r="775" spans="2:41" x14ac:dyDescent="0.25">
      <c r="B775" s="11" t="str">
        <f>IF(C808&lt;0,"SALDO A FAVOR","SALDO ADELANTAD0'")</f>
        <v>SALDO ADELANTAD0'</v>
      </c>
      <c r="C775" s="12">
        <f>IF(Y719&lt;=0,Y719*-1)</f>
        <v>2044.2500000000002</v>
      </c>
      <c r="E775" s="9"/>
      <c r="F775" s="10"/>
      <c r="G775" s="10"/>
      <c r="H775" s="5"/>
      <c r="N775" s="3"/>
      <c r="O775" s="3"/>
      <c r="P775" s="3"/>
      <c r="Q775" s="3"/>
      <c r="R775" s="20"/>
      <c r="S775" s="3"/>
      <c r="V775" s="19"/>
      <c r="X775" s="11" t="str">
        <f>IF(C772&lt;0,"SALDO ADELANTADO","SALDO A FAVOR'")</f>
        <v>SALDO ADELANTADO</v>
      </c>
      <c r="Y775" s="12">
        <f>IF(C772&lt;=0,C772*-1)</f>
        <v>2044.2500000000002</v>
      </c>
      <c r="AA775" s="9"/>
      <c r="AB775" s="10"/>
      <c r="AC775" s="10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3" t="s">
        <v>10</v>
      </c>
      <c r="C776" s="12">
        <f>R785</f>
        <v>0</v>
      </c>
      <c r="E776" s="9"/>
      <c r="F776" s="10"/>
      <c r="G776" s="10"/>
      <c r="H776" s="5"/>
      <c r="N776" s="3"/>
      <c r="O776" s="3"/>
      <c r="P776" s="3"/>
      <c r="Q776" s="3"/>
      <c r="R776" s="20"/>
      <c r="S776" s="3"/>
      <c r="V776" s="19"/>
      <c r="X776" s="13" t="s">
        <v>10</v>
      </c>
      <c r="Y776" s="12">
        <f>AN785</f>
        <v>0</v>
      </c>
      <c r="AA776" s="9"/>
      <c r="AB776" s="10"/>
      <c r="AC776" s="10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3" t="s">
        <v>11</v>
      </c>
      <c r="C777" s="12"/>
      <c r="E777" s="9"/>
      <c r="F777" s="10"/>
      <c r="G777" s="10"/>
      <c r="H777" s="5"/>
      <c r="N777" s="3"/>
      <c r="O777" s="3"/>
      <c r="P777" s="3"/>
      <c r="Q777" s="3"/>
      <c r="R777" s="20"/>
      <c r="S777" s="3"/>
      <c r="V777" s="19"/>
      <c r="X777" s="13" t="s">
        <v>11</v>
      </c>
      <c r="Y777" s="12"/>
      <c r="AA777" s="9"/>
      <c r="AB777" s="10"/>
      <c r="AC777" s="10"/>
      <c r="AD777" s="5"/>
      <c r="AJ777" s="3"/>
      <c r="AK777" s="3"/>
      <c r="AL777" s="3"/>
      <c r="AM777" s="3"/>
      <c r="AN777" s="20"/>
      <c r="AO777" s="3"/>
    </row>
    <row r="778" spans="2:41" x14ac:dyDescent="0.25">
      <c r="B778" s="13" t="s">
        <v>12</v>
      </c>
      <c r="C778" s="12"/>
      <c r="E778" s="9"/>
      <c r="F778" s="10"/>
      <c r="G778" s="10"/>
      <c r="H778" s="5"/>
      <c r="N778" s="3"/>
      <c r="O778" s="3"/>
      <c r="P778" s="3"/>
      <c r="Q778" s="3"/>
      <c r="R778" s="20"/>
      <c r="S778" s="3"/>
      <c r="V778" s="19"/>
      <c r="X778" s="13" t="s">
        <v>12</v>
      </c>
      <c r="Y778" s="12"/>
      <c r="AA778" s="9"/>
      <c r="AB778" s="10"/>
      <c r="AC778" s="10"/>
      <c r="AD778" s="5"/>
      <c r="AJ778" s="3"/>
      <c r="AK778" s="3"/>
      <c r="AL778" s="3"/>
      <c r="AM778" s="3"/>
      <c r="AN778" s="20"/>
      <c r="AO778" s="3"/>
    </row>
    <row r="779" spans="2:41" x14ac:dyDescent="0.25">
      <c r="B779" s="13" t="s">
        <v>13</v>
      </c>
      <c r="C779" s="12"/>
      <c r="E779" s="9"/>
      <c r="F779" s="10"/>
      <c r="G779" s="10"/>
      <c r="H779" s="5"/>
      <c r="N779" s="3"/>
      <c r="O779" s="3"/>
      <c r="P779" s="3"/>
      <c r="Q779" s="3"/>
      <c r="R779" s="20"/>
      <c r="S779" s="3"/>
      <c r="V779" s="19"/>
      <c r="X779" s="13" t="s">
        <v>13</v>
      </c>
      <c r="Y779" s="12"/>
      <c r="AA779" s="9"/>
      <c r="AB779" s="10"/>
      <c r="AC779" s="10"/>
      <c r="AD779" s="5"/>
      <c r="AJ779" s="3"/>
      <c r="AK779" s="3"/>
      <c r="AL779" s="3"/>
      <c r="AM779" s="3"/>
      <c r="AN779" s="20"/>
      <c r="AO779" s="3"/>
    </row>
    <row r="780" spans="2:41" x14ac:dyDescent="0.25">
      <c r="B780" s="13" t="s">
        <v>14</v>
      </c>
      <c r="C780" s="12"/>
      <c r="E780" s="9"/>
      <c r="F780" s="10"/>
      <c r="G780" s="10"/>
      <c r="H780" s="5"/>
      <c r="N780" s="3"/>
      <c r="O780" s="3"/>
      <c r="P780" s="3"/>
      <c r="Q780" s="3"/>
      <c r="R780" s="20"/>
      <c r="S780" s="3"/>
      <c r="V780" s="19"/>
      <c r="X780" s="13" t="s">
        <v>14</v>
      </c>
      <c r="Y780" s="12"/>
      <c r="AA780" s="9"/>
      <c r="AB780" s="10"/>
      <c r="AC780" s="10"/>
      <c r="AD780" s="5"/>
      <c r="AJ780" s="3"/>
      <c r="AK780" s="3"/>
      <c r="AL780" s="3"/>
      <c r="AM780" s="3"/>
      <c r="AN780" s="20"/>
      <c r="AO780" s="3"/>
    </row>
    <row r="781" spans="2:41" x14ac:dyDescent="0.25">
      <c r="B781" s="13" t="s">
        <v>15</v>
      </c>
      <c r="C781" s="12"/>
      <c r="E781" s="9"/>
      <c r="F781" s="10"/>
      <c r="G781" s="10"/>
      <c r="H781" s="5"/>
      <c r="N781" s="3"/>
      <c r="O781" s="3"/>
      <c r="P781" s="3"/>
      <c r="Q781" s="3"/>
      <c r="R781" s="20"/>
      <c r="S781" s="3"/>
      <c r="V781" s="19"/>
      <c r="X781" s="13" t="s">
        <v>15</v>
      </c>
      <c r="Y781" s="12"/>
      <c r="AA781" s="9"/>
      <c r="AB781" s="10"/>
      <c r="AC781" s="10"/>
      <c r="AD781" s="5"/>
      <c r="AJ781" s="3"/>
      <c r="AK781" s="3"/>
      <c r="AL781" s="3"/>
      <c r="AM781" s="3"/>
      <c r="AN781" s="20"/>
      <c r="AO781" s="3"/>
    </row>
    <row r="782" spans="2:41" x14ac:dyDescent="0.25">
      <c r="B782" s="13" t="s">
        <v>16</v>
      </c>
      <c r="C782" s="12"/>
      <c r="E782" s="9"/>
      <c r="F782" s="10"/>
      <c r="G782" s="10"/>
      <c r="H782" s="5"/>
      <c r="N782" s="3"/>
      <c r="O782" s="3"/>
      <c r="P782" s="3"/>
      <c r="Q782" s="3"/>
      <c r="R782" s="20"/>
      <c r="S782" s="3"/>
      <c r="V782" s="19"/>
      <c r="X782" s="13" t="s">
        <v>16</v>
      </c>
      <c r="Y782" s="12"/>
      <c r="AA782" s="9"/>
      <c r="AB782" s="10"/>
      <c r="AC782" s="10"/>
      <c r="AD782" s="5"/>
      <c r="AJ782" s="3"/>
      <c r="AK782" s="3"/>
      <c r="AL782" s="3"/>
      <c r="AM782" s="3"/>
      <c r="AN782" s="20"/>
      <c r="AO782" s="3"/>
    </row>
    <row r="783" spans="2:41" x14ac:dyDescent="0.25">
      <c r="B783" s="13" t="s">
        <v>17</v>
      </c>
      <c r="C783" s="12"/>
      <c r="E783" s="161" t="s">
        <v>7</v>
      </c>
      <c r="F783" s="162"/>
      <c r="G783" s="163"/>
      <c r="H783" s="5">
        <f>SUM(H769:H782)</f>
        <v>0</v>
      </c>
      <c r="N783" s="3"/>
      <c r="O783" s="3"/>
      <c r="P783" s="3"/>
      <c r="Q783" s="3"/>
      <c r="R783" s="20"/>
      <c r="S783" s="3"/>
      <c r="V783" s="19"/>
      <c r="X783" s="13" t="s">
        <v>17</v>
      </c>
      <c r="Y783" s="12"/>
      <c r="AA783" s="161" t="s">
        <v>7</v>
      </c>
      <c r="AB783" s="162"/>
      <c r="AC783" s="163"/>
      <c r="AD783" s="5">
        <f>SUM(AD769:AD782)</f>
        <v>0</v>
      </c>
      <c r="AJ783" s="3"/>
      <c r="AK783" s="3"/>
      <c r="AL783" s="3"/>
      <c r="AM783" s="3"/>
      <c r="AN783" s="20"/>
      <c r="AO783" s="3"/>
    </row>
    <row r="784" spans="2:41" x14ac:dyDescent="0.25">
      <c r="B784" s="14"/>
      <c r="C784" s="12"/>
      <c r="E784" s="15"/>
      <c r="F784" s="15"/>
      <c r="G784" s="15"/>
      <c r="N784" s="3"/>
      <c r="O784" s="3"/>
      <c r="P784" s="3"/>
      <c r="Q784" s="3"/>
      <c r="R784" s="20"/>
      <c r="S784" s="3"/>
      <c r="V784" s="19"/>
      <c r="X784" s="14"/>
      <c r="Y784" s="12"/>
      <c r="AA784" s="15"/>
      <c r="AB784" s="15"/>
      <c r="AC784" s="15"/>
      <c r="AJ784" s="3"/>
      <c r="AK784" s="3"/>
      <c r="AL784" s="3"/>
      <c r="AM784" s="3"/>
      <c r="AN784" s="20"/>
      <c r="AO784" s="3"/>
    </row>
    <row r="785" spans="2:41" x14ac:dyDescent="0.25">
      <c r="B785" s="14"/>
      <c r="C785" s="12"/>
      <c r="N785" s="161" t="s">
        <v>7</v>
      </c>
      <c r="O785" s="162"/>
      <c r="P785" s="162"/>
      <c r="Q785" s="163"/>
      <c r="R785" s="20">
        <f>SUM(R769:R784)</f>
        <v>0</v>
      </c>
      <c r="S785" s="3"/>
      <c r="V785" s="19"/>
      <c r="X785" s="14"/>
      <c r="Y785" s="12"/>
      <c r="AJ785" s="161" t="s">
        <v>7</v>
      </c>
      <c r="AK785" s="162"/>
      <c r="AL785" s="162"/>
      <c r="AM785" s="163"/>
      <c r="AN785" s="20">
        <f>SUM(AN769:AN784)</f>
        <v>0</v>
      </c>
      <c r="AO785" s="3"/>
    </row>
    <row r="786" spans="2:41" x14ac:dyDescent="0.25">
      <c r="B786" s="14"/>
      <c r="C786" s="12"/>
      <c r="V786" s="19"/>
      <c r="X786" s="14"/>
      <c r="Y786" s="12"/>
    </row>
    <row r="787" spans="2:41" x14ac:dyDescent="0.25">
      <c r="B787" s="14"/>
      <c r="C787" s="12"/>
      <c r="V787" s="19"/>
      <c r="X787" s="14"/>
      <c r="Y787" s="12"/>
    </row>
    <row r="788" spans="2:41" x14ac:dyDescent="0.25">
      <c r="B788" s="14"/>
      <c r="C788" s="12"/>
      <c r="E788" s="16"/>
      <c r="V788" s="19"/>
      <c r="X788" s="14"/>
      <c r="Y788" s="12"/>
      <c r="AA788" s="16"/>
    </row>
    <row r="789" spans="2:41" x14ac:dyDescent="0.25">
      <c r="B789" s="14"/>
      <c r="C789" s="12"/>
      <c r="V789" s="19"/>
      <c r="X789" s="14"/>
      <c r="Y789" s="12"/>
    </row>
    <row r="790" spans="2:41" x14ac:dyDescent="0.25">
      <c r="B790" s="14"/>
      <c r="C790" s="12"/>
      <c r="V790" s="19"/>
      <c r="X790" s="14"/>
      <c r="Y790" s="12"/>
    </row>
    <row r="791" spans="2:41" x14ac:dyDescent="0.25">
      <c r="B791" s="14"/>
      <c r="C791" s="12"/>
      <c r="V791" s="19"/>
      <c r="X791" s="14"/>
      <c r="Y791" s="12"/>
    </row>
    <row r="792" spans="2:41" x14ac:dyDescent="0.25">
      <c r="B792" s="14"/>
      <c r="C792" s="12"/>
      <c r="V792" s="19"/>
      <c r="X792" s="14"/>
      <c r="Y792" s="12"/>
    </row>
    <row r="793" spans="2:41" x14ac:dyDescent="0.25">
      <c r="B793" s="13"/>
      <c r="C793" s="12"/>
      <c r="V793" s="19"/>
      <c r="X793" s="13"/>
      <c r="Y793" s="12"/>
    </row>
    <row r="794" spans="2:41" x14ac:dyDescent="0.25">
      <c r="B794" s="17" t="s">
        <v>18</v>
      </c>
      <c r="C794" s="18">
        <f>SUM(C775:C793)</f>
        <v>2044.2500000000002</v>
      </c>
      <c r="V794" s="19"/>
      <c r="X794" s="17" t="s">
        <v>18</v>
      </c>
      <c r="Y794" s="18">
        <f>SUM(Y775:Y793)</f>
        <v>2044.2500000000002</v>
      </c>
    </row>
    <row r="795" spans="2:41" x14ac:dyDescent="0.25">
      <c r="D795" s="30" t="s">
        <v>22</v>
      </c>
      <c r="E795" s="30" t="s">
        <v>21</v>
      </c>
      <c r="V795" s="19"/>
      <c r="Z795" s="30" t="s">
        <v>22</v>
      </c>
      <c r="AA795" s="30" t="s">
        <v>21</v>
      </c>
    </row>
    <row r="796" spans="2:41" x14ac:dyDescent="0.25">
      <c r="E796" s="1" t="s">
        <v>19</v>
      </c>
      <c r="V796" s="19"/>
      <c r="AA796" s="1" t="s">
        <v>19</v>
      </c>
    </row>
    <row r="797" spans="2:41" x14ac:dyDescent="0.25">
      <c r="V797" s="19"/>
    </row>
    <row r="798" spans="2:41" x14ac:dyDescent="0.25">
      <c r="V798" s="19"/>
    </row>
    <row r="799" spans="2:41" x14ac:dyDescent="0.25">
      <c r="V799" s="19"/>
    </row>
    <row r="800" spans="2:41" x14ac:dyDescent="0.25">
      <c r="V800" s="19"/>
    </row>
    <row r="801" spans="1:43" x14ac:dyDescent="0.25">
      <c r="V801" s="19"/>
    </row>
    <row r="802" spans="1:43" x14ac:dyDescent="0.25">
      <c r="V802" s="19"/>
    </row>
    <row r="803" spans="1:43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</row>
    <row r="804" spans="1:43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</row>
    <row r="805" spans="1:43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</row>
    <row r="806" spans="1:43" x14ac:dyDescent="0.25">
      <c r="V806" s="19"/>
    </row>
    <row r="807" spans="1:43" x14ac:dyDescent="0.25">
      <c r="H807" s="165" t="s">
        <v>30</v>
      </c>
      <c r="I807" s="165"/>
      <c r="J807" s="165"/>
      <c r="V807" s="19"/>
      <c r="AA807" s="165" t="s">
        <v>31</v>
      </c>
      <c r="AB807" s="165"/>
      <c r="AC807" s="165"/>
    </row>
    <row r="808" spans="1:43" x14ac:dyDescent="0.25">
      <c r="H808" s="165"/>
      <c r="I808" s="165"/>
      <c r="J808" s="165"/>
      <c r="V808" s="19"/>
      <c r="AA808" s="165"/>
      <c r="AB808" s="165"/>
      <c r="AC808" s="165"/>
    </row>
    <row r="809" spans="1:43" x14ac:dyDescent="0.25">
      <c r="V809" s="19"/>
    </row>
    <row r="810" spans="1:43" x14ac:dyDescent="0.25">
      <c r="V810" s="19"/>
    </row>
    <row r="811" spans="1:43" ht="23.25" x14ac:dyDescent="0.35">
      <c r="B811" s="26" t="s">
        <v>69</v>
      </c>
      <c r="V811" s="19"/>
      <c r="X811" s="24" t="s">
        <v>69</v>
      </c>
    </row>
    <row r="812" spans="1:43" ht="23.25" x14ac:dyDescent="0.35">
      <c r="B812" s="25" t="s">
        <v>32</v>
      </c>
      <c r="C812" s="22">
        <f>IF(X767="PAGADO",0,C772)</f>
        <v>-2044.2500000000002</v>
      </c>
      <c r="E812" s="166" t="s">
        <v>20</v>
      </c>
      <c r="F812" s="166"/>
      <c r="G812" s="166"/>
      <c r="H812" s="166"/>
      <c r="V812" s="19"/>
      <c r="X812" s="25" t="s">
        <v>32</v>
      </c>
      <c r="Y812" s="22">
        <f>IF(B1612="PAGADO",0,C817)</f>
        <v>-2044.2500000000002</v>
      </c>
      <c r="AA812" s="166" t="s">
        <v>20</v>
      </c>
      <c r="AB812" s="166"/>
      <c r="AC812" s="166"/>
      <c r="AD812" s="166"/>
    </row>
    <row r="813" spans="1:43" x14ac:dyDescent="0.25">
      <c r="B813" s="1" t="s">
        <v>0</v>
      </c>
      <c r="C813" s="21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9"/>
      <c r="X813" s="1" t="s">
        <v>0</v>
      </c>
      <c r="Y813" s="21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2"/>
      <c r="E814" s="4"/>
      <c r="F814" s="3"/>
      <c r="G814" s="3"/>
      <c r="H814" s="5"/>
      <c r="N814" s="3"/>
      <c r="O814" s="3"/>
      <c r="P814" s="3"/>
      <c r="Q814" s="3"/>
      <c r="R814" s="20"/>
      <c r="S814" s="3"/>
      <c r="V814" s="19"/>
      <c r="Y814" s="22"/>
      <c r="AA814" s="4"/>
      <c r="AB814" s="3"/>
      <c r="AC814" s="3"/>
      <c r="AD814" s="5"/>
      <c r="AJ814" s="3"/>
      <c r="AK814" s="3"/>
      <c r="AL814" s="3"/>
      <c r="AM814" s="3"/>
      <c r="AN814" s="20"/>
      <c r="AO814" s="3"/>
    </row>
    <row r="815" spans="1:43" x14ac:dyDescent="0.25">
      <c r="B815" s="1" t="s">
        <v>24</v>
      </c>
      <c r="C815" s="21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20"/>
      <c r="S815" s="3"/>
      <c r="V815" s="19"/>
      <c r="X815" s="1" t="s">
        <v>24</v>
      </c>
      <c r="Y815" s="21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20"/>
      <c r="AO815" s="3"/>
    </row>
    <row r="816" spans="1:43" x14ac:dyDescent="0.25">
      <c r="B816" s="1" t="s">
        <v>9</v>
      </c>
      <c r="C816" s="22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20"/>
      <c r="S816" s="3"/>
      <c r="V816" s="19"/>
      <c r="X816" s="1" t="s">
        <v>9</v>
      </c>
      <c r="Y816" s="22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20"/>
      <c r="AO816" s="3"/>
    </row>
    <row r="817" spans="2:41" x14ac:dyDescent="0.25">
      <c r="B817" s="6" t="s">
        <v>26</v>
      </c>
      <c r="C817" s="23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20"/>
      <c r="S817" s="3"/>
      <c r="V817" s="19"/>
      <c r="X817" s="6" t="s">
        <v>27</v>
      </c>
      <c r="Y817" s="23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20"/>
      <c r="AO817" s="3"/>
    </row>
    <row r="818" spans="2:41" ht="23.25" x14ac:dyDescent="0.35">
      <c r="B818" s="6"/>
      <c r="C818" s="7"/>
      <c r="E818" s="9"/>
      <c r="F818" s="10"/>
      <c r="G818" s="10"/>
      <c r="H818" s="5"/>
      <c r="N818" s="3"/>
      <c r="O818" s="3"/>
      <c r="P818" s="3"/>
      <c r="Q818" s="3"/>
      <c r="R818" s="20"/>
      <c r="S818" s="3"/>
      <c r="V818" s="19"/>
      <c r="X818" s="168" t="str">
        <f>IF(Y817&lt;0,"NO PAGAR","COBRAR'")</f>
        <v>NO PAGAR</v>
      </c>
      <c r="Y818" s="168"/>
      <c r="AA818" s="9"/>
      <c r="AB818" s="10"/>
      <c r="AC818" s="10"/>
      <c r="AD818" s="5"/>
      <c r="AJ818" s="3"/>
      <c r="AK818" s="3"/>
      <c r="AL818" s="3"/>
      <c r="AM818" s="3"/>
      <c r="AN818" s="20"/>
      <c r="AO818" s="3"/>
    </row>
    <row r="819" spans="2:41" ht="23.25" x14ac:dyDescent="0.35">
      <c r="B819" s="168" t="str">
        <f>IF(C817&lt;0,"NO PAGAR","COBRAR'")</f>
        <v>NO PAGAR</v>
      </c>
      <c r="C819" s="168"/>
      <c r="E819" s="9"/>
      <c r="F819" s="10"/>
      <c r="G819" s="10"/>
      <c r="H819" s="5"/>
      <c r="N819" s="3"/>
      <c r="O819" s="3"/>
      <c r="P819" s="3"/>
      <c r="Q819" s="3"/>
      <c r="R819" s="20"/>
      <c r="S819" s="3"/>
      <c r="V819" s="19"/>
      <c r="X819" s="6"/>
      <c r="Y819" s="8"/>
      <c r="AA819" s="9"/>
      <c r="AB819" s="10"/>
      <c r="AC819" s="10"/>
      <c r="AD819" s="5"/>
      <c r="AJ819" s="3"/>
      <c r="AK819" s="3"/>
      <c r="AL819" s="3"/>
      <c r="AM819" s="3"/>
      <c r="AN819" s="20"/>
      <c r="AO819" s="3"/>
    </row>
    <row r="820" spans="2:41" x14ac:dyDescent="0.25">
      <c r="B820" s="159" t="s">
        <v>9</v>
      </c>
      <c r="C820" s="160"/>
      <c r="E820" s="9"/>
      <c r="F820" s="10"/>
      <c r="G820" s="10"/>
      <c r="H820" s="5"/>
      <c r="N820" s="3"/>
      <c r="O820" s="3"/>
      <c r="P820" s="3"/>
      <c r="Q820" s="3"/>
      <c r="R820" s="20"/>
      <c r="S820" s="3"/>
      <c r="V820" s="19"/>
      <c r="X820" s="159" t="s">
        <v>9</v>
      </c>
      <c r="Y820" s="160"/>
      <c r="AA820" s="9"/>
      <c r="AB820" s="10"/>
      <c r="AC820" s="10"/>
      <c r="AD820" s="5"/>
      <c r="AJ820" s="3"/>
      <c r="AK820" s="3"/>
      <c r="AL820" s="3"/>
      <c r="AM820" s="3"/>
      <c r="AN820" s="20"/>
      <c r="AO820" s="3"/>
    </row>
    <row r="821" spans="2:41" x14ac:dyDescent="0.25">
      <c r="B821" s="11" t="str">
        <f>IF(Y772&lt;0,"SALDO ADELANTADO","SALDO A FAVOR '")</f>
        <v>SALDO ADELANTADO</v>
      </c>
      <c r="C821" s="12">
        <f>IF(Y772&lt;=0,Y772*-1)</f>
        <v>2044.2500000000002</v>
      </c>
      <c r="E821" s="9"/>
      <c r="F821" s="10"/>
      <c r="G821" s="10"/>
      <c r="H821" s="5"/>
      <c r="N821" s="3"/>
      <c r="O821" s="3"/>
      <c r="P821" s="3"/>
      <c r="Q821" s="3"/>
      <c r="R821" s="20"/>
      <c r="S821" s="3"/>
      <c r="V821" s="19"/>
      <c r="X821" s="11" t="str">
        <f>IF(C817&lt;0,"SALDO ADELANTADO","SALDO A FAVOR'")</f>
        <v>SALDO ADELANTADO</v>
      </c>
      <c r="Y821" s="12">
        <f>IF(C817&lt;=0,C817*-1)</f>
        <v>2044.2500000000002</v>
      </c>
      <c r="AA821" s="9"/>
      <c r="AB821" s="10"/>
      <c r="AC821" s="10"/>
      <c r="AD821" s="5"/>
      <c r="AJ821" s="3"/>
      <c r="AK821" s="3"/>
      <c r="AL821" s="3"/>
      <c r="AM821" s="3"/>
      <c r="AN821" s="20"/>
      <c r="AO821" s="3"/>
    </row>
    <row r="822" spans="2:41" x14ac:dyDescent="0.25">
      <c r="B822" s="13" t="s">
        <v>10</v>
      </c>
      <c r="C822" s="12">
        <f>R830</f>
        <v>0</v>
      </c>
      <c r="E822" s="9"/>
      <c r="F822" s="10"/>
      <c r="G822" s="10"/>
      <c r="H822" s="5"/>
      <c r="N822" s="3"/>
      <c r="O822" s="3"/>
      <c r="P822" s="3"/>
      <c r="Q822" s="3"/>
      <c r="R822" s="20"/>
      <c r="S822" s="3"/>
      <c r="V822" s="19"/>
      <c r="X822" s="13" t="s">
        <v>10</v>
      </c>
      <c r="Y822" s="12">
        <f>AN830</f>
        <v>0</v>
      </c>
      <c r="AA822" s="9"/>
      <c r="AB822" s="10"/>
      <c r="AC822" s="10"/>
      <c r="AD822" s="5"/>
      <c r="AJ822" s="3"/>
      <c r="AK822" s="3"/>
      <c r="AL822" s="3"/>
      <c r="AM822" s="3"/>
      <c r="AN822" s="20"/>
      <c r="AO822" s="3"/>
    </row>
    <row r="823" spans="2:41" x14ac:dyDescent="0.25">
      <c r="B823" s="13" t="s">
        <v>11</v>
      </c>
      <c r="C823" s="12"/>
      <c r="E823" s="9"/>
      <c r="F823" s="10"/>
      <c r="G823" s="10"/>
      <c r="H823" s="5"/>
      <c r="N823" s="3"/>
      <c r="O823" s="3"/>
      <c r="P823" s="3"/>
      <c r="Q823" s="3"/>
      <c r="R823" s="20"/>
      <c r="S823" s="3"/>
      <c r="V823" s="19"/>
      <c r="X823" s="13" t="s">
        <v>11</v>
      </c>
      <c r="Y823" s="12"/>
      <c r="AA823" s="9"/>
      <c r="AB823" s="10"/>
      <c r="AC823" s="10"/>
      <c r="AD823" s="5"/>
      <c r="AJ823" s="3"/>
      <c r="AK823" s="3"/>
      <c r="AL823" s="3"/>
      <c r="AM823" s="3"/>
      <c r="AN823" s="20"/>
      <c r="AO823" s="3"/>
    </row>
    <row r="824" spans="2:41" x14ac:dyDescent="0.25">
      <c r="B824" s="13" t="s">
        <v>12</v>
      </c>
      <c r="C824" s="12"/>
      <c r="E824" s="9"/>
      <c r="F824" s="10"/>
      <c r="G824" s="10"/>
      <c r="H824" s="5"/>
      <c r="N824" s="3"/>
      <c r="O824" s="3"/>
      <c r="P824" s="3"/>
      <c r="Q824" s="3"/>
      <c r="R824" s="20"/>
      <c r="S824" s="3"/>
      <c r="V824" s="19"/>
      <c r="X824" s="13" t="s">
        <v>12</v>
      </c>
      <c r="Y824" s="12"/>
      <c r="AA824" s="9"/>
      <c r="AB824" s="10"/>
      <c r="AC824" s="10"/>
      <c r="AD824" s="5"/>
      <c r="AJ824" s="3"/>
      <c r="AK824" s="3"/>
      <c r="AL824" s="3"/>
      <c r="AM824" s="3"/>
      <c r="AN824" s="20"/>
      <c r="AO824" s="3"/>
    </row>
    <row r="825" spans="2:41" x14ac:dyDescent="0.25">
      <c r="B825" s="13" t="s">
        <v>13</v>
      </c>
      <c r="C825" s="12"/>
      <c r="E825" s="9"/>
      <c r="F825" s="10"/>
      <c r="G825" s="10"/>
      <c r="H825" s="5"/>
      <c r="N825" s="3"/>
      <c r="O825" s="3"/>
      <c r="P825" s="3"/>
      <c r="Q825" s="3"/>
      <c r="R825" s="20"/>
      <c r="S825" s="3"/>
      <c r="V825" s="19"/>
      <c r="X825" s="13" t="s">
        <v>13</v>
      </c>
      <c r="Y825" s="12"/>
      <c r="AA825" s="9"/>
      <c r="AB825" s="10"/>
      <c r="AC825" s="10"/>
      <c r="AD825" s="5"/>
      <c r="AJ825" s="3"/>
      <c r="AK825" s="3"/>
      <c r="AL825" s="3"/>
      <c r="AM825" s="3"/>
      <c r="AN825" s="20"/>
      <c r="AO825" s="3"/>
    </row>
    <row r="826" spans="2:41" x14ac:dyDescent="0.25">
      <c r="B826" s="13" t="s">
        <v>14</v>
      </c>
      <c r="C826" s="12"/>
      <c r="E826" s="9"/>
      <c r="F826" s="10"/>
      <c r="G826" s="10"/>
      <c r="H826" s="5"/>
      <c r="N826" s="3"/>
      <c r="O826" s="3"/>
      <c r="P826" s="3"/>
      <c r="Q826" s="3"/>
      <c r="R826" s="20"/>
      <c r="S826" s="3"/>
      <c r="V826" s="19"/>
      <c r="X826" s="13" t="s">
        <v>14</v>
      </c>
      <c r="Y826" s="12"/>
      <c r="AA826" s="9"/>
      <c r="AB826" s="10"/>
      <c r="AC826" s="10"/>
      <c r="AD826" s="5"/>
      <c r="AJ826" s="3"/>
      <c r="AK826" s="3"/>
      <c r="AL826" s="3"/>
      <c r="AM826" s="3"/>
      <c r="AN826" s="20"/>
      <c r="AO826" s="3"/>
    </row>
    <row r="827" spans="2:41" x14ac:dyDescent="0.25">
      <c r="B827" s="13" t="s">
        <v>15</v>
      </c>
      <c r="C827" s="12"/>
      <c r="E827" s="9"/>
      <c r="F827" s="10"/>
      <c r="G827" s="10"/>
      <c r="H827" s="5"/>
      <c r="N827" s="3"/>
      <c r="O827" s="3"/>
      <c r="P827" s="3"/>
      <c r="Q827" s="3"/>
      <c r="R827" s="20"/>
      <c r="S827" s="3"/>
      <c r="V827" s="19"/>
      <c r="X827" s="13" t="s">
        <v>15</v>
      </c>
      <c r="Y827" s="12"/>
      <c r="AA827" s="9"/>
      <c r="AB827" s="10"/>
      <c r="AC827" s="10"/>
      <c r="AD827" s="5"/>
      <c r="AJ827" s="3"/>
      <c r="AK827" s="3"/>
      <c r="AL827" s="3"/>
      <c r="AM827" s="3"/>
      <c r="AN827" s="20"/>
      <c r="AO827" s="3"/>
    </row>
    <row r="828" spans="2:41" x14ac:dyDescent="0.25">
      <c r="B828" s="13" t="s">
        <v>16</v>
      </c>
      <c r="C828" s="12"/>
      <c r="E828" s="161" t="s">
        <v>7</v>
      </c>
      <c r="F828" s="162"/>
      <c r="G828" s="163"/>
      <c r="H828" s="5">
        <f>SUM(H814:H827)</f>
        <v>0</v>
      </c>
      <c r="N828" s="3"/>
      <c r="O828" s="3"/>
      <c r="P828" s="3"/>
      <c r="Q828" s="3"/>
      <c r="R828" s="20"/>
      <c r="S828" s="3"/>
      <c r="V828" s="19"/>
      <c r="X828" s="13" t="s">
        <v>16</v>
      </c>
      <c r="Y828" s="12"/>
      <c r="AA828" s="161" t="s">
        <v>7</v>
      </c>
      <c r="AB828" s="162"/>
      <c r="AC828" s="163"/>
      <c r="AD828" s="5">
        <f>SUM(AD814:AD827)</f>
        <v>0</v>
      </c>
      <c r="AJ828" s="3"/>
      <c r="AK828" s="3"/>
      <c r="AL828" s="3"/>
      <c r="AM828" s="3"/>
      <c r="AN828" s="20"/>
      <c r="AO828" s="3"/>
    </row>
    <row r="829" spans="2:41" x14ac:dyDescent="0.25">
      <c r="B829" s="13" t="s">
        <v>17</v>
      </c>
      <c r="C829" s="12"/>
      <c r="E829" s="15"/>
      <c r="F829" s="15"/>
      <c r="G829" s="15"/>
      <c r="N829" s="3"/>
      <c r="O829" s="3"/>
      <c r="P829" s="3"/>
      <c r="Q829" s="3"/>
      <c r="R829" s="20"/>
      <c r="S829" s="3"/>
      <c r="V829" s="19"/>
      <c r="X829" s="13" t="s">
        <v>17</v>
      </c>
      <c r="Y829" s="12"/>
      <c r="AA829" s="15"/>
      <c r="AB829" s="15"/>
      <c r="AC829" s="15"/>
      <c r="AJ829" s="3"/>
      <c r="AK829" s="3"/>
      <c r="AL829" s="3"/>
      <c r="AM829" s="3"/>
      <c r="AN829" s="20"/>
      <c r="AO829" s="3"/>
    </row>
    <row r="830" spans="2:41" x14ac:dyDescent="0.25">
      <c r="B830" s="14"/>
      <c r="C830" s="12"/>
      <c r="N830" s="161" t="s">
        <v>7</v>
      </c>
      <c r="O830" s="162"/>
      <c r="P830" s="162"/>
      <c r="Q830" s="163"/>
      <c r="R830" s="20">
        <f>SUM(R814:R829)</f>
        <v>0</v>
      </c>
      <c r="S830" s="3"/>
      <c r="V830" s="19"/>
      <c r="X830" s="14"/>
      <c r="Y830" s="12"/>
      <c r="AJ830" s="161" t="s">
        <v>7</v>
      </c>
      <c r="AK830" s="162"/>
      <c r="AL830" s="162"/>
      <c r="AM830" s="163"/>
      <c r="AN830" s="20">
        <f>SUM(AN814:AN829)</f>
        <v>0</v>
      </c>
      <c r="AO830" s="3"/>
    </row>
    <row r="831" spans="2:41" x14ac:dyDescent="0.25">
      <c r="B831" s="14"/>
      <c r="C831" s="12"/>
      <c r="V831" s="19"/>
      <c r="X831" s="14"/>
      <c r="Y831" s="12"/>
    </row>
    <row r="832" spans="2:41" x14ac:dyDescent="0.25">
      <c r="B832" s="14"/>
      <c r="C832" s="12"/>
      <c r="V832" s="19"/>
      <c r="X832" s="14"/>
      <c r="Y832" s="12"/>
    </row>
    <row r="833" spans="2:27" x14ac:dyDescent="0.25">
      <c r="B833" s="14"/>
      <c r="C833" s="12"/>
      <c r="E833" s="16"/>
      <c r="V833" s="19"/>
      <c r="X833" s="14"/>
      <c r="Y833" s="12"/>
      <c r="AA833" s="16"/>
    </row>
    <row r="834" spans="2:27" x14ac:dyDescent="0.25">
      <c r="B834" s="14"/>
      <c r="C834" s="12"/>
      <c r="V834" s="19"/>
      <c r="X834" s="14"/>
      <c r="Y834" s="12"/>
    </row>
    <row r="835" spans="2:27" x14ac:dyDescent="0.25">
      <c r="B835" s="14"/>
      <c r="C835" s="12"/>
      <c r="V835" s="19"/>
      <c r="X835" s="14"/>
      <c r="Y835" s="12"/>
    </row>
    <row r="836" spans="2:27" x14ac:dyDescent="0.25">
      <c r="B836" s="14"/>
      <c r="C836" s="12"/>
      <c r="V836" s="19"/>
      <c r="X836" s="14"/>
      <c r="Y836" s="12"/>
    </row>
    <row r="837" spans="2:27" x14ac:dyDescent="0.25">
      <c r="B837" s="14"/>
      <c r="C837" s="12"/>
      <c r="V837" s="19"/>
      <c r="X837" s="14"/>
      <c r="Y837" s="12"/>
    </row>
    <row r="838" spans="2:27" x14ac:dyDescent="0.25">
      <c r="B838" s="14"/>
      <c r="C838" s="12"/>
      <c r="V838" s="19"/>
      <c r="X838" s="14"/>
      <c r="Y838" s="12"/>
    </row>
    <row r="839" spans="2:27" x14ac:dyDescent="0.25">
      <c r="B839" s="13"/>
      <c r="C839" s="12"/>
      <c r="V839" s="19"/>
      <c r="X839" s="13"/>
      <c r="Y839" s="12"/>
    </row>
    <row r="840" spans="2:27" x14ac:dyDescent="0.25">
      <c r="B840" s="17" t="s">
        <v>18</v>
      </c>
      <c r="C840" s="18">
        <f>SUM(C821:C839)</f>
        <v>2044.2500000000002</v>
      </c>
      <c r="D840" s="30" t="s">
        <v>22</v>
      </c>
      <c r="E840" s="30" t="s">
        <v>21</v>
      </c>
      <c r="V840" s="19"/>
      <c r="X840" s="17" t="s">
        <v>18</v>
      </c>
      <c r="Y840" s="18">
        <f>SUM(Y821:Y839)</f>
        <v>2044.2500000000002</v>
      </c>
      <c r="Z840" s="30" t="s">
        <v>22</v>
      </c>
      <c r="AA840" s="30" t="s">
        <v>21</v>
      </c>
    </row>
    <row r="841" spans="2:27" x14ac:dyDescent="0.25">
      <c r="E841" s="1" t="s">
        <v>19</v>
      </c>
      <c r="V841" s="19"/>
      <c r="AA841" s="1" t="s">
        <v>19</v>
      </c>
    </row>
    <row r="842" spans="2:27" x14ac:dyDescent="0.25">
      <c r="V842" s="19"/>
    </row>
    <row r="843" spans="2:27" x14ac:dyDescent="0.25">
      <c r="V843" s="19"/>
    </row>
    <row r="844" spans="2:27" x14ac:dyDescent="0.25">
      <c r="V844" s="19"/>
    </row>
    <row r="845" spans="2:27" x14ac:dyDescent="0.25">
      <c r="V845" s="19"/>
    </row>
    <row r="846" spans="2:27" x14ac:dyDescent="0.25">
      <c r="V846" s="19"/>
    </row>
    <row r="847" spans="2:27" x14ac:dyDescent="0.25">
      <c r="V847" s="19"/>
    </row>
    <row r="848" spans="2:27" x14ac:dyDescent="0.25">
      <c r="V848" s="19"/>
    </row>
    <row r="849" spans="2:41" x14ac:dyDescent="0.25">
      <c r="V849" s="19"/>
    </row>
    <row r="850" spans="2:41" x14ac:dyDescent="0.25">
      <c r="V850" s="19"/>
    </row>
    <row r="851" spans="2:41" x14ac:dyDescent="0.25">
      <c r="V851" s="19"/>
    </row>
    <row r="852" spans="2:41" x14ac:dyDescent="0.25">
      <c r="V852" s="19"/>
    </row>
    <row r="853" spans="2:41" x14ac:dyDescent="0.25">
      <c r="V853" s="19"/>
    </row>
    <row r="854" spans="2:41" x14ac:dyDescent="0.25">
      <c r="V854" s="19"/>
      <c r="AC854" s="164" t="s">
        <v>29</v>
      </c>
      <c r="AD854" s="164"/>
      <c r="AE854" s="164"/>
    </row>
    <row r="855" spans="2:41" x14ac:dyDescent="0.25">
      <c r="H855" s="165" t="s">
        <v>28</v>
      </c>
      <c r="I855" s="165"/>
      <c r="J855" s="165"/>
      <c r="V855" s="19"/>
      <c r="AC855" s="164"/>
      <c r="AD855" s="164"/>
      <c r="AE855" s="164"/>
    </row>
    <row r="856" spans="2:41" x14ac:dyDescent="0.25">
      <c r="H856" s="165"/>
      <c r="I856" s="165"/>
      <c r="J856" s="165"/>
      <c r="V856" s="19"/>
      <c r="AC856" s="164"/>
      <c r="AD856" s="164"/>
      <c r="AE856" s="164"/>
    </row>
    <row r="857" spans="2:41" x14ac:dyDescent="0.25">
      <c r="V857" s="19"/>
    </row>
    <row r="858" spans="2:41" x14ac:dyDescent="0.25">
      <c r="V858" s="19"/>
    </row>
    <row r="859" spans="2:41" ht="23.25" x14ac:dyDescent="0.35">
      <c r="B859" s="24" t="s">
        <v>70</v>
      </c>
      <c r="V859" s="19"/>
      <c r="X859" s="24" t="s">
        <v>70</v>
      </c>
    </row>
    <row r="860" spans="2:41" ht="23.25" x14ac:dyDescent="0.35">
      <c r="B860" s="25" t="s">
        <v>32</v>
      </c>
      <c r="C860" s="22">
        <f>IF(X812="PAGADO",0,Y817)</f>
        <v>-2044.2500000000002</v>
      </c>
      <c r="E860" s="166" t="s">
        <v>20</v>
      </c>
      <c r="F860" s="166"/>
      <c r="G860" s="166"/>
      <c r="H860" s="166"/>
      <c r="V860" s="19"/>
      <c r="X860" s="25" t="s">
        <v>32</v>
      </c>
      <c r="Y860" s="22">
        <f>IF(B860="PAGADO",0,C865)</f>
        <v>-2044.2500000000002</v>
      </c>
      <c r="AA860" s="166" t="s">
        <v>20</v>
      </c>
      <c r="AB860" s="166"/>
      <c r="AC860" s="166"/>
      <c r="AD860" s="166"/>
    </row>
    <row r="861" spans="2:41" x14ac:dyDescent="0.25">
      <c r="B861" s="1" t="s">
        <v>0</v>
      </c>
      <c r="C861" s="21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9"/>
      <c r="X861" s="1" t="s">
        <v>0</v>
      </c>
      <c r="Y861" s="21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2"/>
      <c r="E862" s="4"/>
      <c r="F862" s="3"/>
      <c r="G862" s="3"/>
      <c r="H862" s="5"/>
      <c r="N862" s="3"/>
      <c r="O862" s="3"/>
      <c r="P862" s="3"/>
      <c r="Q862" s="3"/>
      <c r="R862" s="20"/>
      <c r="S862" s="3"/>
      <c r="V862" s="19"/>
      <c r="Y862" s="22"/>
      <c r="AA862" s="4"/>
      <c r="AB862" s="3"/>
      <c r="AC862" s="3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" t="s">
        <v>24</v>
      </c>
      <c r="C863" s="21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20"/>
      <c r="S863" s="3"/>
      <c r="V863" s="19"/>
      <c r="X863" s="1" t="s">
        <v>24</v>
      </c>
      <c r="Y863" s="21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20"/>
      <c r="AO863" s="3"/>
    </row>
    <row r="864" spans="2:41" x14ac:dyDescent="0.25">
      <c r="B864" s="1" t="s">
        <v>9</v>
      </c>
      <c r="C864" s="22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20"/>
      <c r="S864" s="3"/>
      <c r="V864" s="19"/>
      <c r="X864" s="1" t="s">
        <v>9</v>
      </c>
      <c r="Y864" s="22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20"/>
      <c r="AO864" s="3"/>
    </row>
    <row r="865" spans="2:41" x14ac:dyDescent="0.25">
      <c r="B865" s="6" t="s">
        <v>25</v>
      </c>
      <c r="C865" s="23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20"/>
      <c r="S865" s="3"/>
      <c r="V865" s="19"/>
      <c r="X865" s="6" t="s">
        <v>8</v>
      </c>
      <c r="Y865" s="23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20"/>
      <c r="AO865" s="3"/>
    </row>
    <row r="866" spans="2:41" ht="26.25" x14ac:dyDescent="0.4">
      <c r="B866" s="167" t="str">
        <f>IF(C865&lt;0,"NO PAGAR","COBRAR")</f>
        <v>NO PAGAR</v>
      </c>
      <c r="C866" s="167"/>
      <c r="E866" s="9"/>
      <c r="F866" s="10"/>
      <c r="G866" s="10"/>
      <c r="H866" s="5"/>
      <c r="N866" s="3"/>
      <c r="O866" s="3"/>
      <c r="P866" s="3"/>
      <c r="Q866" s="3"/>
      <c r="R866" s="20"/>
      <c r="S866" s="3"/>
      <c r="V866" s="19"/>
      <c r="X866" s="167" t="str">
        <f>IF(Y865&lt;0,"NO PAGAR","COBRAR")</f>
        <v>NO PAGAR</v>
      </c>
      <c r="Y866" s="167"/>
      <c r="AA866" s="9"/>
      <c r="AB866" s="10"/>
      <c r="AC866" s="10"/>
      <c r="AD866" s="5"/>
      <c r="AJ866" s="3"/>
      <c r="AK866" s="3"/>
      <c r="AL866" s="3"/>
      <c r="AM866" s="3"/>
      <c r="AN866" s="20"/>
      <c r="AO866" s="3"/>
    </row>
    <row r="867" spans="2:41" x14ac:dyDescent="0.25">
      <c r="B867" s="159" t="s">
        <v>9</v>
      </c>
      <c r="C867" s="160"/>
      <c r="E867" s="9"/>
      <c r="F867" s="10"/>
      <c r="G867" s="10"/>
      <c r="H867" s="5"/>
      <c r="N867" s="3"/>
      <c r="O867" s="3"/>
      <c r="P867" s="3"/>
      <c r="Q867" s="3"/>
      <c r="R867" s="20"/>
      <c r="S867" s="3"/>
      <c r="V867" s="19"/>
      <c r="X867" s="159" t="s">
        <v>9</v>
      </c>
      <c r="Y867" s="160"/>
      <c r="AA867" s="9"/>
      <c r="AB867" s="10"/>
      <c r="AC867" s="10"/>
      <c r="AD867" s="5"/>
      <c r="AJ867" s="3"/>
      <c r="AK867" s="3"/>
      <c r="AL867" s="3"/>
      <c r="AM867" s="3"/>
      <c r="AN867" s="20"/>
      <c r="AO867" s="3"/>
    </row>
    <row r="868" spans="2:41" x14ac:dyDescent="0.25">
      <c r="B868" s="11" t="str">
        <f>IF(C901&lt;0,"SALDO A FAVOR","SALDO ADELANTAD0'")</f>
        <v>SALDO ADELANTAD0'</v>
      </c>
      <c r="C868" s="12">
        <f>IF(Y812&lt;=0,Y812*-1)</f>
        <v>2044.2500000000002</v>
      </c>
      <c r="E868" s="9"/>
      <c r="F868" s="10"/>
      <c r="G868" s="10"/>
      <c r="H868" s="5"/>
      <c r="N868" s="3"/>
      <c r="O868" s="3"/>
      <c r="P868" s="3"/>
      <c r="Q868" s="3"/>
      <c r="R868" s="20"/>
      <c r="S868" s="3"/>
      <c r="V868" s="19"/>
      <c r="X868" s="11" t="str">
        <f>IF(C865&lt;0,"SALDO ADELANTADO","SALDO A FAVOR'")</f>
        <v>SALDO ADELANTADO</v>
      </c>
      <c r="Y868" s="12">
        <f>IF(C865&lt;=0,C865*-1)</f>
        <v>2044.2500000000002</v>
      </c>
      <c r="AA868" s="9"/>
      <c r="AB868" s="10"/>
      <c r="AC868" s="10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3" t="s">
        <v>10</v>
      </c>
      <c r="C869" s="12">
        <f>R878</f>
        <v>0</v>
      </c>
      <c r="E869" s="9"/>
      <c r="F869" s="10"/>
      <c r="G869" s="10"/>
      <c r="H869" s="5"/>
      <c r="N869" s="3"/>
      <c r="O869" s="3"/>
      <c r="P869" s="3"/>
      <c r="Q869" s="3"/>
      <c r="R869" s="20"/>
      <c r="S869" s="3"/>
      <c r="V869" s="19"/>
      <c r="X869" s="13" t="s">
        <v>10</v>
      </c>
      <c r="Y869" s="12">
        <f>AN878</f>
        <v>0</v>
      </c>
      <c r="AA869" s="9"/>
      <c r="AB869" s="10"/>
      <c r="AC869" s="10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3" t="s">
        <v>11</v>
      </c>
      <c r="C870" s="12"/>
      <c r="E870" s="9"/>
      <c r="F870" s="10"/>
      <c r="G870" s="10"/>
      <c r="H870" s="5"/>
      <c r="N870" s="3"/>
      <c r="O870" s="3"/>
      <c r="P870" s="3"/>
      <c r="Q870" s="3"/>
      <c r="R870" s="20"/>
      <c r="S870" s="3"/>
      <c r="V870" s="19"/>
      <c r="X870" s="13" t="s">
        <v>11</v>
      </c>
      <c r="Y870" s="12"/>
      <c r="AA870" s="9"/>
      <c r="AB870" s="10"/>
      <c r="AC870" s="10"/>
      <c r="AD870" s="5"/>
      <c r="AJ870" s="3"/>
      <c r="AK870" s="3"/>
      <c r="AL870" s="3"/>
      <c r="AM870" s="3"/>
      <c r="AN870" s="20"/>
      <c r="AO870" s="3"/>
    </row>
    <row r="871" spans="2:41" x14ac:dyDescent="0.25">
      <c r="B871" s="13" t="s">
        <v>12</v>
      </c>
      <c r="C871" s="12"/>
      <c r="E871" s="9"/>
      <c r="F871" s="10"/>
      <c r="G871" s="10"/>
      <c r="H871" s="5"/>
      <c r="N871" s="3"/>
      <c r="O871" s="3"/>
      <c r="P871" s="3"/>
      <c r="Q871" s="3"/>
      <c r="R871" s="20"/>
      <c r="S871" s="3"/>
      <c r="V871" s="19"/>
      <c r="X871" s="13" t="s">
        <v>12</v>
      </c>
      <c r="Y871" s="12"/>
      <c r="AA871" s="9"/>
      <c r="AB871" s="10"/>
      <c r="AC871" s="10"/>
      <c r="AD871" s="5"/>
      <c r="AJ871" s="3"/>
      <c r="AK871" s="3"/>
      <c r="AL871" s="3"/>
      <c r="AM871" s="3"/>
      <c r="AN871" s="20"/>
      <c r="AO871" s="3"/>
    </row>
    <row r="872" spans="2:41" x14ac:dyDescent="0.25">
      <c r="B872" s="13" t="s">
        <v>13</v>
      </c>
      <c r="C872" s="12"/>
      <c r="E872" s="9"/>
      <c r="F872" s="10"/>
      <c r="G872" s="10"/>
      <c r="H872" s="5"/>
      <c r="N872" s="3"/>
      <c r="O872" s="3"/>
      <c r="P872" s="3"/>
      <c r="Q872" s="3"/>
      <c r="R872" s="20"/>
      <c r="S872" s="3"/>
      <c r="V872" s="19"/>
      <c r="X872" s="13" t="s">
        <v>13</v>
      </c>
      <c r="Y872" s="12"/>
      <c r="AA872" s="9"/>
      <c r="AB872" s="10"/>
      <c r="AC872" s="10"/>
      <c r="AD872" s="5"/>
      <c r="AJ872" s="3"/>
      <c r="AK872" s="3"/>
      <c r="AL872" s="3"/>
      <c r="AM872" s="3"/>
      <c r="AN872" s="20"/>
      <c r="AO872" s="3"/>
    </row>
    <row r="873" spans="2:41" x14ac:dyDescent="0.25">
      <c r="B873" s="13" t="s">
        <v>14</v>
      </c>
      <c r="C873" s="12"/>
      <c r="E873" s="9"/>
      <c r="F873" s="10"/>
      <c r="G873" s="10"/>
      <c r="H873" s="5"/>
      <c r="N873" s="3"/>
      <c r="O873" s="3"/>
      <c r="P873" s="3"/>
      <c r="Q873" s="3"/>
      <c r="R873" s="20"/>
      <c r="S873" s="3"/>
      <c r="V873" s="19"/>
      <c r="X873" s="13" t="s">
        <v>14</v>
      </c>
      <c r="Y873" s="12"/>
      <c r="AA873" s="9"/>
      <c r="AB873" s="10"/>
      <c r="AC873" s="10"/>
      <c r="AD873" s="5"/>
      <c r="AJ873" s="3"/>
      <c r="AK873" s="3"/>
      <c r="AL873" s="3"/>
      <c r="AM873" s="3"/>
      <c r="AN873" s="20"/>
      <c r="AO873" s="3"/>
    </row>
    <row r="874" spans="2:41" x14ac:dyDescent="0.25">
      <c r="B874" s="13" t="s">
        <v>15</v>
      </c>
      <c r="C874" s="12"/>
      <c r="E874" s="9"/>
      <c r="F874" s="10"/>
      <c r="G874" s="10"/>
      <c r="H874" s="5"/>
      <c r="N874" s="3"/>
      <c r="O874" s="3"/>
      <c r="P874" s="3"/>
      <c r="Q874" s="3"/>
      <c r="R874" s="20"/>
      <c r="S874" s="3"/>
      <c r="V874" s="19"/>
      <c r="X874" s="13" t="s">
        <v>15</v>
      </c>
      <c r="Y874" s="12"/>
      <c r="AA874" s="9"/>
      <c r="AB874" s="10"/>
      <c r="AC874" s="10"/>
      <c r="AD874" s="5"/>
      <c r="AJ874" s="3"/>
      <c r="AK874" s="3"/>
      <c r="AL874" s="3"/>
      <c r="AM874" s="3"/>
      <c r="AN874" s="20"/>
      <c r="AO874" s="3"/>
    </row>
    <row r="875" spans="2:41" x14ac:dyDescent="0.25">
      <c r="B875" s="13" t="s">
        <v>16</v>
      </c>
      <c r="C875" s="12"/>
      <c r="E875" s="9"/>
      <c r="F875" s="10"/>
      <c r="G875" s="10"/>
      <c r="H875" s="5"/>
      <c r="N875" s="3"/>
      <c r="O875" s="3"/>
      <c r="P875" s="3"/>
      <c r="Q875" s="3"/>
      <c r="R875" s="20"/>
      <c r="S875" s="3"/>
      <c r="V875" s="19"/>
      <c r="X875" s="13" t="s">
        <v>16</v>
      </c>
      <c r="Y875" s="12"/>
      <c r="AA875" s="9"/>
      <c r="AB875" s="10"/>
      <c r="AC875" s="10"/>
      <c r="AD875" s="5"/>
      <c r="AJ875" s="3"/>
      <c r="AK875" s="3"/>
      <c r="AL875" s="3"/>
      <c r="AM875" s="3"/>
      <c r="AN875" s="20"/>
      <c r="AO875" s="3"/>
    </row>
    <row r="876" spans="2:41" x14ac:dyDescent="0.25">
      <c r="B876" s="13" t="s">
        <v>17</v>
      </c>
      <c r="C876" s="12"/>
      <c r="E876" s="161" t="s">
        <v>7</v>
      </c>
      <c r="F876" s="162"/>
      <c r="G876" s="163"/>
      <c r="H876" s="5">
        <f>SUM(H862:H875)</f>
        <v>0</v>
      </c>
      <c r="N876" s="3"/>
      <c r="O876" s="3"/>
      <c r="P876" s="3"/>
      <c r="Q876" s="3"/>
      <c r="R876" s="20"/>
      <c r="S876" s="3"/>
      <c r="V876" s="19"/>
      <c r="X876" s="13" t="s">
        <v>17</v>
      </c>
      <c r="Y876" s="12"/>
      <c r="AA876" s="161" t="s">
        <v>7</v>
      </c>
      <c r="AB876" s="162"/>
      <c r="AC876" s="163"/>
      <c r="AD876" s="5">
        <f>SUM(AD862:AD875)</f>
        <v>0</v>
      </c>
      <c r="AJ876" s="3"/>
      <c r="AK876" s="3"/>
      <c r="AL876" s="3"/>
      <c r="AM876" s="3"/>
      <c r="AN876" s="20"/>
      <c r="AO876" s="3"/>
    </row>
    <row r="877" spans="2:41" x14ac:dyDescent="0.25">
      <c r="B877" s="14"/>
      <c r="C877" s="12"/>
      <c r="E877" s="15"/>
      <c r="F877" s="15"/>
      <c r="G877" s="15"/>
      <c r="N877" s="3"/>
      <c r="O877" s="3"/>
      <c r="P877" s="3"/>
      <c r="Q877" s="3"/>
      <c r="R877" s="20"/>
      <c r="S877" s="3"/>
      <c r="V877" s="19"/>
      <c r="X877" s="14"/>
      <c r="Y877" s="12"/>
      <c r="AA877" s="15"/>
      <c r="AB877" s="15"/>
      <c r="AC877" s="15"/>
      <c r="AJ877" s="3"/>
      <c r="AK877" s="3"/>
      <c r="AL877" s="3"/>
      <c r="AM877" s="3"/>
      <c r="AN877" s="20"/>
      <c r="AO877" s="3"/>
    </row>
    <row r="878" spans="2:41" x14ac:dyDescent="0.25">
      <c r="B878" s="14"/>
      <c r="C878" s="12"/>
      <c r="N878" s="161" t="s">
        <v>7</v>
      </c>
      <c r="O878" s="162"/>
      <c r="P878" s="162"/>
      <c r="Q878" s="163"/>
      <c r="R878" s="20">
        <f>SUM(R862:R877)</f>
        <v>0</v>
      </c>
      <c r="S878" s="3"/>
      <c r="V878" s="19"/>
      <c r="X878" s="14"/>
      <c r="Y878" s="12"/>
      <c r="AJ878" s="161" t="s">
        <v>7</v>
      </c>
      <c r="AK878" s="162"/>
      <c r="AL878" s="162"/>
      <c r="AM878" s="163"/>
      <c r="AN878" s="20">
        <f>SUM(AN862:AN877)</f>
        <v>0</v>
      </c>
      <c r="AO878" s="3"/>
    </row>
    <row r="879" spans="2:41" x14ac:dyDescent="0.25">
      <c r="B879" s="14"/>
      <c r="C879" s="12"/>
      <c r="V879" s="19"/>
      <c r="X879" s="14"/>
      <c r="Y879" s="12"/>
    </row>
    <row r="880" spans="2:41" x14ac:dyDescent="0.25">
      <c r="B880" s="14"/>
      <c r="C880" s="12"/>
      <c r="V880" s="19"/>
      <c r="X880" s="14"/>
      <c r="Y880" s="12"/>
    </row>
    <row r="881" spans="1:43" x14ac:dyDescent="0.25">
      <c r="B881" s="14"/>
      <c r="C881" s="12"/>
      <c r="E881" s="16"/>
      <c r="V881" s="19"/>
      <c r="X881" s="14"/>
      <c r="Y881" s="12"/>
      <c r="AA881" s="16"/>
    </row>
    <row r="882" spans="1:43" x14ac:dyDescent="0.25">
      <c r="B882" s="14"/>
      <c r="C882" s="12"/>
      <c r="V882" s="19"/>
      <c r="X882" s="14"/>
      <c r="Y882" s="12"/>
    </row>
    <row r="883" spans="1:43" x14ac:dyDescent="0.25">
      <c r="B883" s="14"/>
      <c r="C883" s="12"/>
      <c r="V883" s="19"/>
      <c r="X883" s="14"/>
      <c r="Y883" s="12"/>
    </row>
    <row r="884" spans="1:43" x14ac:dyDescent="0.25">
      <c r="B884" s="14"/>
      <c r="C884" s="12"/>
      <c r="V884" s="19"/>
      <c r="X884" s="14"/>
      <c r="Y884" s="12"/>
    </row>
    <row r="885" spans="1:43" x14ac:dyDescent="0.25">
      <c r="B885" s="14"/>
      <c r="C885" s="12"/>
      <c r="V885" s="19"/>
      <c r="X885" s="14"/>
      <c r="Y885" s="12"/>
    </row>
    <row r="886" spans="1:43" x14ac:dyDescent="0.25">
      <c r="B886" s="13"/>
      <c r="C886" s="12"/>
      <c r="V886" s="19"/>
      <c r="X886" s="13"/>
      <c r="Y886" s="12"/>
    </row>
    <row r="887" spans="1:43" x14ac:dyDescent="0.25">
      <c r="B887" s="17" t="s">
        <v>18</v>
      </c>
      <c r="C887" s="18">
        <f>SUM(C868:C886)</f>
        <v>2044.2500000000002</v>
      </c>
      <c r="V887" s="19"/>
      <c r="X887" s="17" t="s">
        <v>18</v>
      </c>
      <c r="Y887" s="18">
        <f>SUM(Y868:Y886)</f>
        <v>2044.2500000000002</v>
      </c>
    </row>
    <row r="888" spans="1:43" x14ac:dyDescent="0.25">
      <c r="D888" s="30" t="s">
        <v>22</v>
      </c>
      <c r="E888" s="30" t="s">
        <v>21</v>
      </c>
      <c r="V888" s="19"/>
      <c r="Z888" s="30" t="s">
        <v>22</v>
      </c>
      <c r="AA888" s="30" t="s">
        <v>21</v>
      </c>
    </row>
    <row r="889" spans="1:43" x14ac:dyDescent="0.25">
      <c r="E889" s="1" t="s">
        <v>19</v>
      </c>
      <c r="V889" s="19"/>
      <c r="AA889" s="1" t="s">
        <v>19</v>
      </c>
    </row>
    <row r="890" spans="1:43" x14ac:dyDescent="0.25">
      <c r="V890" s="19"/>
    </row>
    <row r="891" spans="1:43" x14ac:dyDescent="0.25">
      <c r="V891" s="19"/>
    </row>
    <row r="892" spans="1:43" x14ac:dyDescent="0.25">
      <c r="V892" s="19"/>
    </row>
    <row r="893" spans="1:43" x14ac:dyDescent="0.25">
      <c r="V893" s="19"/>
    </row>
    <row r="894" spans="1:43" x14ac:dyDescent="0.25">
      <c r="V894" s="19"/>
    </row>
    <row r="895" spans="1:43" x14ac:dyDescent="0.25">
      <c r="V895" s="19"/>
    </row>
    <row r="896" spans="1:43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</row>
    <row r="897" spans="1:43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</row>
    <row r="898" spans="1:43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</row>
    <row r="899" spans="1:43" x14ac:dyDescent="0.25">
      <c r="V899" s="19"/>
    </row>
    <row r="900" spans="1:43" x14ac:dyDescent="0.25">
      <c r="H900" s="165" t="s">
        <v>30</v>
      </c>
      <c r="I900" s="165"/>
      <c r="J900" s="165"/>
      <c r="V900" s="19"/>
      <c r="AA900" s="165" t="s">
        <v>31</v>
      </c>
      <c r="AB900" s="165"/>
      <c r="AC900" s="165"/>
    </row>
    <row r="901" spans="1:43" x14ac:dyDescent="0.25">
      <c r="H901" s="165"/>
      <c r="I901" s="165"/>
      <c r="J901" s="165"/>
      <c r="V901" s="19"/>
      <c r="AA901" s="165"/>
      <c r="AB901" s="165"/>
      <c r="AC901" s="165"/>
    </row>
    <row r="902" spans="1:43" x14ac:dyDescent="0.25">
      <c r="V902" s="19"/>
    </row>
    <row r="903" spans="1:43" x14ac:dyDescent="0.25">
      <c r="V903" s="19"/>
    </row>
    <row r="904" spans="1:43" ht="23.25" x14ac:dyDescent="0.35">
      <c r="B904" s="26" t="s">
        <v>70</v>
      </c>
      <c r="V904" s="19"/>
      <c r="X904" s="24" t="s">
        <v>70</v>
      </c>
    </row>
    <row r="905" spans="1:43" ht="23.25" x14ac:dyDescent="0.35">
      <c r="B905" s="25" t="s">
        <v>32</v>
      </c>
      <c r="C905" s="22">
        <f>IF(X860="PAGADO",0,C865)</f>
        <v>-2044.2500000000002</v>
      </c>
      <c r="E905" s="166" t="s">
        <v>20</v>
      </c>
      <c r="F905" s="166"/>
      <c r="G905" s="166"/>
      <c r="H905" s="166"/>
      <c r="V905" s="19"/>
      <c r="X905" s="25" t="s">
        <v>32</v>
      </c>
      <c r="Y905" s="22">
        <f>IF(B1705="PAGADO",0,C910)</f>
        <v>-2044.2500000000002</v>
      </c>
      <c r="AA905" s="166" t="s">
        <v>20</v>
      </c>
      <c r="AB905" s="166"/>
      <c r="AC905" s="166"/>
      <c r="AD905" s="166"/>
    </row>
    <row r="906" spans="1:43" x14ac:dyDescent="0.25">
      <c r="B906" s="1" t="s">
        <v>0</v>
      </c>
      <c r="C906" s="21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9"/>
      <c r="X906" s="1" t="s">
        <v>0</v>
      </c>
      <c r="Y906" s="21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2"/>
      <c r="E907" s="4"/>
      <c r="F907" s="3"/>
      <c r="G907" s="3"/>
      <c r="H907" s="5"/>
      <c r="N907" s="3"/>
      <c r="O907" s="3"/>
      <c r="P907" s="3"/>
      <c r="Q907" s="3"/>
      <c r="R907" s="20"/>
      <c r="S907" s="3"/>
      <c r="V907" s="19"/>
      <c r="Y907" s="22"/>
      <c r="AA907" s="4"/>
      <c r="AB907" s="3"/>
      <c r="AC907" s="3"/>
      <c r="AD907" s="5"/>
      <c r="AJ907" s="3"/>
      <c r="AK907" s="3"/>
      <c r="AL907" s="3"/>
      <c r="AM907" s="3"/>
      <c r="AN907" s="20"/>
      <c r="AO907" s="3"/>
    </row>
    <row r="908" spans="1:43" x14ac:dyDescent="0.25">
      <c r="B908" s="1" t="s">
        <v>24</v>
      </c>
      <c r="C908" s="21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20"/>
      <c r="S908" s="3"/>
      <c r="V908" s="19"/>
      <c r="X908" s="1" t="s">
        <v>24</v>
      </c>
      <c r="Y908" s="21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20"/>
      <c r="AO908" s="3"/>
    </row>
    <row r="909" spans="1:43" x14ac:dyDescent="0.25">
      <c r="B909" s="1" t="s">
        <v>9</v>
      </c>
      <c r="C909" s="22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20"/>
      <c r="S909" s="3"/>
      <c r="V909" s="19"/>
      <c r="X909" s="1" t="s">
        <v>9</v>
      </c>
      <c r="Y909" s="22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20"/>
      <c r="AO909" s="3"/>
    </row>
    <row r="910" spans="1:43" x14ac:dyDescent="0.25">
      <c r="B910" s="6" t="s">
        <v>26</v>
      </c>
      <c r="C910" s="23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20"/>
      <c r="S910" s="3"/>
      <c r="V910" s="19"/>
      <c r="X910" s="6" t="s">
        <v>27</v>
      </c>
      <c r="Y910" s="23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20"/>
      <c r="AO910" s="3"/>
    </row>
    <row r="911" spans="1:43" ht="23.25" x14ac:dyDescent="0.35">
      <c r="B911" s="6"/>
      <c r="C911" s="7"/>
      <c r="E911" s="9"/>
      <c r="F911" s="10"/>
      <c r="G911" s="10"/>
      <c r="H911" s="5"/>
      <c r="N911" s="3"/>
      <c r="O911" s="3"/>
      <c r="P911" s="3"/>
      <c r="Q911" s="3"/>
      <c r="R911" s="20"/>
      <c r="S911" s="3"/>
      <c r="V911" s="19"/>
      <c r="X911" s="168" t="str">
        <f>IF(Y910&lt;0,"NO PAGAR","COBRAR'")</f>
        <v>NO PAGAR</v>
      </c>
      <c r="Y911" s="168"/>
      <c r="AA911" s="9"/>
      <c r="AB911" s="10"/>
      <c r="AC911" s="10"/>
      <c r="AD911" s="5"/>
      <c r="AJ911" s="3"/>
      <c r="AK911" s="3"/>
      <c r="AL911" s="3"/>
      <c r="AM911" s="3"/>
      <c r="AN911" s="20"/>
      <c r="AO911" s="3"/>
    </row>
    <row r="912" spans="1:43" ht="23.25" x14ac:dyDescent="0.35">
      <c r="B912" s="168" t="str">
        <f>IF(C910&lt;0,"NO PAGAR","COBRAR'")</f>
        <v>NO PAGAR</v>
      </c>
      <c r="C912" s="168"/>
      <c r="E912" s="9"/>
      <c r="F912" s="10"/>
      <c r="G912" s="10"/>
      <c r="H912" s="5"/>
      <c r="N912" s="3"/>
      <c r="O912" s="3"/>
      <c r="P912" s="3"/>
      <c r="Q912" s="3"/>
      <c r="R912" s="20"/>
      <c r="S912" s="3"/>
      <c r="V912" s="19"/>
      <c r="X912" s="6"/>
      <c r="Y912" s="8"/>
      <c r="AA912" s="9"/>
      <c r="AB912" s="10"/>
      <c r="AC912" s="10"/>
      <c r="AD912" s="5"/>
      <c r="AJ912" s="3"/>
      <c r="AK912" s="3"/>
      <c r="AL912" s="3"/>
      <c r="AM912" s="3"/>
      <c r="AN912" s="20"/>
      <c r="AO912" s="3"/>
    </row>
    <row r="913" spans="2:41" x14ac:dyDescent="0.25">
      <c r="B913" s="159" t="s">
        <v>9</v>
      </c>
      <c r="C913" s="160"/>
      <c r="E913" s="9"/>
      <c r="F913" s="10"/>
      <c r="G913" s="10"/>
      <c r="H913" s="5"/>
      <c r="N913" s="3"/>
      <c r="O913" s="3"/>
      <c r="P913" s="3"/>
      <c r="Q913" s="3"/>
      <c r="R913" s="20"/>
      <c r="S913" s="3"/>
      <c r="V913" s="19"/>
      <c r="X913" s="159" t="s">
        <v>9</v>
      </c>
      <c r="Y913" s="160"/>
      <c r="AA913" s="9"/>
      <c r="AB913" s="10"/>
      <c r="AC913" s="10"/>
      <c r="AD913" s="5"/>
      <c r="AJ913" s="3"/>
      <c r="AK913" s="3"/>
      <c r="AL913" s="3"/>
      <c r="AM913" s="3"/>
      <c r="AN913" s="20"/>
      <c r="AO913" s="3"/>
    </row>
    <row r="914" spans="2:41" x14ac:dyDescent="0.25">
      <c r="B914" s="11" t="str">
        <f>IF(Y865&lt;0,"SALDO ADELANTADO","SALDO A FAVOR '")</f>
        <v>SALDO ADELANTADO</v>
      </c>
      <c r="C914" s="12">
        <f>IF(Y865&lt;=0,Y865*-1)</f>
        <v>2044.2500000000002</v>
      </c>
      <c r="E914" s="9"/>
      <c r="F914" s="10"/>
      <c r="G914" s="10"/>
      <c r="H914" s="5"/>
      <c r="N914" s="3"/>
      <c r="O914" s="3"/>
      <c r="P914" s="3"/>
      <c r="Q914" s="3"/>
      <c r="R914" s="20"/>
      <c r="S914" s="3"/>
      <c r="V914" s="19"/>
      <c r="X914" s="11" t="str">
        <f>IF(C910&lt;0,"SALDO ADELANTADO","SALDO A FAVOR'")</f>
        <v>SALDO ADELANTADO</v>
      </c>
      <c r="Y914" s="12">
        <f>IF(C910&lt;=0,C910*-1)</f>
        <v>2044.2500000000002</v>
      </c>
      <c r="AA914" s="9"/>
      <c r="AB914" s="10"/>
      <c r="AC914" s="10"/>
      <c r="AD914" s="5"/>
      <c r="AJ914" s="3"/>
      <c r="AK914" s="3"/>
      <c r="AL914" s="3"/>
      <c r="AM914" s="3"/>
      <c r="AN914" s="20"/>
      <c r="AO914" s="3"/>
    </row>
    <row r="915" spans="2:41" x14ac:dyDescent="0.25">
      <c r="B915" s="13" t="s">
        <v>10</v>
      </c>
      <c r="C915" s="12">
        <f>R923</f>
        <v>0</v>
      </c>
      <c r="E915" s="9"/>
      <c r="F915" s="10"/>
      <c r="G915" s="10"/>
      <c r="H915" s="5"/>
      <c r="N915" s="3"/>
      <c r="O915" s="3"/>
      <c r="P915" s="3"/>
      <c r="Q915" s="3"/>
      <c r="R915" s="20"/>
      <c r="S915" s="3"/>
      <c r="V915" s="19"/>
      <c r="X915" s="13" t="s">
        <v>10</v>
      </c>
      <c r="Y915" s="12">
        <f>AN923</f>
        <v>0</v>
      </c>
      <c r="AA915" s="9"/>
      <c r="AB915" s="10"/>
      <c r="AC915" s="10"/>
      <c r="AD915" s="5"/>
      <c r="AJ915" s="3"/>
      <c r="AK915" s="3"/>
      <c r="AL915" s="3"/>
      <c r="AM915" s="3"/>
      <c r="AN915" s="20"/>
      <c r="AO915" s="3"/>
    </row>
    <row r="916" spans="2:41" x14ac:dyDescent="0.25">
      <c r="B916" s="13" t="s">
        <v>11</v>
      </c>
      <c r="C916" s="12"/>
      <c r="E916" s="9"/>
      <c r="F916" s="10"/>
      <c r="G916" s="10"/>
      <c r="H916" s="5"/>
      <c r="N916" s="3"/>
      <c r="O916" s="3"/>
      <c r="P916" s="3"/>
      <c r="Q916" s="3"/>
      <c r="R916" s="20"/>
      <c r="S916" s="3"/>
      <c r="V916" s="19"/>
      <c r="X916" s="13" t="s">
        <v>11</v>
      </c>
      <c r="Y916" s="12"/>
      <c r="AA916" s="9"/>
      <c r="AB916" s="10"/>
      <c r="AC916" s="10"/>
      <c r="AD916" s="5"/>
      <c r="AJ916" s="3"/>
      <c r="AK916" s="3"/>
      <c r="AL916" s="3"/>
      <c r="AM916" s="3"/>
      <c r="AN916" s="20"/>
      <c r="AO916" s="3"/>
    </row>
    <row r="917" spans="2:41" x14ac:dyDescent="0.25">
      <c r="B917" s="13" t="s">
        <v>12</v>
      </c>
      <c r="C917" s="12"/>
      <c r="E917" s="9"/>
      <c r="F917" s="10"/>
      <c r="G917" s="10"/>
      <c r="H917" s="5"/>
      <c r="N917" s="3"/>
      <c r="O917" s="3"/>
      <c r="P917" s="3"/>
      <c r="Q917" s="3"/>
      <c r="R917" s="20"/>
      <c r="S917" s="3"/>
      <c r="V917" s="19"/>
      <c r="X917" s="13" t="s">
        <v>12</v>
      </c>
      <c r="Y917" s="12"/>
      <c r="AA917" s="9"/>
      <c r="AB917" s="10"/>
      <c r="AC917" s="10"/>
      <c r="AD917" s="5"/>
      <c r="AJ917" s="3"/>
      <c r="AK917" s="3"/>
      <c r="AL917" s="3"/>
      <c r="AM917" s="3"/>
      <c r="AN917" s="20"/>
      <c r="AO917" s="3"/>
    </row>
    <row r="918" spans="2:41" x14ac:dyDescent="0.25">
      <c r="B918" s="13" t="s">
        <v>13</v>
      </c>
      <c r="C918" s="12"/>
      <c r="E918" s="9"/>
      <c r="F918" s="10"/>
      <c r="G918" s="10"/>
      <c r="H918" s="5"/>
      <c r="N918" s="3"/>
      <c r="O918" s="3"/>
      <c r="P918" s="3"/>
      <c r="Q918" s="3"/>
      <c r="R918" s="20"/>
      <c r="S918" s="3"/>
      <c r="V918" s="19"/>
      <c r="X918" s="13" t="s">
        <v>13</v>
      </c>
      <c r="Y918" s="12"/>
      <c r="AA918" s="9"/>
      <c r="AB918" s="10"/>
      <c r="AC918" s="10"/>
      <c r="AD918" s="5"/>
      <c r="AJ918" s="3"/>
      <c r="AK918" s="3"/>
      <c r="AL918" s="3"/>
      <c r="AM918" s="3"/>
      <c r="AN918" s="20"/>
      <c r="AO918" s="3"/>
    </row>
    <row r="919" spans="2:41" x14ac:dyDescent="0.25">
      <c r="B919" s="13" t="s">
        <v>14</v>
      </c>
      <c r="C919" s="12"/>
      <c r="E919" s="9"/>
      <c r="F919" s="10"/>
      <c r="G919" s="10"/>
      <c r="H919" s="5"/>
      <c r="N919" s="3"/>
      <c r="O919" s="3"/>
      <c r="P919" s="3"/>
      <c r="Q919" s="3"/>
      <c r="R919" s="20"/>
      <c r="S919" s="3"/>
      <c r="V919" s="19"/>
      <c r="X919" s="13" t="s">
        <v>14</v>
      </c>
      <c r="Y919" s="12"/>
      <c r="AA919" s="9"/>
      <c r="AB919" s="10"/>
      <c r="AC919" s="10"/>
      <c r="AD919" s="5"/>
      <c r="AJ919" s="3"/>
      <c r="AK919" s="3"/>
      <c r="AL919" s="3"/>
      <c r="AM919" s="3"/>
      <c r="AN919" s="20"/>
      <c r="AO919" s="3"/>
    </row>
    <row r="920" spans="2:41" x14ac:dyDescent="0.25">
      <c r="B920" s="13" t="s">
        <v>15</v>
      </c>
      <c r="C920" s="12"/>
      <c r="E920" s="9"/>
      <c r="F920" s="10"/>
      <c r="G920" s="10"/>
      <c r="H920" s="5"/>
      <c r="N920" s="3"/>
      <c r="O920" s="3"/>
      <c r="P920" s="3"/>
      <c r="Q920" s="3"/>
      <c r="R920" s="20"/>
      <c r="S920" s="3"/>
      <c r="V920" s="19"/>
      <c r="X920" s="13" t="s">
        <v>15</v>
      </c>
      <c r="Y920" s="12"/>
      <c r="AA920" s="9"/>
      <c r="AB920" s="10"/>
      <c r="AC920" s="10"/>
      <c r="AD920" s="5"/>
      <c r="AJ920" s="3"/>
      <c r="AK920" s="3"/>
      <c r="AL920" s="3"/>
      <c r="AM920" s="3"/>
      <c r="AN920" s="20"/>
      <c r="AO920" s="3"/>
    </row>
    <row r="921" spans="2:41" x14ac:dyDescent="0.25">
      <c r="B921" s="13" t="s">
        <v>16</v>
      </c>
      <c r="C921" s="12"/>
      <c r="E921" s="161" t="s">
        <v>7</v>
      </c>
      <c r="F921" s="162"/>
      <c r="G921" s="163"/>
      <c r="H921" s="5">
        <f>SUM(H907:H920)</f>
        <v>0</v>
      </c>
      <c r="N921" s="3"/>
      <c r="O921" s="3"/>
      <c r="P921" s="3"/>
      <c r="Q921" s="3"/>
      <c r="R921" s="20"/>
      <c r="S921" s="3"/>
      <c r="V921" s="19"/>
      <c r="X921" s="13" t="s">
        <v>16</v>
      </c>
      <c r="Y921" s="12"/>
      <c r="AA921" s="161" t="s">
        <v>7</v>
      </c>
      <c r="AB921" s="162"/>
      <c r="AC921" s="163"/>
      <c r="AD921" s="5">
        <f>SUM(AD907:AD920)</f>
        <v>0</v>
      </c>
      <c r="AJ921" s="3"/>
      <c r="AK921" s="3"/>
      <c r="AL921" s="3"/>
      <c r="AM921" s="3"/>
      <c r="AN921" s="20"/>
      <c r="AO921" s="3"/>
    </row>
    <row r="922" spans="2:41" x14ac:dyDescent="0.25">
      <c r="B922" s="13" t="s">
        <v>17</v>
      </c>
      <c r="C922" s="12"/>
      <c r="E922" s="15"/>
      <c r="F922" s="15"/>
      <c r="G922" s="15"/>
      <c r="N922" s="3"/>
      <c r="O922" s="3"/>
      <c r="P922" s="3"/>
      <c r="Q922" s="3"/>
      <c r="R922" s="20"/>
      <c r="S922" s="3"/>
      <c r="V922" s="19"/>
      <c r="X922" s="13" t="s">
        <v>17</v>
      </c>
      <c r="Y922" s="12"/>
      <c r="AA922" s="15"/>
      <c r="AB922" s="15"/>
      <c r="AC922" s="15"/>
      <c r="AJ922" s="3"/>
      <c r="AK922" s="3"/>
      <c r="AL922" s="3"/>
      <c r="AM922" s="3"/>
      <c r="AN922" s="20"/>
      <c r="AO922" s="3"/>
    </row>
    <row r="923" spans="2:41" x14ac:dyDescent="0.25">
      <c r="B923" s="14"/>
      <c r="C923" s="12"/>
      <c r="N923" s="161" t="s">
        <v>7</v>
      </c>
      <c r="O923" s="162"/>
      <c r="P923" s="162"/>
      <c r="Q923" s="163"/>
      <c r="R923" s="20">
        <f>SUM(R907:R922)</f>
        <v>0</v>
      </c>
      <c r="S923" s="3"/>
      <c r="V923" s="19"/>
      <c r="X923" s="14"/>
      <c r="Y923" s="12"/>
      <c r="AJ923" s="161" t="s">
        <v>7</v>
      </c>
      <c r="AK923" s="162"/>
      <c r="AL923" s="162"/>
      <c r="AM923" s="163"/>
      <c r="AN923" s="20">
        <f>SUM(AN907:AN922)</f>
        <v>0</v>
      </c>
      <c r="AO923" s="3"/>
    </row>
    <row r="924" spans="2:41" x14ac:dyDescent="0.25">
      <c r="B924" s="14"/>
      <c r="C924" s="12"/>
      <c r="V924" s="19"/>
      <c r="X924" s="14"/>
      <c r="Y924" s="12"/>
    </row>
    <row r="925" spans="2:41" x14ac:dyDescent="0.25">
      <c r="B925" s="14"/>
      <c r="C925" s="12"/>
      <c r="V925" s="19"/>
      <c r="X925" s="14"/>
      <c r="Y925" s="12"/>
    </row>
    <row r="926" spans="2:41" x14ac:dyDescent="0.25">
      <c r="B926" s="14"/>
      <c r="C926" s="12"/>
      <c r="E926" s="16"/>
      <c r="V926" s="19"/>
      <c r="X926" s="14"/>
      <c r="Y926" s="12"/>
      <c r="AA926" s="16"/>
    </row>
    <row r="927" spans="2:41" x14ac:dyDescent="0.25">
      <c r="B927" s="14"/>
      <c r="C927" s="12"/>
      <c r="V927" s="19"/>
      <c r="X927" s="14"/>
      <c r="Y927" s="12"/>
    </row>
    <row r="928" spans="2:41" x14ac:dyDescent="0.25">
      <c r="B928" s="14"/>
      <c r="C928" s="12"/>
      <c r="V928" s="19"/>
      <c r="X928" s="14"/>
      <c r="Y928" s="12"/>
    </row>
    <row r="929" spans="2:27" x14ac:dyDescent="0.25">
      <c r="B929" s="14"/>
      <c r="C929" s="12"/>
      <c r="V929" s="19"/>
      <c r="X929" s="14"/>
      <c r="Y929" s="12"/>
    </row>
    <row r="930" spans="2:27" x14ac:dyDescent="0.25">
      <c r="B930" s="14"/>
      <c r="C930" s="12"/>
      <c r="V930" s="19"/>
      <c r="X930" s="14"/>
      <c r="Y930" s="12"/>
    </row>
    <row r="931" spans="2:27" x14ac:dyDescent="0.25">
      <c r="B931" s="14"/>
      <c r="C931" s="12"/>
      <c r="V931" s="19"/>
      <c r="X931" s="14"/>
      <c r="Y931" s="12"/>
    </row>
    <row r="932" spans="2:27" x14ac:dyDescent="0.25">
      <c r="B932" s="13"/>
      <c r="C932" s="12"/>
      <c r="V932" s="19"/>
      <c r="X932" s="13"/>
      <c r="Y932" s="12"/>
    </row>
    <row r="933" spans="2:27" x14ac:dyDescent="0.25">
      <c r="B933" s="17" t="s">
        <v>18</v>
      </c>
      <c r="C933" s="18">
        <f>SUM(C914:C932)</f>
        <v>2044.2500000000002</v>
      </c>
      <c r="D933" s="30" t="s">
        <v>22</v>
      </c>
      <c r="E933" s="30" t="s">
        <v>21</v>
      </c>
      <c r="V933" s="19"/>
      <c r="X933" s="17" t="s">
        <v>18</v>
      </c>
      <c r="Y933" s="18">
        <f>SUM(Y914:Y932)</f>
        <v>2044.2500000000002</v>
      </c>
      <c r="Z933" s="30" t="s">
        <v>22</v>
      </c>
      <c r="AA933" s="30" t="s">
        <v>21</v>
      </c>
    </row>
    <row r="934" spans="2:27" x14ac:dyDescent="0.25">
      <c r="E934" s="1" t="s">
        <v>19</v>
      </c>
      <c r="V934" s="19"/>
      <c r="AA934" s="1" t="s">
        <v>19</v>
      </c>
    </row>
    <row r="935" spans="2:27" x14ac:dyDescent="0.25">
      <c r="V935" s="19"/>
    </row>
    <row r="936" spans="2:27" x14ac:dyDescent="0.25">
      <c r="V936" s="19"/>
    </row>
    <row r="937" spans="2:27" x14ac:dyDescent="0.25">
      <c r="V937" s="19"/>
    </row>
    <row r="938" spans="2:27" x14ac:dyDescent="0.25">
      <c r="V938" s="19"/>
    </row>
    <row r="939" spans="2:27" x14ac:dyDescent="0.25">
      <c r="V939" s="19"/>
    </row>
    <row r="940" spans="2:27" x14ac:dyDescent="0.25">
      <c r="V940" s="19"/>
    </row>
    <row r="941" spans="2:27" x14ac:dyDescent="0.25">
      <c r="V941" s="19"/>
    </row>
    <row r="942" spans="2:27" x14ac:dyDescent="0.25">
      <c r="V942" s="19"/>
    </row>
    <row r="943" spans="2:27" x14ac:dyDescent="0.25">
      <c r="V943" s="19"/>
    </row>
    <row r="944" spans="2:27" x14ac:dyDescent="0.25">
      <c r="V944" s="19"/>
    </row>
    <row r="945" spans="2:41" x14ac:dyDescent="0.25">
      <c r="V945" s="19"/>
    </row>
    <row r="946" spans="2:41" x14ac:dyDescent="0.25">
      <c r="V946" s="19"/>
    </row>
    <row r="947" spans="2:41" x14ac:dyDescent="0.25">
      <c r="V947" s="19"/>
    </row>
    <row r="948" spans="2:41" x14ac:dyDescent="0.25">
      <c r="V948" s="19"/>
      <c r="AC948" s="164" t="s">
        <v>29</v>
      </c>
      <c r="AD948" s="164"/>
      <c r="AE948" s="164"/>
    </row>
    <row r="949" spans="2:41" x14ac:dyDescent="0.25">
      <c r="H949" s="165" t="s">
        <v>28</v>
      </c>
      <c r="I949" s="165"/>
      <c r="J949" s="165"/>
      <c r="V949" s="19"/>
      <c r="AC949" s="164"/>
      <c r="AD949" s="164"/>
      <c r="AE949" s="164"/>
    </row>
    <row r="950" spans="2:41" x14ac:dyDescent="0.25">
      <c r="H950" s="165"/>
      <c r="I950" s="165"/>
      <c r="J950" s="165"/>
      <c r="V950" s="19"/>
      <c r="AC950" s="164"/>
      <c r="AD950" s="164"/>
      <c r="AE950" s="164"/>
    </row>
    <row r="951" spans="2:41" x14ac:dyDescent="0.25">
      <c r="V951" s="19"/>
    </row>
    <row r="952" spans="2:41" x14ac:dyDescent="0.25">
      <c r="V952" s="19"/>
    </row>
    <row r="953" spans="2:41" ht="23.25" x14ac:dyDescent="0.35">
      <c r="B953" s="24" t="s">
        <v>71</v>
      </c>
      <c r="V953" s="19"/>
      <c r="X953" s="24" t="s">
        <v>71</v>
      </c>
    </row>
    <row r="954" spans="2:41" ht="23.25" x14ac:dyDescent="0.35">
      <c r="B954" s="25" t="s">
        <v>32</v>
      </c>
      <c r="C954" s="22">
        <f>IF(X905="PAGADO",0,Y910)</f>
        <v>-2044.2500000000002</v>
      </c>
      <c r="E954" s="166" t="s">
        <v>20</v>
      </c>
      <c r="F954" s="166"/>
      <c r="G954" s="166"/>
      <c r="H954" s="166"/>
      <c r="V954" s="19"/>
      <c r="X954" s="25" t="s">
        <v>32</v>
      </c>
      <c r="Y954" s="22">
        <f>IF(B954="PAGADO",0,C959)</f>
        <v>-2044.2500000000002</v>
      </c>
      <c r="AA954" s="166" t="s">
        <v>20</v>
      </c>
      <c r="AB954" s="166"/>
      <c r="AC954" s="166"/>
      <c r="AD954" s="166"/>
    </row>
    <row r="955" spans="2:41" x14ac:dyDescent="0.25">
      <c r="B955" s="1" t="s">
        <v>0</v>
      </c>
      <c r="C955" s="21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9"/>
      <c r="X955" s="1" t="s">
        <v>0</v>
      </c>
      <c r="Y955" s="21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2"/>
      <c r="E956" s="4"/>
      <c r="F956" s="3"/>
      <c r="G956" s="3"/>
      <c r="H956" s="5"/>
      <c r="N956" s="3"/>
      <c r="O956" s="3"/>
      <c r="P956" s="3"/>
      <c r="Q956" s="3"/>
      <c r="R956" s="20"/>
      <c r="S956" s="3"/>
      <c r="V956" s="19"/>
      <c r="Y956" s="22"/>
      <c r="AA956" s="4"/>
      <c r="AB956" s="3"/>
      <c r="AC956" s="3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" t="s">
        <v>24</v>
      </c>
      <c r="C957" s="21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20"/>
      <c r="S957" s="3"/>
      <c r="V957" s="19"/>
      <c r="X957" s="1" t="s">
        <v>24</v>
      </c>
      <c r="Y957" s="21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20"/>
      <c r="AO957" s="3"/>
    </row>
    <row r="958" spans="2:41" x14ac:dyDescent="0.25">
      <c r="B958" s="1" t="s">
        <v>9</v>
      </c>
      <c r="C958" s="22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20"/>
      <c r="S958" s="3"/>
      <c r="V958" s="19"/>
      <c r="X958" s="1" t="s">
        <v>9</v>
      </c>
      <c r="Y958" s="22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20"/>
      <c r="AO958" s="3"/>
    </row>
    <row r="959" spans="2:41" x14ac:dyDescent="0.25">
      <c r="B959" s="6" t="s">
        <v>25</v>
      </c>
      <c r="C959" s="23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20"/>
      <c r="S959" s="3"/>
      <c r="V959" s="19"/>
      <c r="X959" s="6" t="s">
        <v>8</v>
      </c>
      <c r="Y959" s="23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20"/>
      <c r="AO959" s="3"/>
    </row>
    <row r="960" spans="2:41" ht="26.25" x14ac:dyDescent="0.4">
      <c r="B960" s="167" t="str">
        <f>IF(C959&lt;0,"NO PAGAR","COBRAR")</f>
        <v>NO PAGAR</v>
      </c>
      <c r="C960" s="167"/>
      <c r="E960" s="9"/>
      <c r="F960" s="10"/>
      <c r="G960" s="10"/>
      <c r="H960" s="5"/>
      <c r="N960" s="3"/>
      <c r="O960" s="3"/>
      <c r="P960" s="3"/>
      <c r="Q960" s="3"/>
      <c r="R960" s="20"/>
      <c r="S960" s="3"/>
      <c r="V960" s="19"/>
      <c r="X960" s="167" t="str">
        <f>IF(Y959&lt;0,"NO PAGAR","COBRAR")</f>
        <v>NO PAGAR</v>
      </c>
      <c r="Y960" s="167"/>
      <c r="AA960" s="9"/>
      <c r="AB960" s="10"/>
      <c r="AC960" s="10"/>
      <c r="AD960" s="5"/>
      <c r="AJ960" s="3"/>
      <c r="AK960" s="3"/>
      <c r="AL960" s="3"/>
      <c r="AM960" s="3"/>
      <c r="AN960" s="20"/>
      <c r="AO960" s="3"/>
    </row>
    <row r="961" spans="2:41" x14ac:dyDescent="0.25">
      <c r="B961" s="159" t="s">
        <v>9</v>
      </c>
      <c r="C961" s="160"/>
      <c r="E961" s="9"/>
      <c r="F961" s="10"/>
      <c r="G961" s="10"/>
      <c r="H961" s="5"/>
      <c r="N961" s="3"/>
      <c r="O961" s="3"/>
      <c r="P961" s="3"/>
      <c r="Q961" s="3"/>
      <c r="R961" s="20"/>
      <c r="S961" s="3"/>
      <c r="V961" s="19"/>
      <c r="X961" s="159" t="s">
        <v>9</v>
      </c>
      <c r="Y961" s="160"/>
      <c r="AA961" s="9"/>
      <c r="AB961" s="10"/>
      <c r="AC961" s="10"/>
      <c r="AD961" s="5"/>
      <c r="AJ961" s="3"/>
      <c r="AK961" s="3"/>
      <c r="AL961" s="3"/>
      <c r="AM961" s="3"/>
      <c r="AN961" s="20"/>
      <c r="AO961" s="3"/>
    </row>
    <row r="962" spans="2:41" x14ac:dyDescent="0.25">
      <c r="B962" s="11" t="str">
        <f>IF(C995&lt;0,"SALDO A FAVOR","SALDO ADELANTAD0'")</f>
        <v>SALDO ADELANTAD0'</v>
      </c>
      <c r="C962" s="12">
        <f>IF(Y910&lt;=0,Y910*-1)</f>
        <v>2044.2500000000002</v>
      </c>
      <c r="E962" s="9"/>
      <c r="F962" s="10"/>
      <c r="G962" s="10"/>
      <c r="H962" s="5"/>
      <c r="N962" s="3"/>
      <c r="O962" s="3"/>
      <c r="P962" s="3"/>
      <c r="Q962" s="3"/>
      <c r="R962" s="20"/>
      <c r="S962" s="3"/>
      <c r="V962" s="19"/>
      <c r="X962" s="11" t="str">
        <f>IF(C959&lt;0,"SALDO ADELANTADO","SALDO A FAVOR'")</f>
        <v>SALDO ADELANTADO</v>
      </c>
      <c r="Y962" s="12">
        <f>IF(C959&lt;=0,C959*-1)</f>
        <v>2044.2500000000002</v>
      </c>
      <c r="AA962" s="9"/>
      <c r="AB962" s="10"/>
      <c r="AC962" s="10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3" t="s">
        <v>10</v>
      </c>
      <c r="C963" s="12">
        <f>R972</f>
        <v>0</v>
      </c>
      <c r="E963" s="9"/>
      <c r="F963" s="10"/>
      <c r="G963" s="10"/>
      <c r="H963" s="5"/>
      <c r="N963" s="3"/>
      <c r="O963" s="3"/>
      <c r="P963" s="3"/>
      <c r="Q963" s="3"/>
      <c r="R963" s="20"/>
      <c r="S963" s="3"/>
      <c r="V963" s="19"/>
      <c r="X963" s="13" t="s">
        <v>10</v>
      </c>
      <c r="Y963" s="12">
        <f>AN972</f>
        <v>0</v>
      </c>
      <c r="AA963" s="9"/>
      <c r="AB963" s="10"/>
      <c r="AC963" s="10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3" t="s">
        <v>11</v>
      </c>
      <c r="C964" s="12"/>
      <c r="E964" s="9"/>
      <c r="F964" s="10"/>
      <c r="G964" s="10"/>
      <c r="H964" s="5"/>
      <c r="N964" s="3"/>
      <c r="O964" s="3"/>
      <c r="P964" s="3"/>
      <c r="Q964" s="3"/>
      <c r="R964" s="20"/>
      <c r="S964" s="3"/>
      <c r="V964" s="19"/>
      <c r="X964" s="13" t="s">
        <v>11</v>
      </c>
      <c r="Y964" s="12"/>
      <c r="AA964" s="9"/>
      <c r="AB964" s="10"/>
      <c r="AC964" s="10"/>
      <c r="AD964" s="5"/>
      <c r="AJ964" s="3"/>
      <c r="AK964" s="3"/>
      <c r="AL964" s="3"/>
      <c r="AM964" s="3"/>
      <c r="AN964" s="20"/>
      <c r="AO964" s="3"/>
    </row>
    <row r="965" spans="2:41" x14ac:dyDescent="0.25">
      <c r="B965" s="13" t="s">
        <v>12</v>
      </c>
      <c r="C965" s="12"/>
      <c r="E965" s="9"/>
      <c r="F965" s="10"/>
      <c r="G965" s="10"/>
      <c r="H965" s="5"/>
      <c r="N965" s="3"/>
      <c r="O965" s="3"/>
      <c r="P965" s="3"/>
      <c r="Q965" s="3"/>
      <c r="R965" s="20"/>
      <c r="S965" s="3"/>
      <c r="V965" s="19"/>
      <c r="X965" s="13" t="s">
        <v>12</v>
      </c>
      <c r="Y965" s="12"/>
      <c r="AA965" s="9"/>
      <c r="AB965" s="10"/>
      <c r="AC965" s="10"/>
      <c r="AD965" s="5"/>
      <c r="AJ965" s="3"/>
      <c r="AK965" s="3"/>
      <c r="AL965" s="3"/>
      <c r="AM965" s="3"/>
      <c r="AN965" s="20"/>
      <c r="AO965" s="3"/>
    </row>
    <row r="966" spans="2:41" x14ac:dyDescent="0.25">
      <c r="B966" s="13" t="s">
        <v>13</v>
      </c>
      <c r="C966" s="12"/>
      <c r="E966" s="9"/>
      <c r="F966" s="10"/>
      <c r="G966" s="10"/>
      <c r="H966" s="5"/>
      <c r="N966" s="3"/>
      <c r="O966" s="3"/>
      <c r="P966" s="3"/>
      <c r="Q966" s="3"/>
      <c r="R966" s="20"/>
      <c r="S966" s="3"/>
      <c r="V966" s="19"/>
      <c r="X966" s="13" t="s">
        <v>13</v>
      </c>
      <c r="Y966" s="12"/>
      <c r="AA966" s="9"/>
      <c r="AB966" s="10"/>
      <c r="AC966" s="10"/>
      <c r="AD966" s="5"/>
      <c r="AJ966" s="3"/>
      <c r="AK966" s="3"/>
      <c r="AL966" s="3"/>
      <c r="AM966" s="3"/>
      <c r="AN966" s="20"/>
      <c r="AO966" s="3"/>
    </row>
    <row r="967" spans="2:41" x14ac:dyDescent="0.25">
      <c r="B967" s="13" t="s">
        <v>14</v>
      </c>
      <c r="C967" s="12"/>
      <c r="E967" s="9"/>
      <c r="F967" s="10"/>
      <c r="G967" s="10"/>
      <c r="H967" s="5"/>
      <c r="N967" s="3"/>
      <c r="O967" s="3"/>
      <c r="P967" s="3"/>
      <c r="Q967" s="3"/>
      <c r="R967" s="20"/>
      <c r="S967" s="3"/>
      <c r="V967" s="19"/>
      <c r="X967" s="13" t="s">
        <v>14</v>
      </c>
      <c r="Y967" s="12"/>
      <c r="AA967" s="9"/>
      <c r="AB967" s="10"/>
      <c r="AC967" s="10"/>
      <c r="AD967" s="5"/>
      <c r="AJ967" s="3"/>
      <c r="AK967" s="3"/>
      <c r="AL967" s="3"/>
      <c r="AM967" s="3"/>
      <c r="AN967" s="20"/>
      <c r="AO967" s="3"/>
    </row>
    <row r="968" spans="2:41" x14ac:dyDescent="0.25">
      <c r="B968" s="13" t="s">
        <v>15</v>
      </c>
      <c r="C968" s="12"/>
      <c r="E968" s="9"/>
      <c r="F968" s="10"/>
      <c r="G968" s="10"/>
      <c r="H968" s="5"/>
      <c r="N968" s="3"/>
      <c r="O968" s="3"/>
      <c r="P968" s="3"/>
      <c r="Q968" s="3"/>
      <c r="R968" s="20"/>
      <c r="S968" s="3"/>
      <c r="V968" s="19"/>
      <c r="X968" s="13" t="s">
        <v>15</v>
      </c>
      <c r="Y968" s="12"/>
      <c r="AA968" s="9"/>
      <c r="AB968" s="10"/>
      <c r="AC968" s="10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3" t="s">
        <v>16</v>
      </c>
      <c r="C969" s="12"/>
      <c r="E969" s="9"/>
      <c r="F969" s="10"/>
      <c r="G969" s="10"/>
      <c r="H969" s="5"/>
      <c r="N969" s="3"/>
      <c r="O969" s="3"/>
      <c r="P969" s="3"/>
      <c r="Q969" s="3"/>
      <c r="R969" s="20"/>
      <c r="S969" s="3"/>
      <c r="V969" s="19"/>
      <c r="X969" s="13" t="s">
        <v>16</v>
      </c>
      <c r="Y969" s="12"/>
      <c r="AA969" s="9"/>
      <c r="AB969" s="10"/>
      <c r="AC969" s="10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3" t="s">
        <v>17</v>
      </c>
      <c r="C970" s="12"/>
      <c r="E970" s="161" t="s">
        <v>7</v>
      </c>
      <c r="F970" s="162"/>
      <c r="G970" s="163"/>
      <c r="H970" s="5">
        <f>SUM(H956:H969)</f>
        <v>0</v>
      </c>
      <c r="N970" s="3"/>
      <c r="O970" s="3"/>
      <c r="P970" s="3"/>
      <c r="Q970" s="3"/>
      <c r="R970" s="20"/>
      <c r="S970" s="3"/>
      <c r="V970" s="19"/>
      <c r="X970" s="13" t="s">
        <v>17</v>
      </c>
      <c r="Y970" s="12"/>
      <c r="AA970" s="161" t="s">
        <v>7</v>
      </c>
      <c r="AB970" s="162"/>
      <c r="AC970" s="163"/>
      <c r="AD970" s="5">
        <f>SUM(AD956:AD969)</f>
        <v>0</v>
      </c>
      <c r="AJ970" s="3"/>
      <c r="AK970" s="3"/>
      <c r="AL970" s="3"/>
      <c r="AM970" s="3"/>
      <c r="AN970" s="20"/>
      <c r="AO970" s="3"/>
    </row>
    <row r="971" spans="2:41" x14ac:dyDescent="0.25">
      <c r="B971" s="14"/>
      <c r="C971" s="12"/>
      <c r="E971" s="15"/>
      <c r="F971" s="15"/>
      <c r="G971" s="15"/>
      <c r="N971" s="3"/>
      <c r="O971" s="3"/>
      <c r="P971" s="3"/>
      <c r="Q971" s="3"/>
      <c r="R971" s="20"/>
      <c r="S971" s="3"/>
      <c r="V971" s="19"/>
      <c r="X971" s="14"/>
      <c r="Y971" s="12"/>
      <c r="AA971" s="15"/>
      <c r="AB971" s="15"/>
      <c r="AC971" s="15"/>
      <c r="AJ971" s="3"/>
      <c r="AK971" s="3"/>
      <c r="AL971" s="3"/>
      <c r="AM971" s="3"/>
      <c r="AN971" s="20"/>
      <c r="AO971" s="3"/>
    </row>
    <row r="972" spans="2:41" x14ac:dyDescent="0.25">
      <c r="B972" s="14"/>
      <c r="C972" s="12"/>
      <c r="N972" s="161" t="s">
        <v>7</v>
      </c>
      <c r="O972" s="162"/>
      <c r="P972" s="162"/>
      <c r="Q972" s="163"/>
      <c r="R972" s="20">
        <f>SUM(R956:R971)</f>
        <v>0</v>
      </c>
      <c r="S972" s="3"/>
      <c r="V972" s="19"/>
      <c r="X972" s="14"/>
      <c r="Y972" s="12"/>
      <c r="AJ972" s="161" t="s">
        <v>7</v>
      </c>
      <c r="AK972" s="162"/>
      <c r="AL972" s="162"/>
      <c r="AM972" s="163"/>
      <c r="AN972" s="20">
        <f>SUM(AN956:AN971)</f>
        <v>0</v>
      </c>
      <c r="AO972" s="3"/>
    </row>
    <row r="973" spans="2:41" x14ac:dyDescent="0.25">
      <c r="B973" s="14"/>
      <c r="C973" s="12"/>
      <c r="V973" s="19"/>
      <c r="X973" s="14"/>
      <c r="Y973" s="12"/>
    </row>
    <row r="974" spans="2:41" x14ac:dyDescent="0.25">
      <c r="B974" s="14"/>
      <c r="C974" s="12"/>
      <c r="V974" s="19"/>
      <c r="X974" s="14"/>
      <c r="Y974" s="12"/>
    </row>
    <row r="975" spans="2:41" x14ac:dyDescent="0.25">
      <c r="B975" s="14"/>
      <c r="C975" s="12"/>
      <c r="E975" s="16"/>
      <c r="V975" s="19"/>
      <c r="X975" s="14"/>
      <c r="Y975" s="12"/>
      <c r="AA975" s="16"/>
    </row>
    <row r="976" spans="2:41" x14ac:dyDescent="0.25">
      <c r="B976" s="14"/>
      <c r="C976" s="12"/>
      <c r="V976" s="19"/>
      <c r="X976" s="14"/>
      <c r="Y976" s="12"/>
    </row>
    <row r="977" spans="1:43" x14ac:dyDescent="0.25">
      <c r="B977" s="14"/>
      <c r="C977" s="12"/>
      <c r="V977" s="19"/>
      <c r="X977" s="14"/>
      <c r="Y977" s="12"/>
    </row>
    <row r="978" spans="1:43" x14ac:dyDescent="0.25">
      <c r="B978" s="14"/>
      <c r="C978" s="12"/>
      <c r="V978" s="19"/>
      <c r="X978" s="14"/>
      <c r="Y978" s="12"/>
    </row>
    <row r="979" spans="1:43" x14ac:dyDescent="0.25">
      <c r="B979" s="14"/>
      <c r="C979" s="12"/>
      <c r="V979" s="19"/>
      <c r="X979" s="14"/>
      <c r="Y979" s="12"/>
    </row>
    <row r="980" spans="1:43" x14ac:dyDescent="0.25">
      <c r="B980" s="13"/>
      <c r="C980" s="12"/>
      <c r="V980" s="19"/>
      <c r="X980" s="13"/>
      <c r="Y980" s="12"/>
    </row>
    <row r="981" spans="1:43" x14ac:dyDescent="0.25">
      <c r="B981" s="17" t="s">
        <v>18</v>
      </c>
      <c r="C981" s="18">
        <f>SUM(C962:C980)</f>
        <v>2044.2500000000002</v>
      </c>
      <c r="V981" s="19"/>
      <c r="X981" s="17" t="s">
        <v>18</v>
      </c>
      <c r="Y981" s="18">
        <f>SUM(Y962:Y980)</f>
        <v>2044.2500000000002</v>
      </c>
    </row>
    <row r="982" spans="1:43" x14ac:dyDescent="0.25">
      <c r="D982" s="30" t="s">
        <v>22</v>
      </c>
      <c r="E982" s="30" t="s">
        <v>21</v>
      </c>
      <c r="V982" s="19"/>
      <c r="Z982" s="30" t="s">
        <v>22</v>
      </c>
      <c r="AA982" s="30" t="s">
        <v>21</v>
      </c>
    </row>
    <row r="983" spans="1:43" x14ac:dyDescent="0.25">
      <c r="E983" s="1" t="s">
        <v>19</v>
      </c>
      <c r="V983" s="19"/>
      <c r="AA983" s="1" t="s">
        <v>19</v>
      </c>
    </row>
    <row r="984" spans="1:43" x14ac:dyDescent="0.25">
      <c r="V984" s="19"/>
    </row>
    <row r="985" spans="1:43" x14ac:dyDescent="0.25">
      <c r="V985" s="19"/>
    </row>
    <row r="986" spans="1:43" x14ac:dyDescent="0.25">
      <c r="V986" s="19"/>
    </row>
    <row r="987" spans="1:43" x14ac:dyDescent="0.25">
      <c r="V987" s="19"/>
    </row>
    <row r="988" spans="1:43" x14ac:dyDescent="0.25">
      <c r="V988" s="19"/>
    </row>
    <row r="989" spans="1:43" x14ac:dyDescent="0.25">
      <c r="V989" s="19"/>
    </row>
    <row r="990" spans="1:43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</row>
    <row r="991" spans="1:43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</row>
    <row r="992" spans="1:43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</row>
    <row r="993" spans="2:41" x14ac:dyDescent="0.25">
      <c r="V993" s="19"/>
    </row>
    <row r="994" spans="2:41" x14ac:dyDescent="0.25">
      <c r="H994" s="165" t="s">
        <v>30</v>
      </c>
      <c r="I994" s="165"/>
      <c r="J994" s="165"/>
      <c r="V994" s="19"/>
      <c r="AA994" s="165" t="s">
        <v>31</v>
      </c>
      <c r="AB994" s="165"/>
      <c r="AC994" s="165"/>
    </row>
    <row r="995" spans="2:41" x14ac:dyDescent="0.25">
      <c r="H995" s="165"/>
      <c r="I995" s="165"/>
      <c r="J995" s="165"/>
      <c r="V995" s="19"/>
      <c r="AA995" s="165"/>
      <c r="AB995" s="165"/>
      <c r="AC995" s="165"/>
    </row>
    <row r="996" spans="2:41" x14ac:dyDescent="0.25">
      <c r="V996" s="19"/>
    </row>
    <row r="997" spans="2:41" x14ac:dyDescent="0.25">
      <c r="V997" s="19"/>
    </row>
    <row r="998" spans="2:41" ht="23.25" x14ac:dyDescent="0.35">
      <c r="B998" s="26" t="s">
        <v>73</v>
      </c>
      <c r="V998" s="19"/>
      <c r="X998" s="24" t="s">
        <v>71</v>
      </c>
    </row>
    <row r="999" spans="2:41" ht="23.25" x14ac:dyDescent="0.35">
      <c r="B999" s="25" t="s">
        <v>32</v>
      </c>
      <c r="C999" s="22">
        <f>IF(X954="PAGADO",0,C959)</f>
        <v>-2044.2500000000002</v>
      </c>
      <c r="E999" s="166" t="s">
        <v>20</v>
      </c>
      <c r="F999" s="166"/>
      <c r="G999" s="166"/>
      <c r="H999" s="166"/>
      <c r="V999" s="19"/>
      <c r="X999" s="25" t="s">
        <v>32</v>
      </c>
      <c r="Y999" s="22">
        <f>IF(B1799="PAGADO",0,C1004)</f>
        <v>-2044.2500000000002</v>
      </c>
      <c r="AA999" s="166" t="s">
        <v>20</v>
      </c>
      <c r="AB999" s="166"/>
      <c r="AC999" s="166"/>
      <c r="AD999" s="166"/>
    </row>
    <row r="1000" spans="2:41" x14ac:dyDescent="0.25">
      <c r="B1000" s="1" t="s">
        <v>0</v>
      </c>
      <c r="C1000" s="21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9"/>
      <c r="X1000" s="1" t="s">
        <v>0</v>
      </c>
      <c r="Y1000" s="21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2"/>
      <c r="E1001" s="4"/>
      <c r="F1001" s="3"/>
      <c r="G1001" s="3"/>
      <c r="H1001" s="5"/>
      <c r="N1001" s="3"/>
      <c r="O1001" s="3"/>
      <c r="P1001" s="3"/>
      <c r="Q1001" s="3"/>
      <c r="R1001" s="20"/>
      <c r="S1001" s="3"/>
      <c r="V1001" s="19"/>
      <c r="Y1001" s="22"/>
      <c r="AA1001" s="4"/>
      <c r="AB1001" s="3"/>
      <c r="AC1001" s="3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" t="s">
        <v>24</v>
      </c>
      <c r="C1002" s="21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20"/>
      <c r="S1002" s="3"/>
      <c r="V1002" s="19"/>
      <c r="X1002" s="1" t="s">
        <v>24</v>
      </c>
      <c r="Y1002" s="21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20"/>
      <c r="AO1002" s="3"/>
    </row>
    <row r="1003" spans="2:41" x14ac:dyDescent="0.25">
      <c r="B1003" s="1" t="s">
        <v>9</v>
      </c>
      <c r="C1003" s="22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20"/>
      <c r="S1003" s="3"/>
      <c r="V1003" s="19"/>
      <c r="X1003" s="1" t="s">
        <v>9</v>
      </c>
      <c r="Y1003" s="22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20"/>
      <c r="AO1003" s="3"/>
    </row>
    <row r="1004" spans="2:41" x14ac:dyDescent="0.25">
      <c r="B1004" s="6" t="s">
        <v>26</v>
      </c>
      <c r="C1004" s="23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20"/>
      <c r="S1004" s="3"/>
      <c r="V1004" s="19"/>
      <c r="X1004" s="6" t="s">
        <v>27</v>
      </c>
      <c r="Y1004" s="23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20"/>
      <c r="AO1004" s="3"/>
    </row>
    <row r="1005" spans="2:41" ht="23.25" x14ac:dyDescent="0.35">
      <c r="B1005" s="6"/>
      <c r="C1005" s="7"/>
      <c r="E1005" s="9"/>
      <c r="F1005" s="10"/>
      <c r="G1005" s="10"/>
      <c r="H1005" s="5"/>
      <c r="N1005" s="3"/>
      <c r="O1005" s="3"/>
      <c r="P1005" s="3"/>
      <c r="Q1005" s="3"/>
      <c r="R1005" s="20"/>
      <c r="S1005" s="3"/>
      <c r="V1005" s="19"/>
      <c r="X1005" s="168" t="str">
        <f>IF(Y1004&lt;0,"NO PAGAR","COBRAR'")</f>
        <v>NO PAGAR</v>
      </c>
      <c r="Y1005" s="168"/>
      <c r="AA1005" s="9"/>
      <c r="AB1005" s="10"/>
      <c r="AC1005" s="10"/>
      <c r="AD1005" s="5"/>
      <c r="AJ1005" s="3"/>
      <c r="AK1005" s="3"/>
      <c r="AL1005" s="3"/>
      <c r="AM1005" s="3"/>
      <c r="AN1005" s="20"/>
      <c r="AO1005" s="3"/>
    </row>
    <row r="1006" spans="2:41" ht="23.25" x14ac:dyDescent="0.35">
      <c r="B1006" s="168" t="str">
        <f>IF(C1004&lt;0,"NO PAGAR","COBRAR'")</f>
        <v>NO PAGAR</v>
      </c>
      <c r="C1006" s="168"/>
      <c r="E1006" s="9"/>
      <c r="F1006" s="10"/>
      <c r="G1006" s="10"/>
      <c r="H1006" s="5"/>
      <c r="N1006" s="3"/>
      <c r="O1006" s="3"/>
      <c r="P1006" s="3"/>
      <c r="Q1006" s="3"/>
      <c r="R1006" s="20"/>
      <c r="S1006" s="3"/>
      <c r="V1006" s="19"/>
      <c r="X1006" s="6"/>
      <c r="Y1006" s="8"/>
      <c r="AA1006" s="9"/>
      <c r="AB1006" s="10"/>
      <c r="AC1006" s="10"/>
      <c r="AD1006" s="5"/>
      <c r="AJ1006" s="3"/>
      <c r="AK1006" s="3"/>
      <c r="AL1006" s="3"/>
      <c r="AM1006" s="3"/>
      <c r="AN1006" s="20"/>
      <c r="AO1006" s="3"/>
    </row>
    <row r="1007" spans="2:41" x14ac:dyDescent="0.25">
      <c r="B1007" s="159" t="s">
        <v>9</v>
      </c>
      <c r="C1007" s="160"/>
      <c r="E1007" s="9"/>
      <c r="F1007" s="10"/>
      <c r="G1007" s="10"/>
      <c r="H1007" s="5"/>
      <c r="N1007" s="3"/>
      <c r="O1007" s="3"/>
      <c r="P1007" s="3"/>
      <c r="Q1007" s="3"/>
      <c r="R1007" s="20"/>
      <c r="S1007" s="3"/>
      <c r="V1007" s="19"/>
      <c r="X1007" s="159" t="s">
        <v>9</v>
      </c>
      <c r="Y1007" s="160"/>
      <c r="AA1007" s="9"/>
      <c r="AB1007" s="10"/>
      <c r="AC1007" s="10"/>
      <c r="AD1007" s="5"/>
      <c r="AJ1007" s="3"/>
      <c r="AK1007" s="3"/>
      <c r="AL1007" s="3"/>
      <c r="AM1007" s="3"/>
      <c r="AN1007" s="20"/>
      <c r="AO1007" s="3"/>
    </row>
    <row r="1008" spans="2:41" x14ac:dyDescent="0.25">
      <c r="B1008" s="11" t="str">
        <f>IF(Y959&lt;0,"SALDO ADELANTADO","SALDO A FAVOR '")</f>
        <v>SALDO ADELANTADO</v>
      </c>
      <c r="C1008" s="12">
        <f>IF(Y959&lt;=0,Y959*-1)</f>
        <v>2044.2500000000002</v>
      </c>
      <c r="E1008" s="9"/>
      <c r="F1008" s="10"/>
      <c r="G1008" s="10"/>
      <c r="H1008" s="5"/>
      <c r="N1008" s="3"/>
      <c r="O1008" s="3"/>
      <c r="P1008" s="3"/>
      <c r="Q1008" s="3"/>
      <c r="R1008" s="20"/>
      <c r="S1008" s="3"/>
      <c r="V1008" s="19"/>
      <c r="X1008" s="11" t="str">
        <f>IF(C1004&lt;0,"SALDO ADELANTADO","SALDO A FAVOR'")</f>
        <v>SALDO ADELANTADO</v>
      </c>
      <c r="Y1008" s="12">
        <f>IF(C1004&lt;=0,C1004*-1)</f>
        <v>2044.2500000000002</v>
      </c>
      <c r="AA1008" s="9"/>
      <c r="AB1008" s="10"/>
      <c r="AC1008" s="10"/>
      <c r="AD1008" s="5"/>
      <c r="AJ1008" s="3"/>
      <c r="AK1008" s="3"/>
      <c r="AL1008" s="3"/>
      <c r="AM1008" s="3"/>
      <c r="AN1008" s="20"/>
      <c r="AO1008" s="3"/>
    </row>
    <row r="1009" spans="2:41" x14ac:dyDescent="0.25">
      <c r="B1009" s="13" t="s">
        <v>10</v>
      </c>
      <c r="C1009" s="12">
        <f>R1017</f>
        <v>0</v>
      </c>
      <c r="E1009" s="9"/>
      <c r="F1009" s="10"/>
      <c r="G1009" s="10"/>
      <c r="H1009" s="5"/>
      <c r="N1009" s="3"/>
      <c r="O1009" s="3"/>
      <c r="P1009" s="3"/>
      <c r="Q1009" s="3"/>
      <c r="R1009" s="20"/>
      <c r="S1009" s="3"/>
      <c r="V1009" s="19"/>
      <c r="X1009" s="13" t="s">
        <v>10</v>
      </c>
      <c r="Y1009" s="12">
        <f>AN1017</f>
        <v>0</v>
      </c>
      <c r="AA1009" s="9"/>
      <c r="AB1009" s="10"/>
      <c r="AC1009" s="10"/>
      <c r="AD1009" s="5"/>
      <c r="AJ1009" s="3"/>
      <c r="AK1009" s="3"/>
      <c r="AL1009" s="3"/>
      <c r="AM1009" s="3"/>
      <c r="AN1009" s="20"/>
      <c r="AO1009" s="3"/>
    </row>
    <row r="1010" spans="2:41" x14ac:dyDescent="0.25">
      <c r="B1010" s="13" t="s">
        <v>11</v>
      </c>
      <c r="C1010" s="12"/>
      <c r="E1010" s="9"/>
      <c r="F1010" s="10"/>
      <c r="G1010" s="10"/>
      <c r="H1010" s="5"/>
      <c r="N1010" s="3"/>
      <c r="O1010" s="3"/>
      <c r="P1010" s="3"/>
      <c r="Q1010" s="3"/>
      <c r="R1010" s="20"/>
      <c r="S1010" s="3"/>
      <c r="V1010" s="19"/>
      <c r="X1010" s="13" t="s">
        <v>11</v>
      </c>
      <c r="Y1010" s="12"/>
      <c r="AA1010" s="9"/>
      <c r="AB1010" s="10"/>
      <c r="AC1010" s="10"/>
      <c r="AD1010" s="5"/>
      <c r="AJ1010" s="3"/>
      <c r="AK1010" s="3"/>
      <c r="AL1010" s="3"/>
      <c r="AM1010" s="3"/>
      <c r="AN1010" s="20"/>
      <c r="AO1010" s="3"/>
    </row>
    <row r="1011" spans="2:41" x14ac:dyDescent="0.25">
      <c r="B1011" s="13" t="s">
        <v>12</v>
      </c>
      <c r="C1011" s="12"/>
      <c r="E1011" s="9"/>
      <c r="F1011" s="10"/>
      <c r="G1011" s="10"/>
      <c r="H1011" s="5"/>
      <c r="N1011" s="3"/>
      <c r="O1011" s="3"/>
      <c r="P1011" s="3"/>
      <c r="Q1011" s="3"/>
      <c r="R1011" s="20"/>
      <c r="S1011" s="3"/>
      <c r="V1011" s="19"/>
      <c r="X1011" s="13" t="s">
        <v>12</v>
      </c>
      <c r="Y1011" s="12"/>
      <c r="AA1011" s="9"/>
      <c r="AB1011" s="10"/>
      <c r="AC1011" s="10"/>
      <c r="AD1011" s="5"/>
      <c r="AJ1011" s="3"/>
      <c r="AK1011" s="3"/>
      <c r="AL1011" s="3"/>
      <c r="AM1011" s="3"/>
      <c r="AN1011" s="20"/>
      <c r="AO1011" s="3"/>
    </row>
    <row r="1012" spans="2:41" x14ac:dyDescent="0.25">
      <c r="B1012" s="13" t="s">
        <v>13</v>
      </c>
      <c r="C1012" s="12"/>
      <c r="E1012" s="9"/>
      <c r="F1012" s="10"/>
      <c r="G1012" s="10"/>
      <c r="H1012" s="5"/>
      <c r="N1012" s="3"/>
      <c r="O1012" s="3"/>
      <c r="P1012" s="3"/>
      <c r="Q1012" s="3"/>
      <c r="R1012" s="20"/>
      <c r="S1012" s="3"/>
      <c r="V1012" s="19"/>
      <c r="X1012" s="13" t="s">
        <v>13</v>
      </c>
      <c r="Y1012" s="12"/>
      <c r="AA1012" s="9"/>
      <c r="AB1012" s="10"/>
      <c r="AC1012" s="10"/>
      <c r="AD1012" s="5"/>
      <c r="AJ1012" s="3"/>
      <c r="AK1012" s="3"/>
      <c r="AL1012" s="3"/>
      <c r="AM1012" s="3"/>
      <c r="AN1012" s="20"/>
      <c r="AO1012" s="3"/>
    </row>
    <row r="1013" spans="2:41" x14ac:dyDescent="0.25">
      <c r="B1013" s="13" t="s">
        <v>14</v>
      </c>
      <c r="C1013" s="12"/>
      <c r="E1013" s="9"/>
      <c r="F1013" s="10"/>
      <c r="G1013" s="10"/>
      <c r="H1013" s="5"/>
      <c r="N1013" s="3"/>
      <c r="O1013" s="3"/>
      <c r="P1013" s="3"/>
      <c r="Q1013" s="3"/>
      <c r="R1013" s="20"/>
      <c r="S1013" s="3"/>
      <c r="V1013" s="19"/>
      <c r="X1013" s="13" t="s">
        <v>14</v>
      </c>
      <c r="Y1013" s="12"/>
      <c r="AA1013" s="9"/>
      <c r="AB1013" s="10"/>
      <c r="AC1013" s="10"/>
      <c r="AD1013" s="5"/>
      <c r="AJ1013" s="3"/>
      <c r="AK1013" s="3"/>
      <c r="AL1013" s="3"/>
      <c r="AM1013" s="3"/>
      <c r="AN1013" s="20"/>
      <c r="AO1013" s="3"/>
    </row>
    <row r="1014" spans="2:41" x14ac:dyDescent="0.25">
      <c r="B1014" s="13" t="s">
        <v>15</v>
      </c>
      <c r="C1014" s="12"/>
      <c r="E1014" s="9"/>
      <c r="F1014" s="10"/>
      <c r="G1014" s="10"/>
      <c r="H1014" s="5"/>
      <c r="N1014" s="3"/>
      <c r="O1014" s="3"/>
      <c r="P1014" s="3"/>
      <c r="Q1014" s="3"/>
      <c r="R1014" s="20"/>
      <c r="S1014" s="3"/>
      <c r="V1014" s="19"/>
      <c r="X1014" s="13" t="s">
        <v>15</v>
      </c>
      <c r="Y1014" s="12"/>
      <c r="AA1014" s="9"/>
      <c r="AB1014" s="10"/>
      <c r="AC1014" s="10"/>
      <c r="AD1014" s="5"/>
      <c r="AJ1014" s="3"/>
      <c r="AK1014" s="3"/>
      <c r="AL1014" s="3"/>
      <c r="AM1014" s="3"/>
      <c r="AN1014" s="20"/>
      <c r="AO1014" s="3"/>
    </row>
    <row r="1015" spans="2:41" x14ac:dyDescent="0.25">
      <c r="B1015" s="13" t="s">
        <v>16</v>
      </c>
      <c r="C1015" s="12"/>
      <c r="E1015" s="161" t="s">
        <v>7</v>
      </c>
      <c r="F1015" s="162"/>
      <c r="G1015" s="163"/>
      <c r="H1015" s="5">
        <f>SUM(H1001:H1014)</f>
        <v>0</v>
      </c>
      <c r="N1015" s="3"/>
      <c r="O1015" s="3"/>
      <c r="P1015" s="3"/>
      <c r="Q1015" s="3"/>
      <c r="R1015" s="20"/>
      <c r="S1015" s="3"/>
      <c r="V1015" s="19"/>
      <c r="X1015" s="13" t="s">
        <v>16</v>
      </c>
      <c r="Y1015" s="12"/>
      <c r="AA1015" s="161" t="s">
        <v>7</v>
      </c>
      <c r="AB1015" s="162"/>
      <c r="AC1015" s="163"/>
      <c r="AD1015" s="5">
        <f>SUM(AD1001:AD1014)</f>
        <v>0</v>
      </c>
      <c r="AJ1015" s="3"/>
      <c r="AK1015" s="3"/>
      <c r="AL1015" s="3"/>
      <c r="AM1015" s="3"/>
      <c r="AN1015" s="20"/>
      <c r="AO1015" s="3"/>
    </row>
    <row r="1016" spans="2:41" x14ac:dyDescent="0.25">
      <c r="B1016" s="13" t="s">
        <v>17</v>
      </c>
      <c r="C1016" s="12"/>
      <c r="E1016" s="15"/>
      <c r="F1016" s="15"/>
      <c r="G1016" s="15"/>
      <c r="N1016" s="3"/>
      <c r="O1016" s="3"/>
      <c r="P1016" s="3"/>
      <c r="Q1016" s="3"/>
      <c r="R1016" s="20"/>
      <c r="S1016" s="3"/>
      <c r="V1016" s="19"/>
      <c r="X1016" s="13" t="s">
        <v>17</v>
      </c>
      <c r="Y1016" s="12"/>
      <c r="AA1016" s="15"/>
      <c r="AB1016" s="15"/>
      <c r="AC1016" s="15"/>
      <c r="AJ1016" s="3"/>
      <c r="AK1016" s="3"/>
      <c r="AL1016" s="3"/>
      <c r="AM1016" s="3"/>
      <c r="AN1016" s="20"/>
      <c r="AO1016" s="3"/>
    </row>
    <row r="1017" spans="2:41" x14ac:dyDescent="0.25">
      <c r="B1017" s="14"/>
      <c r="C1017" s="12"/>
      <c r="N1017" s="161" t="s">
        <v>7</v>
      </c>
      <c r="O1017" s="162"/>
      <c r="P1017" s="162"/>
      <c r="Q1017" s="163"/>
      <c r="R1017" s="20">
        <f>SUM(R1001:R1016)</f>
        <v>0</v>
      </c>
      <c r="S1017" s="3"/>
      <c r="V1017" s="19"/>
      <c r="X1017" s="14"/>
      <c r="Y1017" s="12"/>
      <c r="AJ1017" s="161" t="s">
        <v>7</v>
      </c>
      <c r="AK1017" s="162"/>
      <c r="AL1017" s="162"/>
      <c r="AM1017" s="163"/>
      <c r="AN1017" s="20">
        <f>SUM(AN1001:AN1016)</f>
        <v>0</v>
      </c>
      <c r="AO1017" s="3"/>
    </row>
    <row r="1018" spans="2:41" x14ac:dyDescent="0.25">
      <c r="B1018" s="14"/>
      <c r="C1018" s="12"/>
      <c r="V1018" s="19"/>
      <c r="X1018" s="14"/>
      <c r="Y1018" s="12"/>
    </row>
    <row r="1019" spans="2:41" x14ac:dyDescent="0.25">
      <c r="B1019" s="14"/>
      <c r="C1019" s="12"/>
      <c r="V1019" s="19"/>
      <c r="X1019" s="14"/>
      <c r="Y1019" s="12"/>
    </row>
    <row r="1020" spans="2:41" x14ac:dyDescent="0.25">
      <c r="B1020" s="14"/>
      <c r="C1020" s="12"/>
      <c r="E1020" s="16"/>
      <c r="V1020" s="19"/>
      <c r="X1020" s="14"/>
      <c r="Y1020" s="12"/>
      <c r="AA1020" s="16"/>
    </row>
    <row r="1021" spans="2:41" x14ac:dyDescent="0.25">
      <c r="B1021" s="14"/>
      <c r="C1021" s="12"/>
      <c r="V1021" s="19"/>
      <c r="X1021" s="14"/>
      <c r="Y1021" s="12"/>
    </row>
    <row r="1022" spans="2:41" x14ac:dyDescent="0.25">
      <c r="B1022" s="14"/>
      <c r="C1022" s="12"/>
      <c r="V1022" s="19"/>
      <c r="X1022" s="14"/>
      <c r="Y1022" s="12"/>
    </row>
    <row r="1023" spans="2:41" x14ac:dyDescent="0.25">
      <c r="B1023" s="14"/>
      <c r="C1023" s="12"/>
      <c r="V1023" s="19"/>
      <c r="X1023" s="14"/>
      <c r="Y1023" s="12"/>
    </row>
    <row r="1024" spans="2:41" x14ac:dyDescent="0.25">
      <c r="B1024" s="14"/>
      <c r="C1024" s="12"/>
      <c r="V1024" s="19"/>
      <c r="X1024" s="14"/>
      <c r="Y1024" s="12"/>
    </row>
    <row r="1025" spans="2:27" x14ac:dyDescent="0.25">
      <c r="B1025" s="14"/>
      <c r="C1025" s="12"/>
      <c r="V1025" s="19"/>
      <c r="X1025" s="14"/>
      <c r="Y1025" s="12"/>
    </row>
    <row r="1026" spans="2:27" x14ac:dyDescent="0.25">
      <c r="B1026" s="13"/>
      <c r="C1026" s="12"/>
      <c r="V1026" s="19"/>
      <c r="X1026" s="13"/>
      <c r="Y1026" s="12"/>
    </row>
    <row r="1027" spans="2:27" x14ac:dyDescent="0.25">
      <c r="B1027" s="17" t="s">
        <v>18</v>
      </c>
      <c r="C1027" s="18">
        <f>SUM(C1008:C1026)</f>
        <v>2044.2500000000002</v>
      </c>
      <c r="D1027" s="30" t="s">
        <v>22</v>
      </c>
      <c r="E1027" s="30" t="s">
        <v>21</v>
      </c>
      <c r="V1027" s="19"/>
      <c r="X1027" s="17" t="s">
        <v>18</v>
      </c>
      <c r="Y1027" s="18">
        <f>SUM(Y1008:Y1026)</f>
        <v>2044.2500000000002</v>
      </c>
      <c r="Z1027" s="30" t="s">
        <v>22</v>
      </c>
      <c r="AA1027" s="30" t="s">
        <v>21</v>
      </c>
    </row>
    <row r="1028" spans="2:27" x14ac:dyDescent="0.25">
      <c r="E1028" s="1" t="s">
        <v>19</v>
      </c>
      <c r="V1028" s="19"/>
      <c r="AA1028" s="1" t="s">
        <v>19</v>
      </c>
    </row>
    <row r="1029" spans="2:27" x14ac:dyDescent="0.25">
      <c r="V1029" s="19"/>
    </row>
    <row r="1030" spans="2:27" x14ac:dyDescent="0.25">
      <c r="V1030" s="19"/>
    </row>
    <row r="1031" spans="2:27" x14ac:dyDescent="0.25">
      <c r="V1031" s="19"/>
    </row>
    <row r="1032" spans="2:27" x14ac:dyDescent="0.25">
      <c r="V1032" s="19"/>
    </row>
    <row r="1033" spans="2:27" x14ac:dyDescent="0.25">
      <c r="V1033" s="19"/>
    </row>
    <row r="1034" spans="2:27" x14ac:dyDescent="0.25">
      <c r="V1034" s="19"/>
    </row>
    <row r="1035" spans="2:27" x14ac:dyDescent="0.25">
      <c r="V1035" s="19"/>
    </row>
    <row r="1036" spans="2:27" x14ac:dyDescent="0.25">
      <c r="V1036" s="19"/>
    </row>
    <row r="1037" spans="2:27" x14ac:dyDescent="0.25">
      <c r="V1037" s="19"/>
    </row>
    <row r="1038" spans="2:27" x14ac:dyDescent="0.25">
      <c r="V1038" s="19"/>
    </row>
    <row r="1039" spans="2:27" x14ac:dyDescent="0.25">
      <c r="V1039" s="19"/>
    </row>
    <row r="1040" spans="2:27" x14ac:dyDescent="0.25">
      <c r="V1040" s="19"/>
    </row>
    <row r="1041" spans="2:41" x14ac:dyDescent="0.25">
      <c r="V1041" s="19"/>
      <c r="AC1041" s="164" t="s">
        <v>29</v>
      </c>
      <c r="AD1041" s="164"/>
      <c r="AE1041" s="164"/>
    </row>
    <row r="1042" spans="2:41" x14ac:dyDescent="0.25">
      <c r="H1042" s="165" t="s">
        <v>28</v>
      </c>
      <c r="I1042" s="165"/>
      <c r="J1042" s="165"/>
      <c r="V1042" s="19"/>
      <c r="AC1042" s="164"/>
      <c r="AD1042" s="164"/>
      <c r="AE1042" s="164"/>
    </row>
    <row r="1043" spans="2:41" x14ac:dyDescent="0.25">
      <c r="H1043" s="165"/>
      <c r="I1043" s="165"/>
      <c r="J1043" s="165"/>
      <c r="V1043" s="19"/>
      <c r="AC1043" s="164"/>
      <c r="AD1043" s="164"/>
      <c r="AE1043" s="164"/>
    </row>
    <row r="1044" spans="2:41" x14ac:dyDescent="0.25">
      <c r="V1044" s="19"/>
    </row>
    <row r="1045" spans="2:41" x14ac:dyDescent="0.25">
      <c r="V1045" s="19"/>
    </row>
    <row r="1046" spans="2:41" ht="23.25" x14ac:dyDescent="0.35">
      <c r="B1046" s="24" t="s">
        <v>72</v>
      </c>
      <c r="V1046" s="19"/>
      <c r="X1046" s="24" t="s">
        <v>74</v>
      </c>
    </row>
    <row r="1047" spans="2:41" ht="23.25" x14ac:dyDescent="0.35">
      <c r="B1047" s="25" t="s">
        <v>32</v>
      </c>
      <c r="C1047" s="22">
        <f>IF(X999="PAGADO",0,Y1004)</f>
        <v>-2044.2500000000002</v>
      </c>
      <c r="E1047" s="166" t="s">
        <v>20</v>
      </c>
      <c r="F1047" s="166"/>
      <c r="G1047" s="166"/>
      <c r="H1047" s="166"/>
      <c r="V1047" s="19"/>
      <c r="X1047" s="25" t="s">
        <v>32</v>
      </c>
      <c r="Y1047" s="22">
        <f>IF(B1047="PAGADO",0,C1052)</f>
        <v>-2044.2500000000002</v>
      </c>
      <c r="AA1047" s="166" t="s">
        <v>20</v>
      </c>
      <c r="AB1047" s="166"/>
      <c r="AC1047" s="166"/>
      <c r="AD1047" s="166"/>
    </row>
    <row r="1048" spans="2:41" x14ac:dyDescent="0.25">
      <c r="B1048" s="1" t="s">
        <v>0</v>
      </c>
      <c r="C1048" s="21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9"/>
      <c r="X1048" s="1" t="s">
        <v>0</v>
      </c>
      <c r="Y1048" s="21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2"/>
      <c r="E1049" s="4"/>
      <c r="F1049" s="3"/>
      <c r="G1049" s="3"/>
      <c r="H1049" s="5"/>
      <c r="N1049" s="3"/>
      <c r="O1049" s="3"/>
      <c r="P1049" s="3"/>
      <c r="Q1049" s="3"/>
      <c r="R1049" s="20"/>
      <c r="S1049" s="3"/>
      <c r="V1049" s="19"/>
      <c r="Y1049" s="22"/>
      <c r="AA1049" s="4"/>
      <c r="AB1049" s="3"/>
      <c r="AC1049" s="3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" t="s">
        <v>24</v>
      </c>
      <c r="C1050" s="21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20"/>
      <c r="S1050" s="3"/>
      <c r="V1050" s="19"/>
      <c r="X1050" s="1" t="s">
        <v>24</v>
      </c>
      <c r="Y1050" s="21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20"/>
      <c r="AO1050" s="3"/>
    </row>
    <row r="1051" spans="2:41" x14ac:dyDescent="0.25">
      <c r="B1051" s="1" t="s">
        <v>9</v>
      </c>
      <c r="C1051" s="22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20"/>
      <c r="S1051" s="3"/>
      <c r="V1051" s="19"/>
      <c r="X1051" s="1" t="s">
        <v>9</v>
      </c>
      <c r="Y1051" s="22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20"/>
      <c r="AO1051" s="3"/>
    </row>
    <row r="1052" spans="2:41" x14ac:dyDescent="0.25">
      <c r="B1052" s="6" t="s">
        <v>25</v>
      </c>
      <c r="C1052" s="23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20"/>
      <c r="S1052" s="3"/>
      <c r="V1052" s="19"/>
      <c r="X1052" s="6" t="s">
        <v>8</v>
      </c>
      <c r="Y1052" s="23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20"/>
      <c r="AO1052" s="3"/>
    </row>
    <row r="1053" spans="2:41" ht="26.25" x14ac:dyDescent="0.4">
      <c r="B1053" s="167" t="str">
        <f>IF(C1052&lt;0,"NO PAGAR","COBRAR")</f>
        <v>NO PAGAR</v>
      </c>
      <c r="C1053" s="167"/>
      <c r="E1053" s="9"/>
      <c r="F1053" s="10"/>
      <c r="G1053" s="10"/>
      <c r="H1053" s="5"/>
      <c r="N1053" s="3"/>
      <c r="O1053" s="3"/>
      <c r="P1053" s="3"/>
      <c r="Q1053" s="3"/>
      <c r="R1053" s="20"/>
      <c r="S1053" s="3"/>
      <c r="V1053" s="19"/>
      <c r="X1053" s="167" t="str">
        <f>IF(Y1052&lt;0,"NO PAGAR","COBRAR")</f>
        <v>NO PAGAR</v>
      </c>
      <c r="Y1053" s="167"/>
      <c r="AA1053" s="9"/>
      <c r="AB1053" s="10"/>
      <c r="AC1053" s="10"/>
      <c r="AD1053" s="5"/>
      <c r="AJ1053" s="3"/>
      <c r="AK1053" s="3"/>
      <c r="AL1053" s="3"/>
      <c r="AM1053" s="3"/>
      <c r="AN1053" s="20"/>
      <c r="AO1053" s="3"/>
    </row>
    <row r="1054" spans="2:41" x14ac:dyDescent="0.25">
      <c r="B1054" s="159" t="s">
        <v>9</v>
      </c>
      <c r="C1054" s="160"/>
      <c r="E1054" s="9"/>
      <c r="F1054" s="10"/>
      <c r="G1054" s="10"/>
      <c r="H1054" s="5"/>
      <c r="N1054" s="3"/>
      <c r="O1054" s="3"/>
      <c r="P1054" s="3"/>
      <c r="Q1054" s="3"/>
      <c r="R1054" s="20"/>
      <c r="S1054" s="3"/>
      <c r="V1054" s="19"/>
      <c r="X1054" s="159" t="s">
        <v>9</v>
      </c>
      <c r="Y1054" s="160"/>
      <c r="AA1054" s="9"/>
      <c r="AB1054" s="10"/>
      <c r="AC1054" s="10"/>
      <c r="AD1054" s="5"/>
      <c r="AJ1054" s="3"/>
      <c r="AK1054" s="3"/>
      <c r="AL1054" s="3"/>
      <c r="AM1054" s="3"/>
      <c r="AN1054" s="20"/>
      <c r="AO1054" s="3"/>
    </row>
    <row r="1055" spans="2:41" x14ac:dyDescent="0.25">
      <c r="B1055" s="11" t="str">
        <f>IF(C1088&lt;0,"SALDO A FAVOR","SALDO ADELANTAD0'")</f>
        <v>SALDO ADELANTAD0'</v>
      </c>
      <c r="C1055" s="12">
        <f>IF(Y999&lt;=0,Y999*-1)</f>
        <v>2044.2500000000002</v>
      </c>
      <c r="E1055" s="9"/>
      <c r="F1055" s="10"/>
      <c r="G1055" s="10"/>
      <c r="H1055" s="5"/>
      <c r="N1055" s="3"/>
      <c r="O1055" s="3"/>
      <c r="P1055" s="3"/>
      <c r="Q1055" s="3"/>
      <c r="R1055" s="20"/>
      <c r="S1055" s="3"/>
      <c r="V1055" s="19"/>
      <c r="X1055" s="11" t="str">
        <f>IF(C1052&lt;0,"SALDO ADELANTADO","SALDO A FAVOR'")</f>
        <v>SALDO ADELANTADO</v>
      </c>
      <c r="Y1055" s="12">
        <f>IF(C1052&lt;=0,C1052*-1)</f>
        <v>2044.2500000000002</v>
      </c>
      <c r="AA1055" s="9"/>
      <c r="AB1055" s="10"/>
      <c r="AC1055" s="10"/>
      <c r="AD1055" s="5"/>
      <c r="AJ1055" s="3"/>
      <c r="AK1055" s="3"/>
      <c r="AL1055" s="3"/>
      <c r="AM1055" s="3"/>
      <c r="AN1055" s="20"/>
      <c r="AO1055" s="3"/>
    </row>
    <row r="1056" spans="2:41" x14ac:dyDescent="0.25">
      <c r="B1056" s="13" t="s">
        <v>10</v>
      </c>
      <c r="C1056" s="12">
        <f>R1065</f>
        <v>0</v>
      </c>
      <c r="E1056" s="9"/>
      <c r="F1056" s="10"/>
      <c r="G1056" s="10"/>
      <c r="H1056" s="5"/>
      <c r="N1056" s="3"/>
      <c r="O1056" s="3"/>
      <c r="P1056" s="3"/>
      <c r="Q1056" s="3"/>
      <c r="R1056" s="20"/>
      <c r="S1056" s="3"/>
      <c r="V1056" s="19"/>
      <c r="X1056" s="13" t="s">
        <v>10</v>
      </c>
      <c r="Y1056" s="12">
        <f>AN1065</f>
        <v>0</v>
      </c>
      <c r="AA1056" s="9"/>
      <c r="AB1056" s="10"/>
      <c r="AC1056" s="10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3" t="s">
        <v>11</v>
      </c>
      <c r="C1057" s="12"/>
      <c r="E1057" s="9"/>
      <c r="F1057" s="10"/>
      <c r="G1057" s="10"/>
      <c r="H1057" s="5"/>
      <c r="N1057" s="3"/>
      <c r="O1057" s="3"/>
      <c r="P1057" s="3"/>
      <c r="Q1057" s="3"/>
      <c r="R1057" s="20"/>
      <c r="S1057" s="3"/>
      <c r="V1057" s="19"/>
      <c r="X1057" s="13" t="s">
        <v>11</v>
      </c>
      <c r="Y1057" s="12"/>
      <c r="AA1057" s="9"/>
      <c r="AB1057" s="10"/>
      <c r="AC1057" s="10"/>
      <c r="AD1057" s="5"/>
      <c r="AJ1057" s="3"/>
      <c r="AK1057" s="3"/>
      <c r="AL1057" s="3"/>
      <c r="AM1057" s="3"/>
      <c r="AN1057" s="20"/>
      <c r="AO1057" s="3"/>
    </row>
    <row r="1058" spans="2:41" x14ac:dyDescent="0.25">
      <c r="B1058" s="13" t="s">
        <v>12</v>
      </c>
      <c r="C1058" s="12"/>
      <c r="E1058" s="9"/>
      <c r="F1058" s="10"/>
      <c r="G1058" s="10"/>
      <c r="H1058" s="5"/>
      <c r="N1058" s="3"/>
      <c r="O1058" s="3"/>
      <c r="P1058" s="3"/>
      <c r="Q1058" s="3"/>
      <c r="R1058" s="20"/>
      <c r="S1058" s="3"/>
      <c r="V1058" s="19"/>
      <c r="X1058" s="13" t="s">
        <v>12</v>
      </c>
      <c r="Y1058" s="12"/>
      <c r="AA1058" s="9"/>
      <c r="AB1058" s="10"/>
      <c r="AC1058" s="10"/>
      <c r="AD1058" s="5"/>
      <c r="AJ1058" s="3"/>
      <c r="AK1058" s="3"/>
      <c r="AL1058" s="3"/>
      <c r="AM1058" s="3"/>
      <c r="AN1058" s="20"/>
      <c r="AO1058" s="3"/>
    </row>
    <row r="1059" spans="2:41" x14ac:dyDescent="0.25">
      <c r="B1059" s="13" t="s">
        <v>13</v>
      </c>
      <c r="C1059" s="12"/>
      <c r="E1059" s="9"/>
      <c r="F1059" s="10"/>
      <c r="G1059" s="10"/>
      <c r="H1059" s="5"/>
      <c r="N1059" s="3"/>
      <c r="O1059" s="3"/>
      <c r="P1059" s="3"/>
      <c r="Q1059" s="3"/>
      <c r="R1059" s="20"/>
      <c r="S1059" s="3"/>
      <c r="V1059" s="19"/>
      <c r="X1059" s="13" t="s">
        <v>13</v>
      </c>
      <c r="Y1059" s="12"/>
      <c r="AA1059" s="9"/>
      <c r="AB1059" s="10"/>
      <c r="AC1059" s="10"/>
      <c r="AD1059" s="5"/>
      <c r="AJ1059" s="3"/>
      <c r="AK1059" s="3"/>
      <c r="AL1059" s="3"/>
      <c r="AM1059" s="3"/>
      <c r="AN1059" s="20"/>
      <c r="AO1059" s="3"/>
    </row>
    <row r="1060" spans="2:41" x14ac:dyDescent="0.25">
      <c r="B1060" s="13" t="s">
        <v>14</v>
      </c>
      <c r="C1060" s="12"/>
      <c r="E1060" s="9"/>
      <c r="F1060" s="10"/>
      <c r="G1060" s="10"/>
      <c r="H1060" s="5"/>
      <c r="N1060" s="3"/>
      <c r="O1060" s="3"/>
      <c r="P1060" s="3"/>
      <c r="Q1060" s="3"/>
      <c r="R1060" s="20"/>
      <c r="S1060" s="3"/>
      <c r="V1060" s="19"/>
      <c r="X1060" s="13" t="s">
        <v>14</v>
      </c>
      <c r="Y1060" s="12"/>
      <c r="AA1060" s="9"/>
      <c r="AB1060" s="10"/>
      <c r="AC1060" s="10"/>
      <c r="AD1060" s="5"/>
      <c r="AJ1060" s="3"/>
      <c r="AK1060" s="3"/>
      <c r="AL1060" s="3"/>
      <c r="AM1060" s="3"/>
      <c r="AN1060" s="20"/>
      <c r="AO1060" s="3"/>
    </row>
    <row r="1061" spans="2:41" x14ac:dyDescent="0.25">
      <c r="B1061" s="13" t="s">
        <v>15</v>
      </c>
      <c r="C1061" s="12"/>
      <c r="E1061" s="9"/>
      <c r="F1061" s="10"/>
      <c r="G1061" s="10"/>
      <c r="H1061" s="5"/>
      <c r="N1061" s="3"/>
      <c r="O1061" s="3"/>
      <c r="P1061" s="3"/>
      <c r="Q1061" s="3"/>
      <c r="R1061" s="20"/>
      <c r="S1061" s="3"/>
      <c r="V1061" s="19"/>
      <c r="X1061" s="13" t="s">
        <v>15</v>
      </c>
      <c r="Y1061" s="12"/>
      <c r="AA1061" s="9"/>
      <c r="AB1061" s="10"/>
      <c r="AC1061" s="10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3" t="s">
        <v>16</v>
      </c>
      <c r="C1062" s="12"/>
      <c r="E1062" s="9"/>
      <c r="F1062" s="10"/>
      <c r="G1062" s="10"/>
      <c r="H1062" s="5"/>
      <c r="N1062" s="3"/>
      <c r="O1062" s="3"/>
      <c r="P1062" s="3"/>
      <c r="Q1062" s="3"/>
      <c r="R1062" s="20"/>
      <c r="S1062" s="3"/>
      <c r="V1062" s="19"/>
      <c r="X1062" s="13" t="s">
        <v>16</v>
      </c>
      <c r="Y1062" s="12"/>
      <c r="AA1062" s="9"/>
      <c r="AB1062" s="10"/>
      <c r="AC1062" s="10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3" t="s">
        <v>17</v>
      </c>
      <c r="C1063" s="12"/>
      <c r="E1063" s="161" t="s">
        <v>7</v>
      </c>
      <c r="F1063" s="162"/>
      <c r="G1063" s="163"/>
      <c r="H1063" s="5">
        <f>SUM(H1049:H1062)</f>
        <v>0</v>
      </c>
      <c r="N1063" s="3"/>
      <c r="O1063" s="3"/>
      <c r="P1063" s="3"/>
      <c r="Q1063" s="3"/>
      <c r="R1063" s="20"/>
      <c r="S1063" s="3"/>
      <c r="V1063" s="19"/>
      <c r="X1063" s="13" t="s">
        <v>17</v>
      </c>
      <c r="Y1063" s="12"/>
      <c r="AA1063" s="161" t="s">
        <v>7</v>
      </c>
      <c r="AB1063" s="162"/>
      <c r="AC1063" s="163"/>
      <c r="AD1063" s="5">
        <f>SUM(AD1049:AD1062)</f>
        <v>0</v>
      </c>
      <c r="AJ1063" s="3"/>
      <c r="AK1063" s="3"/>
      <c r="AL1063" s="3"/>
      <c r="AM1063" s="3"/>
      <c r="AN1063" s="20"/>
      <c r="AO1063" s="3"/>
    </row>
    <row r="1064" spans="2:41" x14ac:dyDescent="0.25">
      <c r="B1064" s="14"/>
      <c r="C1064" s="12"/>
      <c r="E1064" s="15"/>
      <c r="F1064" s="15"/>
      <c r="G1064" s="15"/>
      <c r="N1064" s="3"/>
      <c r="O1064" s="3"/>
      <c r="P1064" s="3"/>
      <c r="Q1064" s="3"/>
      <c r="R1064" s="20"/>
      <c r="S1064" s="3"/>
      <c r="V1064" s="19"/>
      <c r="X1064" s="14"/>
      <c r="Y1064" s="12"/>
      <c r="AA1064" s="15"/>
      <c r="AB1064" s="15"/>
      <c r="AC1064" s="15"/>
      <c r="AJ1064" s="3"/>
      <c r="AK1064" s="3"/>
      <c r="AL1064" s="3"/>
      <c r="AM1064" s="3"/>
      <c r="AN1064" s="20"/>
      <c r="AO1064" s="3"/>
    </row>
    <row r="1065" spans="2:41" x14ac:dyDescent="0.25">
      <c r="B1065" s="14"/>
      <c r="C1065" s="12"/>
      <c r="N1065" s="161" t="s">
        <v>7</v>
      </c>
      <c r="O1065" s="162"/>
      <c r="P1065" s="162"/>
      <c r="Q1065" s="163"/>
      <c r="R1065" s="20">
        <f>SUM(R1049:R1064)</f>
        <v>0</v>
      </c>
      <c r="S1065" s="3"/>
      <c r="V1065" s="19"/>
      <c r="X1065" s="14"/>
      <c r="Y1065" s="12"/>
      <c r="AJ1065" s="161" t="s">
        <v>7</v>
      </c>
      <c r="AK1065" s="162"/>
      <c r="AL1065" s="162"/>
      <c r="AM1065" s="163"/>
      <c r="AN1065" s="20">
        <f>SUM(AN1049:AN1064)</f>
        <v>0</v>
      </c>
      <c r="AO1065" s="3"/>
    </row>
    <row r="1066" spans="2:41" x14ac:dyDescent="0.25">
      <c r="B1066" s="14"/>
      <c r="C1066" s="12"/>
      <c r="V1066" s="19"/>
      <c r="X1066" s="14"/>
      <c r="Y1066" s="12"/>
    </row>
    <row r="1067" spans="2:41" x14ac:dyDescent="0.25">
      <c r="B1067" s="14"/>
      <c r="C1067" s="12"/>
      <c r="V1067" s="19"/>
      <c r="X1067" s="14"/>
      <c r="Y1067" s="12"/>
    </row>
    <row r="1068" spans="2:41" x14ac:dyDescent="0.25">
      <c r="B1068" s="14"/>
      <c r="C1068" s="12"/>
      <c r="E1068" s="16"/>
      <c r="V1068" s="19"/>
      <c r="X1068" s="14"/>
      <c r="Y1068" s="12"/>
      <c r="AA1068" s="16"/>
    </row>
    <row r="1069" spans="2:41" x14ac:dyDescent="0.25">
      <c r="B1069" s="14"/>
      <c r="C1069" s="12"/>
      <c r="V1069" s="19"/>
      <c r="X1069" s="14"/>
      <c r="Y1069" s="12"/>
    </row>
    <row r="1070" spans="2:41" x14ac:dyDescent="0.25">
      <c r="B1070" s="14"/>
      <c r="C1070" s="12"/>
      <c r="V1070" s="19"/>
      <c r="X1070" s="14"/>
      <c r="Y1070" s="12"/>
    </row>
    <row r="1071" spans="2:41" x14ac:dyDescent="0.25">
      <c r="B1071" s="14"/>
      <c r="C1071" s="12"/>
      <c r="V1071" s="19"/>
      <c r="X1071" s="14"/>
      <c r="Y1071" s="12"/>
    </row>
    <row r="1072" spans="2:41" x14ac:dyDescent="0.25">
      <c r="B1072" s="14"/>
      <c r="C1072" s="12"/>
      <c r="V1072" s="19"/>
      <c r="X1072" s="14"/>
      <c r="Y1072" s="12"/>
    </row>
    <row r="1073" spans="1:43" x14ac:dyDescent="0.25">
      <c r="B1073" s="13"/>
      <c r="C1073" s="12"/>
      <c r="V1073" s="19"/>
      <c r="X1073" s="13"/>
      <c r="Y1073" s="12"/>
    </row>
    <row r="1074" spans="1:43" x14ac:dyDescent="0.25">
      <c r="B1074" s="17" t="s">
        <v>18</v>
      </c>
      <c r="C1074" s="18">
        <f>SUM(C1055:C1073)</f>
        <v>2044.2500000000002</v>
      </c>
      <c r="V1074" s="19"/>
      <c r="X1074" s="17" t="s">
        <v>18</v>
      </c>
      <c r="Y1074" s="18">
        <f>SUM(Y1055:Y1073)</f>
        <v>2044.2500000000002</v>
      </c>
    </row>
    <row r="1075" spans="1:43" x14ac:dyDescent="0.25">
      <c r="D1075" s="30" t="s">
        <v>22</v>
      </c>
      <c r="E1075" s="30" t="s">
        <v>21</v>
      </c>
      <c r="V1075" s="19"/>
      <c r="Z1075" s="30" t="s">
        <v>22</v>
      </c>
      <c r="AA1075" s="30" t="s">
        <v>21</v>
      </c>
    </row>
    <row r="1076" spans="1:43" x14ac:dyDescent="0.25">
      <c r="E1076" s="1" t="s">
        <v>19</v>
      </c>
      <c r="V1076" s="19"/>
      <c r="AA1076" s="1" t="s">
        <v>19</v>
      </c>
    </row>
    <row r="1077" spans="1:43" x14ac:dyDescent="0.25">
      <c r="V1077" s="19"/>
    </row>
    <row r="1078" spans="1:43" x14ac:dyDescent="0.25">
      <c r="V1078" s="19"/>
    </row>
    <row r="1079" spans="1:43" x14ac:dyDescent="0.25">
      <c r="V1079" s="19"/>
    </row>
    <row r="1080" spans="1:43" x14ac:dyDescent="0.25">
      <c r="V1080" s="19"/>
    </row>
    <row r="1081" spans="1:43" x14ac:dyDescent="0.25">
      <c r="V1081" s="19"/>
    </row>
    <row r="1082" spans="1:43" x14ac:dyDescent="0.25">
      <c r="V1082" s="19"/>
    </row>
    <row r="1083" spans="1:43" x14ac:dyDescent="0.25">
      <c r="A1083" s="19"/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</row>
    <row r="1084" spans="1:43" x14ac:dyDescent="0.25">
      <c r="A1084" s="19"/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</row>
    <row r="1085" spans="1:43" x14ac:dyDescent="0.25">
      <c r="A1085" s="19"/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</row>
    <row r="1086" spans="1:43" x14ac:dyDescent="0.25">
      <c r="V1086" s="19"/>
    </row>
    <row r="1087" spans="1:43" x14ac:dyDescent="0.25">
      <c r="H1087" s="165" t="s">
        <v>30</v>
      </c>
      <c r="I1087" s="165"/>
      <c r="J1087" s="165"/>
      <c r="V1087" s="19"/>
      <c r="AA1087" s="165" t="s">
        <v>31</v>
      </c>
      <c r="AB1087" s="165"/>
      <c r="AC1087" s="165"/>
    </row>
    <row r="1088" spans="1:43" x14ac:dyDescent="0.25">
      <c r="H1088" s="165"/>
      <c r="I1088" s="165"/>
      <c r="J1088" s="165"/>
      <c r="V1088" s="19"/>
      <c r="AA1088" s="165"/>
      <c r="AB1088" s="165"/>
      <c r="AC1088" s="165"/>
    </row>
    <row r="1089" spans="2:41" x14ac:dyDescent="0.25">
      <c r="V1089" s="19"/>
    </row>
    <row r="1090" spans="2:41" x14ac:dyDescent="0.25">
      <c r="V1090" s="19"/>
    </row>
    <row r="1091" spans="2:41" ht="23.25" x14ac:dyDescent="0.35">
      <c r="B1091" s="26" t="s">
        <v>72</v>
      </c>
      <c r="V1091" s="19"/>
      <c r="X1091" s="24" t="s">
        <v>72</v>
      </c>
    </row>
    <row r="1092" spans="2:41" ht="23.25" x14ac:dyDescent="0.35">
      <c r="B1092" s="25" t="s">
        <v>32</v>
      </c>
      <c r="C1092" s="22">
        <f>IF(X1047="PAGADO",0,C1052)</f>
        <v>-2044.2500000000002</v>
      </c>
      <c r="E1092" s="166" t="s">
        <v>20</v>
      </c>
      <c r="F1092" s="166"/>
      <c r="G1092" s="166"/>
      <c r="H1092" s="166"/>
      <c r="V1092" s="19"/>
      <c r="X1092" s="25" t="s">
        <v>32</v>
      </c>
      <c r="Y1092" s="22">
        <f>IF(B1892="PAGADO",0,C1097)</f>
        <v>-2044.2500000000002</v>
      </c>
      <c r="AA1092" s="166" t="s">
        <v>20</v>
      </c>
      <c r="AB1092" s="166"/>
      <c r="AC1092" s="166"/>
      <c r="AD1092" s="166"/>
    </row>
    <row r="1093" spans="2:41" x14ac:dyDescent="0.25">
      <c r="B1093" s="1" t="s">
        <v>0</v>
      </c>
      <c r="C1093" s="21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9"/>
      <c r="X1093" s="1" t="s">
        <v>0</v>
      </c>
      <c r="Y1093" s="21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2"/>
      <c r="E1094" s="4"/>
      <c r="F1094" s="3"/>
      <c r="G1094" s="3"/>
      <c r="H1094" s="5"/>
      <c r="N1094" s="3"/>
      <c r="O1094" s="3"/>
      <c r="P1094" s="3"/>
      <c r="Q1094" s="3"/>
      <c r="R1094" s="20"/>
      <c r="S1094" s="3"/>
      <c r="V1094" s="19"/>
      <c r="Y1094" s="22"/>
      <c r="AA1094" s="4"/>
      <c r="AB1094" s="3"/>
      <c r="AC1094" s="3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" t="s">
        <v>24</v>
      </c>
      <c r="C1095" s="21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20"/>
      <c r="S1095" s="3"/>
      <c r="V1095" s="19"/>
      <c r="X1095" s="1" t="s">
        <v>24</v>
      </c>
      <c r="Y1095" s="21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20"/>
      <c r="AO1095" s="3"/>
    </row>
    <row r="1096" spans="2:41" x14ac:dyDescent="0.25">
      <c r="B1096" s="1" t="s">
        <v>9</v>
      </c>
      <c r="C1096" s="22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20"/>
      <c r="S1096" s="3"/>
      <c r="V1096" s="19"/>
      <c r="X1096" s="1" t="s">
        <v>9</v>
      </c>
      <c r="Y1096" s="22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20"/>
      <c r="AO1096" s="3"/>
    </row>
    <row r="1097" spans="2:41" x14ac:dyDescent="0.25">
      <c r="B1097" s="6" t="s">
        <v>26</v>
      </c>
      <c r="C1097" s="23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20"/>
      <c r="S1097" s="3"/>
      <c r="V1097" s="19"/>
      <c r="X1097" s="6" t="s">
        <v>27</v>
      </c>
      <c r="Y1097" s="23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20"/>
      <c r="AO1097" s="3"/>
    </row>
    <row r="1098" spans="2:41" ht="23.25" x14ac:dyDescent="0.35">
      <c r="B1098" s="6"/>
      <c r="C1098" s="7"/>
      <c r="E1098" s="9"/>
      <c r="F1098" s="10"/>
      <c r="G1098" s="10"/>
      <c r="H1098" s="5"/>
      <c r="N1098" s="3"/>
      <c r="O1098" s="3"/>
      <c r="P1098" s="3"/>
      <c r="Q1098" s="3"/>
      <c r="R1098" s="20"/>
      <c r="S1098" s="3"/>
      <c r="V1098" s="19"/>
      <c r="X1098" s="168" t="str">
        <f>IF(Y1097&lt;0,"NO PAGAR","COBRAR'")</f>
        <v>NO PAGAR</v>
      </c>
      <c r="Y1098" s="168"/>
      <c r="AA1098" s="9"/>
      <c r="AB1098" s="10"/>
      <c r="AC1098" s="10"/>
      <c r="AD1098" s="5"/>
      <c r="AJ1098" s="3"/>
      <c r="AK1098" s="3"/>
      <c r="AL1098" s="3"/>
      <c r="AM1098" s="3"/>
      <c r="AN1098" s="20"/>
      <c r="AO1098" s="3"/>
    </row>
    <row r="1099" spans="2:41" ht="23.25" x14ac:dyDescent="0.35">
      <c r="B1099" s="168" t="str">
        <f>IF(C1097&lt;0,"NO PAGAR","COBRAR'")</f>
        <v>NO PAGAR</v>
      </c>
      <c r="C1099" s="168"/>
      <c r="E1099" s="9"/>
      <c r="F1099" s="10"/>
      <c r="G1099" s="10"/>
      <c r="H1099" s="5"/>
      <c r="N1099" s="3"/>
      <c r="O1099" s="3"/>
      <c r="P1099" s="3"/>
      <c r="Q1099" s="3"/>
      <c r="R1099" s="20"/>
      <c r="S1099" s="3"/>
      <c r="V1099" s="19"/>
      <c r="X1099" s="6"/>
      <c r="Y1099" s="8"/>
      <c r="AA1099" s="9"/>
      <c r="AB1099" s="10"/>
      <c r="AC1099" s="10"/>
      <c r="AD1099" s="5"/>
      <c r="AJ1099" s="3"/>
      <c r="AK1099" s="3"/>
      <c r="AL1099" s="3"/>
      <c r="AM1099" s="3"/>
      <c r="AN1099" s="20"/>
      <c r="AO1099" s="3"/>
    </row>
    <row r="1100" spans="2:41" x14ac:dyDescent="0.25">
      <c r="B1100" s="159" t="s">
        <v>9</v>
      </c>
      <c r="C1100" s="160"/>
      <c r="E1100" s="9"/>
      <c r="F1100" s="10"/>
      <c r="G1100" s="10"/>
      <c r="H1100" s="5"/>
      <c r="N1100" s="3"/>
      <c r="O1100" s="3"/>
      <c r="P1100" s="3"/>
      <c r="Q1100" s="3"/>
      <c r="R1100" s="20"/>
      <c r="S1100" s="3"/>
      <c r="V1100" s="19"/>
      <c r="X1100" s="159" t="s">
        <v>9</v>
      </c>
      <c r="Y1100" s="160"/>
      <c r="AA1100" s="9"/>
      <c r="AB1100" s="10"/>
      <c r="AC1100" s="10"/>
      <c r="AD1100" s="5"/>
      <c r="AJ1100" s="3"/>
      <c r="AK1100" s="3"/>
      <c r="AL1100" s="3"/>
      <c r="AM1100" s="3"/>
      <c r="AN1100" s="20"/>
      <c r="AO1100" s="3"/>
    </row>
    <row r="1101" spans="2:41" x14ac:dyDescent="0.25">
      <c r="B1101" s="11" t="str">
        <f>IF(Y1052&lt;0,"SALDO ADELANTADO","SALDO A FAVOR '")</f>
        <v>SALDO ADELANTADO</v>
      </c>
      <c r="C1101" s="12">
        <f>IF(Y1052&lt;=0,Y1052*-1)</f>
        <v>2044.2500000000002</v>
      </c>
      <c r="E1101" s="9"/>
      <c r="F1101" s="10"/>
      <c r="G1101" s="10"/>
      <c r="H1101" s="5"/>
      <c r="N1101" s="3"/>
      <c r="O1101" s="3"/>
      <c r="P1101" s="3"/>
      <c r="Q1101" s="3"/>
      <c r="R1101" s="20"/>
      <c r="S1101" s="3"/>
      <c r="V1101" s="19"/>
      <c r="X1101" s="11" t="str">
        <f>IF(C1097&lt;0,"SALDO ADELANTADO","SALDO A FAVOR'")</f>
        <v>SALDO ADELANTADO</v>
      </c>
      <c r="Y1101" s="12">
        <f>IF(C1097&lt;=0,C1097*-1)</f>
        <v>2044.2500000000002</v>
      </c>
      <c r="AA1101" s="9"/>
      <c r="AB1101" s="10"/>
      <c r="AC1101" s="10"/>
      <c r="AD1101" s="5"/>
      <c r="AJ1101" s="3"/>
      <c r="AK1101" s="3"/>
      <c r="AL1101" s="3"/>
      <c r="AM1101" s="3"/>
      <c r="AN1101" s="20"/>
      <c r="AO1101" s="3"/>
    </row>
    <row r="1102" spans="2:41" x14ac:dyDescent="0.25">
      <c r="B1102" s="13" t="s">
        <v>10</v>
      </c>
      <c r="C1102" s="12">
        <f>R1110</f>
        <v>0</v>
      </c>
      <c r="E1102" s="9"/>
      <c r="F1102" s="10"/>
      <c r="G1102" s="10"/>
      <c r="H1102" s="5"/>
      <c r="N1102" s="3"/>
      <c r="O1102" s="3"/>
      <c r="P1102" s="3"/>
      <c r="Q1102" s="3"/>
      <c r="R1102" s="20"/>
      <c r="S1102" s="3"/>
      <c r="V1102" s="19"/>
      <c r="X1102" s="13" t="s">
        <v>10</v>
      </c>
      <c r="Y1102" s="12">
        <f>AN1110</f>
        <v>0</v>
      </c>
      <c r="AA1102" s="9"/>
      <c r="AB1102" s="10"/>
      <c r="AC1102" s="10"/>
      <c r="AD1102" s="5"/>
      <c r="AJ1102" s="3"/>
      <c r="AK1102" s="3"/>
      <c r="AL1102" s="3"/>
      <c r="AM1102" s="3"/>
      <c r="AN1102" s="20"/>
      <c r="AO1102" s="3"/>
    </row>
    <row r="1103" spans="2:41" x14ac:dyDescent="0.25">
      <c r="B1103" s="13" t="s">
        <v>11</v>
      </c>
      <c r="C1103" s="12"/>
      <c r="E1103" s="9"/>
      <c r="F1103" s="10"/>
      <c r="G1103" s="10"/>
      <c r="H1103" s="5"/>
      <c r="N1103" s="3"/>
      <c r="O1103" s="3"/>
      <c r="P1103" s="3"/>
      <c r="Q1103" s="3"/>
      <c r="R1103" s="20"/>
      <c r="S1103" s="3"/>
      <c r="V1103" s="19"/>
      <c r="X1103" s="13" t="s">
        <v>11</v>
      </c>
      <c r="Y1103" s="12"/>
      <c r="AA1103" s="9"/>
      <c r="AB1103" s="10"/>
      <c r="AC1103" s="10"/>
      <c r="AD1103" s="5"/>
      <c r="AJ1103" s="3"/>
      <c r="AK1103" s="3"/>
      <c r="AL1103" s="3"/>
      <c r="AM1103" s="3"/>
      <c r="AN1103" s="20"/>
      <c r="AO1103" s="3"/>
    </row>
    <row r="1104" spans="2:41" x14ac:dyDescent="0.25">
      <c r="B1104" s="13" t="s">
        <v>12</v>
      </c>
      <c r="C1104" s="12"/>
      <c r="E1104" s="9"/>
      <c r="F1104" s="10"/>
      <c r="G1104" s="10"/>
      <c r="H1104" s="5"/>
      <c r="N1104" s="3"/>
      <c r="O1104" s="3"/>
      <c r="P1104" s="3"/>
      <c r="Q1104" s="3"/>
      <c r="R1104" s="20"/>
      <c r="S1104" s="3"/>
      <c r="V1104" s="19"/>
      <c r="X1104" s="13" t="s">
        <v>12</v>
      </c>
      <c r="Y1104" s="12"/>
      <c r="AA1104" s="9"/>
      <c r="AB1104" s="10"/>
      <c r="AC1104" s="10"/>
      <c r="AD1104" s="5"/>
      <c r="AJ1104" s="3"/>
      <c r="AK1104" s="3"/>
      <c r="AL1104" s="3"/>
      <c r="AM1104" s="3"/>
      <c r="AN1104" s="20"/>
      <c r="AO1104" s="3"/>
    </row>
    <row r="1105" spans="2:41" x14ac:dyDescent="0.25">
      <c r="B1105" s="13" t="s">
        <v>13</v>
      </c>
      <c r="C1105" s="12"/>
      <c r="E1105" s="9"/>
      <c r="F1105" s="10"/>
      <c r="G1105" s="10"/>
      <c r="H1105" s="5"/>
      <c r="N1105" s="3"/>
      <c r="O1105" s="3"/>
      <c r="P1105" s="3"/>
      <c r="Q1105" s="3"/>
      <c r="R1105" s="20"/>
      <c r="S1105" s="3"/>
      <c r="V1105" s="19"/>
      <c r="X1105" s="13" t="s">
        <v>13</v>
      </c>
      <c r="Y1105" s="12"/>
      <c r="AA1105" s="9"/>
      <c r="AB1105" s="10"/>
      <c r="AC1105" s="10"/>
      <c r="AD1105" s="5"/>
      <c r="AJ1105" s="3"/>
      <c r="AK1105" s="3"/>
      <c r="AL1105" s="3"/>
      <c r="AM1105" s="3"/>
      <c r="AN1105" s="20"/>
      <c r="AO1105" s="3"/>
    </row>
    <row r="1106" spans="2:41" x14ac:dyDescent="0.25">
      <c r="B1106" s="13" t="s">
        <v>14</v>
      </c>
      <c r="C1106" s="12"/>
      <c r="E1106" s="9"/>
      <c r="F1106" s="10"/>
      <c r="G1106" s="10"/>
      <c r="H1106" s="5"/>
      <c r="N1106" s="3"/>
      <c r="O1106" s="3"/>
      <c r="P1106" s="3"/>
      <c r="Q1106" s="3"/>
      <c r="R1106" s="20"/>
      <c r="S1106" s="3"/>
      <c r="V1106" s="19"/>
      <c r="X1106" s="13" t="s">
        <v>14</v>
      </c>
      <c r="Y1106" s="12"/>
      <c r="AA1106" s="9"/>
      <c r="AB1106" s="10"/>
      <c r="AC1106" s="10"/>
      <c r="AD1106" s="5"/>
      <c r="AJ1106" s="3"/>
      <c r="AK1106" s="3"/>
      <c r="AL1106" s="3"/>
      <c r="AM1106" s="3"/>
      <c r="AN1106" s="20"/>
      <c r="AO1106" s="3"/>
    </row>
    <row r="1107" spans="2:41" x14ac:dyDescent="0.25">
      <c r="B1107" s="13" t="s">
        <v>15</v>
      </c>
      <c r="C1107" s="12"/>
      <c r="E1107" s="9"/>
      <c r="F1107" s="10"/>
      <c r="G1107" s="10"/>
      <c r="H1107" s="5"/>
      <c r="N1107" s="3"/>
      <c r="O1107" s="3"/>
      <c r="P1107" s="3"/>
      <c r="Q1107" s="3"/>
      <c r="R1107" s="20"/>
      <c r="S1107" s="3"/>
      <c r="V1107" s="19"/>
      <c r="X1107" s="13" t="s">
        <v>15</v>
      </c>
      <c r="Y1107" s="12"/>
      <c r="AA1107" s="9"/>
      <c r="AB1107" s="10"/>
      <c r="AC1107" s="10"/>
      <c r="AD1107" s="5"/>
      <c r="AJ1107" s="3"/>
      <c r="AK1107" s="3"/>
      <c r="AL1107" s="3"/>
      <c r="AM1107" s="3"/>
      <c r="AN1107" s="20"/>
      <c r="AO1107" s="3"/>
    </row>
    <row r="1108" spans="2:41" x14ac:dyDescent="0.25">
      <c r="B1108" s="13" t="s">
        <v>16</v>
      </c>
      <c r="C1108" s="12"/>
      <c r="E1108" s="161" t="s">
        <v>7</v>
      </c>
      <c r="F1108" s="162"/>
      <c r="G1108" s="163"/>
      <c r="H1108" s="5">
        <f>SUM(H1094:H1107)</f>
        <v>0</v>
      </c>
      <c r="N1108" s="3"/>
      <c r="O1108" s="3"/>
      <c r="P1108" s="3"/>
      <c r="Q1108" s="3"/>
      <c r="R1108" s="20"/>
      <c r="S1108" s="3"/>
      <c r="V1108" s="19"/>
      <c r="X1108" s="13" t="s">
        <v>16</v>
      </c>
      <c r="Y1108" s="12"/>
      <c r="AA1108" s="161" t="s">
        <v>7</v>
      </c>
      <c r="AB1108" s="162"/>
      <c r="AC1108" s="163"/>
      <c r="AD1108" s="5">
        <f>SUM(AD1094:AD1107)</f>
        <v>0</v>
      </c>
      <c r="AJ1108" s="3"/>
      <c r="AK1108" s="3"/>
      <c r="AL1108" s="3"/>
      <c r="AM1108" s="3"/>
      <c r="AN1108" s="20"/>
      <c r="AO1108" s="3"/>
    </row>
    <row r="1109" spans="2:41" x14ac:dyDescent="0.25">
      <c r="B1109" s="13" t="s">
        <v>17</v>
      </c>
      <c r="C1109" s="12"/>
      <c r="E1109" s="15"/>
      <c r="F1109" s="15"/>
      <c r="G1109" s="15"/>
      <c r="N1109" s="3"/>
      <c r="O1109" s="3"/>
      <c r="P1109" s="3"/>
      <c r="Q1109" s="3"/>
      <c r="R1109" s="20"/>
      <c r="S1109" s="3"/>
      <c r="V1109" s="19"/>
      <c r="X1109" s="13" t="s">
        <v>17</v>
      </c>
      <c r="Y1109" s="12"/>
      <c r="AA1109" s="15"/>
      <c r="AB1109" s="15"/>
      <c r="AC1109" s="15"/>
      <c r="AJ1109" s="3"/>
      <c r="AK1109" s="3"/>
      <c r="AL1109" s="3"/>
      <c r="AM1109" s="3"/>
      <c r="AN1109" s="20"/>
      <c r="AO1109" s="3"/>
    </row>
    <row r="1110" spans="2:41" x14ac:dyDescent="0.25">
      <c r="B1110" s="14"/>
      <c r="C1110" s="12"/>
      <c r="N1110" s="161" t="s">
        <v>7</v>
      </c>
      <c r="O1110" s="162"/>
      <c r="P1110" s="162"/>
      <c r="Q1110" s="163"/>
      <c r="R1110" s="20">
        <f>SUM(R1094:R1109)</f>
        <v>0</v>
      </c>
      <c r="S1110" s="3"/>
      <c r="V1110" s="19"/>
      <c r="X1110" s="14"/>
      <c r="Y1110" s="12"/>
      <c r="AJ1110" s="161" t="s">
        <v>7</v>
      </c>
      <c r="AK1110" s="162"/>
      <c r="AL1110" s="162"/>
      <c r="AM1110" s="163"/>
      <c r="AN1110" s="20">
        <f>SUM(AN1094:AN1109)</f>
        <v>0</v>
      </c>
      <c r="AO1110" s="3"/>
    </row>
    <row r="1111" spans="2:41" x14ac:dyDescent="0.25">
      <c r="B1111" s="14"/>
      <c r="C1111" s="12"/>
      <c r="V1111" s="19"/>
      <c r="X1111" s="14"/>
      <c r="Y1111" s="12"/>
    </row>
    <row r="1112" spans="2:41" x14ac:dyDescent="0.25">
      <c r="B1112" s="14"/>
      <c r="C1112" s="12"/>
      <c r="V1112" s="19"/>
      <c r="X1112" s="14"/>
      <c r="Y1112" s="12"/>
    </row>
    <row r="1113" spans="2:41" x14ac:dyDescent="0.25">
      <c r="B1113" s="14"/>
      <c r="C1113" s="12"/>
      <c r="E1113" s="16"/>
      <c r="V1113" s="19"/>
      <c r="X1113" s="14"/>
      <c r="Y1113" s="12"/>
      <c r="AA1113" s="16"/>
    </row>
    <row r="1114" spans="2:41" x14ac:dyDescent="0.25">
      <c r="B1114" s="14"/>
      <c r="C1114" s="12"/>
      <c r="V1114" s="19"/>
      <c r="X1114" s="14"/>
      <c r="Y1114" s="12"/>
    </row>
    <row r="1115" spans="2:41" x14ac:dyDescent="0.25">
      <c r="B1115" s="14"/>
      <c r="C1115" s="12"/>
      <c r="V1115" s="19"/>
      <c r="X1115" s="14"/>
      <c r="Y1115" s="12"/>
    </row>
    <row r="1116" spans="2:41" x14ac:dyDescent="0.25">
      <c r="B1116" s="14"/>
      <c r="C1116" s="12"/>
      <c r="V1116" s="19"/>
      <c r="X1116" s="14"/>
      <c r="Y1116" s="12"/>
    </row>
    <row r="1117" spans="2:41" x14ac:dyDescent="0.25">
      <c r="B1117" s="14"/>
      <c r="C1117" s="12"/>
      <c r="V1117" s="19"/>
      <c r="X1117" s="14"/>
      <c r="Y1117" s="12"/>
    </row>
    <row r="1118" spans="2:41" x14ac:dyDescent="0.25">
      <c r="B1118" s="14"/>
      <c r="C1118" s="12"/>
      <c r="V1118" s="19"/>
      <c r="X1118" s="14"/>
      <c r="Y1118" s="12"/>
    </row>
    <row r="1119" spans="2:41" x14ac:dyDescent="0.25">
      <c r="B1119" s="13"/>
      <c r="C1119" s="12"/>
      <c r="V1119" s="19"/>
      <c r="X1119" s="13"/>
      <c r="Y1119" s="12"/>
    </row>
    <row r="1120" spans="2:41" x14ac:dyDescent="0.25">
      <c r="B1120" s="17" t="s">
        <v>18</v>
      </c>
      <c r="C1120" s="18">
        <f>SUM(C1101:C1119)</f>
        <v>2044.2500000000002</v>
      </c>
      <c r="D1120" s="30" t="s">
        <v>22</v>
      </c>
      <c r="E1120" s="30" t="s">
        <v>21</v>
      </c>
      <c r="V1120" s="19"/>
      <c r="X1120" s="17" t="s">
        <v>18</v>
      </c>
      <c r="Y1120" s="18">
        <f>SUM(Y1101:Y1119)</f>
        <v>2044.2500000000002</v>
      </c>
      <c r="Z1120" s="30" t="s">
        <v>22</v>
      </c>
      <c r="AA1120" s="30" t="s">
        <v>21</v>
      </c>
    </row>
    <row r="1121" spans="5:27" x14ac:dyDescent="0.25">
      <c r="E1121" s="1" t="s">
        <v>19</v>
      </c>
      <c r="V1121" s="19"/>
      <c r="AA1121" s="1" t="s">
        <v>19</v>
      </c>
    </row>
    <row r="1122" spans="5:27" x14ac:dyDescent="0.25">
      <c r="V1122" s="19"/>
    </row>
    <row r="1123" spans="5:27" x14ac:dyDescent="0.25">
      <c r="V1123" s="19"/>
    </row>
    <row r="1124" spans="5:27" x14ac:dyDescent="0.25">
      <c r="V1124" s="19"/>
    </row>
    <row r="1125" spans="5:27" x14ac:dyDescent="0.25">
      <c r="V1125" s="19"/>
    </row>
    <row r="1126" spans="5:27" x14ac:dyDescent="0.25">
      <c r="V1126" s="19"/>
    </row>
    <row r="1127" spans="5:27" x14ac:dyDescent="0.25">
      <c r="V1127" s="19"/>
    </row>
    <row r="1128" spans="5:27" x14ac:dyDescent="0.25">
      <c r="V1128" s="19"/>
    </row>
    <row r="1129" spans="5:27" x14ac:dyDescent="0.25">
      <c r="V1129" s="19"/>
    </row>
    <row r="1130" spans="5:27" x14ac:dyDescent="0.25">
      <c r="V1130" s="19"/>
    </row>
    <row r="1131" spans="5:27" x14ac:dyDescent="0.25">
      <c r="V1131" s="19"/>
    </row>
    <row r="1132" spans="5:27" x14ac:dyDescent="0.25">
      <c r="V1132" s="19"/>
    </row>
    <row r="1133" spans="5:27" x14ac:dyDescent="0.25">
      <c r="V1133" s="19"/>
    </row>
    <row r="1134" spans="5:27" x14ac:dyDescent="0.25">
      <c r="V1134" s="19"/>
    </row>
    <row r="1135" spans="5:27" x14ac:dyDescent="0.25">
      <c r="V1135" s="19"/>
    </row>
    <row r="1136" spans="5:27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  <row r="1225" spans="22:22" x14ac:dyDescent="0.25">
      <c r="V1225" s="19"/>
    </row>
    <row r="1226" spans="22:22" x14ac:dyDescent="0.25">
      <c r="V1226" s="19"/>
    </row>
    <row r="1227" spans="22:22" x14ac:dyDescent="0.25">
      <c r="V1227" s="19"/>
    </row>
    <row r="1228" spans="22:22" x14ac:dyDescent="0.25">
      <c r="V1228" s="19"/>
    </row>
    <row r="1229" spans="22:22" x14ac:dyDescent="0.25">
      <c r="V1229" s="19"/>
    </row>
    <row r="1230" spans="22:22" x14ac:dyDescent="0.25">
      <c r="V1230" s="19"/>
    </row>
    <row r="1231" spans="22:22" x14ac:dyDescent="0.25">
      <c r="V1231" s="19"/>
    </row>
    <row r="1232" spans="22:22" x14ac:dyDescent="0.25">
      <c r="V1232" s="19"/>
    </row>
    <row r="1233" spans="22:22" x14ac:dyDescent="0.25">
      <c r="V1233" s="19"/>
    </row>
    <row r="1234" spans="22:22" x14ac:dyDescent="0.25">
      <c r="V1234" s="19"/>
    </row>
    <row r="1235" spans="22:22" x14ac:dyDescent="0.25">
      <c r="V1235" s="19"/>
    </row>
    <row r="1236" spans="22:22" x14ac:dyDescent="0.25">
      <c r="V1236" s="19"/>
    </row>
    <row r="1237" spans="22:22" x14ac:dyDescent="0.25">
      <c r="V1237" s="19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223"/>
  <sheetViews>
    <sheetView topLeftCell="R370" zoomScaleNormal="100" workbookViewId="0">
      <selection activeCell="AC387" sqref="AC387"/>
    </sheetView>
  </sheetViews>
  <sheetFormatPr baseColWidth="10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82</v>
      </c>
      <c r="C8" s="22"/>
      <c r="E8" s="166" t="s">
        <v>20</v>
      </c>
      <c r="F8" s="166"/>
      <c r="G8" s="166"/>
      <c r="H8" s="166"/>
      <c r="V8" s="19"/>
      <c r="X8" s="25" t="s">
        <v>82</v>
      </c>
      <c r="Y8" s="22">
        <f>IF(B8="PAGADO",0,C13)</f>
        <v>0</v>
      </c>
      <c r="AA8" s="166" t="s">
        <v>20</v>
      </c>
      <c r="AB8" s="166"/>
      <c r="AC8" s="166"/>
      <c r="AD8" s="166"/>
    </row>
    <row r="9" spans="2:41" x14ac:dyDescent="0.25">
      <c r="B9" s="1" t="s">
        <v>0</v>
      </c>
      <c r="C9" s="21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>
        <v>76.040000000000006</v>
      </c>
      <c r="N10" s="27">
        <v>44931</v>
      </c>
      <c r="O10" s="3" t="s">
        <v>108</v>
      </c>
      <c r="P10" s="3"/>
      <c r="Q10" s="3"/>
      <c r="R10" s="20">
        <v>263.82</v>
      </c>
      <c r="S10" s="3"/>
      <c r="V10" s="19"/>
      <c r="Y10" s="22"/>
      <c r="AA10" s="4">
        <v>44914</v>
      </c>
      <c r="AB10" s="3" t="s">
        <v>87</v>
      </c>
      <c r="AC10" s="3" t="s">
        <v>150</v>
      </c>
      <c r="AD10" s="5">
        <v>150</v>
      </c>
      <c r="AE10" s="30" t="s">
        <v>100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7">
        <v>44931</v>
      </c>
      <c r="O11" s="3" t="s">
        <v>110</v>
      </c>
      <c r="P11" s="3"/>
      <c r="Q11" s="3"/>
      <c r="R11" s="20">
        <v>300</v>
      </c>
      <c r="S11" s="3"/>
      <c r="V11" s="19"/>
      <c r="X11" s="1" t="s">
        <v>24</v>
      </c>
      <c r="Y11" s="21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s="30" t="s">
        <v>120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639.12</v>
      </c>
      <c r="AA12" s="9">
        <v>44916</v>
      </c>
      <c r="AB12" s="10" t="s">
        <v>87</v>
      </c>
      <c r="AC12" s="10" t="s">
        <v>86</v>
      </c>
      <c r="AD12" s="5">
        <v>200</v>
      </c>
      <c r="AE12" s="30" t="s">
        <v>100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1355.88</v>
      </c>
      <c r="AA13" s="9">
        <v>44902</v>
      </c>
      <c r="AB13" s="10" t="s">
        <v>87</v>
      </c>
      <c r="AC13" s="10" t="s">
        <v>86</v>
      </c>
      <c r="AD13" s="5">
        <v>150</v>
      </c>
      <c r="AE13" s="30" t="s">
        <v>120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NO PAGAR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>
        <v>44902</v>
      </c>
      <c r="AB14" s="10" t="s">
        <v>87</v>
      </c>
      <c r="AC14" s="10" t="s">
        <v>86</v>
      </c>
      <c r="AD14" s="5">
        <v>150</v>
      </c>
      <c r="AE14" s="30" t="s">
        <v>100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44900</v>
      </c>
      <c r="AB15" s="10" t="s">
        <v>87</v>
      </c>
      <c r="AC15" s="10" t="s">
        <v>86</v>
      </c>
      <c r="AD15" s="5">
        <v>150</v>
      </c>
      <c r="AE15" s="30" t="s">
        <v>120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202.77999999999992</v>
      </c>
      <c r="AA16" s="9">
        <v>44907</v>
      </c>
      <c r="AB16" s="10" t="s">
        <v>87</v>
      </c>
      <c r="AC16" s="10" t="s">
        <v>86</v>
      </c>
      <c r="AD16" s="5">
        <v>150</v>
      </c>
      <c r="AE16" s="30" t="s">
        <v>120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563.81999999999994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44907</v>
      </c>
      <c r="AB17" s="10" t="s">
        <v>87</v>
      </c>
      <c r="AC17" s="10" t="s">
        <v>86</v>
      </c>
      <c r="AD17" s="5">
        <v>150</v>
      </c>
      <c r="AE17" s="30" t="s">
        <v>100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>
        <v>80</v>
      </c>
      <c r="AA18" s="9">
        <v>44909</v>
      </c>
      <c r="AB18" s="10" t="s">
        <v>87</v>
      </c>
      <c r="AC18" s="10" t="s">
        <v>86</v>
      </c>
      <c r="AD18" s="5">
        <v>150</v>
      </c>
      <c r="AE18" s="30" t="s">
        <v>120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>
        <v>60</v>
      </c>
      <c r="AA19" s="9">
        <v>44909</v>
      </c>
      <c r="AB19" s="10" t="s">
        <v>87</v>
      </c>
      <c r="AC19" s="10" t="s">
        <v>86</v>
      </c>
      <c r="AD19" s="5">
        <v>150</v>
      </c>
      <c r="AE19" s="30" t="s">
        <v>100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>
        <v>44911</v>
      </c>
      <c r="AB20" s="10" t="s">
        <v>87</v>
      </c>
      <c r="AC20" s="10" t="s">
        <v>86</v>
      </c>
      <c r="AD20" s="5">
        <v>150</v>
      </c>
      <c r="AE20" s="30" t="s">
        <v>120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179</v>
      </c>
      <c r="AA21" s="9">
        <v>45290</v>
      </c>
      <c r="AB21" s="10" t="s">
        <v>175</v>
      </c>
      <c r="AC21" s="10" t="s">
        <v>86</v>
      </c>
      <c r="AD21" s="5">
        <v>75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>
        <v>44866</v>
      </c>
      <c r="AB22" s="10" t="s">
        <v>183</v>
      </c>
      <c r="AC22" s="10" t="s">
        <v>152</v>
      </c>
      <c r="AD22" s="5">
        <v>220</v>
      </c>
      <c r="AE22" t="s">
        <v>120</v>
      </c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>
        <v>97.34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361.04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61" t="s">
        <v>7</v>
      </c>
      <c r="AB24" s="162"/>
      <c r="AC24" s="163"/>
      <c r="AD24" s="5">
        <f>SUM(AD10:AD23)</f>
        <v>1995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563.81999999999994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563.81999999999994</v>
      </c>
      <c r="V35" s="19"/>
      <c r="X35" s="17" t="s">
        <v>18</v>
      </c>
      <c r="Y35" s="18">
        <f>SUM(Y16:Y34)</f>
        <v>639.12</v>
      </c>
    </row>
    <row r="36" spans="1:52" x14ac:dyDescent="0.25">
      <c r="D36" t="s">
        <v>22</v>
      </c>
      <c r="E36" t="s">
        <v>21</v>
      </c>
      <c r="V36" s="19"/>
      <c r="Z36" t="s">
        <v>22</v>
      </c>
      <c r="AA36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130</v>
      </c>
      <c r="C53" s="22">
        <f>IF(X8="PAGADO",0,Y13)</f>
        <v>0</v>
      </c>
      <c r="E53" s="166" t="s">
        <v>20</v>
      </c>
      <c r="F53" s="166"/>
      <c r="G53" s="166"/>
      <c r="H53" s="166"/>
      <c r="V53" s="19"/>
      <c r="X53" s="25" t="s">
        <v>82</v>
      </c>
      <c r="Y53" s="22">
        <f>IF(B53="PAGADO",0,C58)</f>
        <v>0</v>
      </c>
      <c r="AA53" s="166" t="s">
        <v>20</v>
      </c>
      <c r="AB53" s="166"/>
      <c r="AC53" s="166"/>
      <c r="AD53" s="166"/>
    </row>
    <row r="54" spans="2:41" x14ac:dyDescent="0.25">
      <c r="B54" s="1" t="s">
        <v>0</v>
      </c>
      <c r="C54" s="21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20"/>
      <c r="S55" s="3"/>
      <c r="V55" s="19"/>
      <c r="Y55" s="22"/>
      <c r="AA55" s="4">
        <v>44917</v>
      </c>
      <c r="AB55" s="3" t="s">
        <v>199</v>
      </c>
      <c r="AC55" s="3" t="s">
        <v>240</v>
      </c>
      <c r="AD55" s="66">
        <v>220</v>
      </c>
      <c r="AE55" s="65" t="s">
        <v>241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1216</v>
      </c>
      <c r="AA56" s="4">
        <v>44914</v>
      </c>
      <c r="AB56" s="3" t="s">
        <v>245</v>
      </c>
      <c r="AC56" s="3" t="s">
        <v>243</v>
      </c>
      <c r="AD56" s="66">
        <v>285</v>
      </c>
      <c r="AE56" t="s">
        <v>210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44923</v>
      </c>
      <c r="AB57" s="3" t="s">
        <v>245</v>
      </c>
      <c r="AC57" s="3" t="s">
        <v>246</v>
      </c>
      <c r="AD57" s="66">
        <v>114</v>
      </c>
      <c r="AE57" t="s">
        <v>210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1216</v>
      </c>
      <c r="AA58" s="4">
        <v>44949</v>
      </c>
      <c r="AB58" s="3" t="s">
        <v>247</v>
      </c>
      <c r="AC58" s="3"/>
      <c r="AD58" s="66">
        <v>32</v>
      </c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>
        <v>44896</v>
      </c>
      <c r="AB59" s="10" t="s">
        <v>138</v>
      </c>
      <c r="AC59" s="10" t="s">
        <v>155</v>
      </c>
      <c r="AD59" s="66">
        <v>405</v>
      </c>
      <c r="AE59" t="s">
        <v>210</v>
      </c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>
        <v>44951</v>
      </c>
      <c r="AB60" s="10" t="s">
        <v>258</v>
      </c>
      <c r="AC60" s="10"/>
      <c r="AD60" s="66">
        <v>100</v>
      </c>
      <c r="AE60" t="s">
        <v>270</v>
      </c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>
        <v>44951</v>
      </c>
      <c r="AB61" s="10" t="s">
        <v>267</v>
      </c>
      <c r="AC61" s="10"/>
      <c r="AD61" s="66">
        <v>60</v>
      </c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66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66"/>
      <c r="AJ63" s="3"/>
      <c r="AK63" s="3"/>
      <c r="AL63" s="3"/>
      <c r="AM63" s="3"/>
      <c r="AN63" s="20"/>
      <c r="AO63" s="3"/>
    </row>
    <row r="64" spans="2:41" x14ac:dyDescent="0.25">
      <c r="B64" s="13" t="s">
        <v>219</v>
      </c>
      <c r="C64" s="12">
        <v>30</v>
      </c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66"/>
      <c r="AJ64" s="3"/>
      <c r="AK64" s="3"/>
      <c r="AL64" s="3"/>
      <c r="AM64" s="3"/>
      <c r="AN64" s="20"/>
      <c r="AO64" s="3"/>
    </row>
    <row r="65" spans="2:41" x14ac:dyDescent="0.25">
      <c r="B65" s="13" t="s">
        <v>220</v>
      </c>
      <c r="C65" s="12">
        <v>30</v>
      </c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66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66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66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66"/>
      <c r="AJ68" s="3"/>
      <c r="AK68" s="3"/>
      <c r="AL68" s="3"/>
      <c r="AM68" s="3"/>
      <c r="AN68" s="20"/>
      <c r="AO68" s="3"/>
    </row>
    <row r="69" spans="2:41" x14ac:dyDescent="0.25">
      <c r="B69" s="13" t="s">
        <v>216</v>
      </c>
      <c r="C69" s="12">
        <v>48.67</v>
      </c>
      <c r="E69" s="161" t="s">
        <v>7</v>
      </c>
      <c r="F69" s="162"/>
      <c r="G69" s="163"/>
      <c r="H69" s="5">
        <f>SUM(H55:H68)</f>
        <v>700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1216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108.67</v>
      </c>
      <c r="D81" t="s">
        <v>22</v>
      </c>
      <c r="E81" t="s">
        <v>21</v>
      </c>
      <c r="V81" s="19"/>
      <c r="X81" s="17" t="s">
        <v>18</v>
      </c>
      <c r="Y81" s="18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4" t="s">
        <v>29</v>
      </c>
      <c r="AD100" s="164"/>
      <c r="AE100" s="164"/>
    </row>
    <row r="101" spans="2:41" x14ac:dyDescent="0.25">
      <c r="H101" s="165" t="s">
        <v>28</v>
      </c>
      <c r="I101" s="165"/>
      <c r="J101" s="165"/>
      <c r="V101" s="19"/>
      <c r="AC101" s="164"/>
      <c r="AD101" s="164"/>
      <c r="AE101" s="164"/>
    </row>
    <row r="102" spans="2:41" x14ac:dyDescent="0.25">
      <c r="H102" s="165"/>
      <c r="I102" s="165"/>
      <c r="J102" s="165"/>
      <c r="V102" s="19"/>
      <c r="AC102" s="164"/>
      <c r="AD102" s="164"/>
      <c r="AE102" s="164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130</v>
      </c>
      <c r="C106" s="22">
        <f>IF(X53="PAGADO",0,Y58)</f>
        <v>0</v>
      </c>
      <c r="E106" s="166" t="s">
        <v>20</v>
      </c>
      <c r="F106" s="166"/>
      <c r="G106" s="166"/>
      <c r="H106" s="166"/>
      <c r="V106" s="19"/>
      <c r="X106" s="25" t="s">
        <v>32</v>
      </c>
      <c r="Y106" s="22">
        <f>IF(B106="PAGADO",0,C111)</f>
        <v>0</v>
      </c>
      <c r="AA106" s="166" t="s">
        <v>20</v>
      </c>
      <c r="AB106" s="166"/>
      <c r="AC106" s="166"/>
      <c r="AD106" s="166"/>
    </row>
    <row r="107" spans="2:41" x14ac:dyDescent="0.25">
      <c r="B107" s="1" t="s">
        <v>0</v>
      </c>
      <c r="C107" s="21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20"/>
      <c r="S108" s="3"/>
      <c r="V108" s="19"/>
      <c r="Y108" s="22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7" t="str">
        <f>IF(C111&lt;0,"NO PAGAR","COBRAR")</f>
        <v>COBRAR</v>
      </c>
      <c r="C112" s="167"/>
      <c r="E112" s="9">
        <v>44932</v>
      </c>
      <c r="F112" s="10" t="s">
        <v>85</v>
      </c>
      <c r="G112" s="10" t="s">
        <v>86</v>
      </c>
      <c r="H112" s="5">
        <v>150</v>
      </c>
      <c r="I112" t="s">
        <v>210</v>
      </c>
      <c r="N112" s="3"/>
      <c r="O112" s="3"/>
      <c r="P112" s="3"/>
      <c r="Q112" s="3"/>
      <c r="R112" s="20"/>
      <c r="S112" s="3"/>
      <c r="V112" s="19"/>
      <c r="X112" s="167" t="str">
        <f>IF(Y111&lt;0,"NO PAGAR","COBRAR")</f>
        <v>COBRAR</v>
      </c>
      <c r="Y112" s="167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9" t="s">
        <v>9</v>
      </c>
      <c r="C113" s="160"/>
      <c r="E113" s="9">
        <v>44935</v>
      </c>
      <c r="F113" s="10" t="s">
        <v>85</v>
      </c>
      <c r="G113" s="10" t="s">
        <v>86</v>
      </c>
      <c r="H113" s="5">
        <v>200</v>
      </c>
      <c r="I113" t="s">
        <v>210</v>
      </c>
      <c r="N113" s="3"/>
      <c r="O113" s="3"/>
      <c r="P113" s="3"/>
      <c r="Q113" s="3"/>
      <c r="R113" s="20"/>
      <c r="S113" s="3"/>
      <c r="V113" s="19"/>
      <c r="X113" s="159" t="s">
        <v>9</v>
      </c>
      <c r="Y113" s="160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>
        <v>44937</v>
      </c>
      <c r="F114" s="10" t="s">
        <v>85</v>
      </c>
      <c r="G114" s="10" t="s">
        <v>86</v>
      </c>
      <c r="H114" s="5">
        <v>200</v>
      </c>
      <c r="I114" t="s">
        <v>210</v>
      </c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 t="b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>
        <v>44937</v>
      </c>
      <c r="F115" s="10" t="s">
        <v>85</v>
      </c>
      <c r="G115" s="10" t="s">
        <v>86</v>
      </c>
      <c r="H115" s="5">
        <v>150</v>
      </c>
      <c r="I115" t="s">
        <v>241</v>
      </c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>
        <v>110</v>
      </c>
      <c r="E116" s="9">
        <v>44942</v>
      </c>
      <c r="F116" s="10" t="s">
        <v>85</v>
      </c>
      <c r="G116" s="10" t="s">
        <v>86</v>
      </c>
      <c r="H116" s="5">
        <v>150</v>
      </c>
      <c r="I116" t="s">
        <v>241</v>
      </c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>
        <v>90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>
        <v>20</v>
      </c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>
        <v>141.12</v>
      </c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61" t="s">
        <v>7</v>
      </c>
      <c r="F122" s="162"/>
      <c r="G122" s="163"/>
      <c r="H122" s="5">
        <f>SUM(H108:H121)</f>
        <v>1470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61" t="s">
        <v>7</v>
      </c>
      <c r="AB122" s="162"/>
      <c r="AC122" s="163"/>
      <c r="AD122" s="5">
        <f>SUM(AD108:AD121)</f>
        <v>350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61" t="s">
        <v>7</v>
      </c>
      <c r="O124" s="162"/>
      <c r="P124" s="162"/>
      <c r="Q124" s="163"/>
      <c r="R124" s="20">
        <f>SUM(R108:R123)</f>
        <v>0</v>
      </c>
      <c r="S124" s="3"/>
      <c r="V124" s="19"/>
      <c r="X124" s="14"/>
      <c r="Y124" s="12"/>
      <c r="AJ124" s="161" t="s">
        <v>7</v>
      </c>
      <c r="AK124" s="162"/>
      <c r="AL124" s="162"/>
      <c r="AM124" s="163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130</v>
      </c>
      <c r="V133" s="19"/>
      <c r="X133" s="17" t="s">
        <v>18</v>
      </c>
      <c r="Y133" s="18">
        <f>SUM(Y114:Y132)</f>
        <v>231.12</v>
      </c>
    </row>
    <row r="134" spans="1:43" x14ac:dyDescent="0.25">
      <c r="D134" t="s">
        <v>22</v>
      </c>
      <c r="E134" t="s">
        <v>21</v>
      </c>
      <c r="V134" s="19"/>
      <c r="Z134" t="s">
        <v>22</v>
      </c>
      <c r="AA134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5" t="s">
        <v>30</v>
      </c>
      <c r="I146" s="165"/>
      <c r="J146" s="165"/>
      <c r="V146" s="19"/>
      <c r="AA146" s="165" t="s">
        <v>31</v>
      </c>
      <c r="AB146" s="165"/>
      <c r="AC146" s="165"/>
    </row>
    <row r="147" spans="2:41" x14ac:dyDescent="0.25">
      <c r="H147" s="165"/>
      <c r="I147" s="165"/>
      <c r="J147" s="165"/>
      <c r="V147" s="19"/>
      <c r="AA147" s="165"/>
      <c r="AB147" s="165"/>
      <c r="AC147" s="165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82</v>
      </c>
      <c r="C151" s="22">
        <f>IF(X106="PAGADO",0,Y111)</f>
        <v>118.88</v>
      </c>
      <c r="E151" s="166" t="s">
        <v>20</v>
      </c>
      <c r="F151" s="166"/>
      <c r="G151" s="166"/>
      <c r="H151" s="166"/>
      <c r="V151" s="19"/>
      <c r="X151" s="25" t="s">
        <v>82</v>
      </c>
      <c r="Y151" s="22">
        <f>IF(B151="PAGADO",0,C156)</f>
        <v>0</v>
      </c>
      <c r="AA151" s="166" t="s">
        <v>20</v>
      </c>
      <c r="AB151" s="166"/>
      <c r="AC151" s="166"/>
      <c r="AD151" s="166"/>
    </row>
    <row r="152" spans="2:41" x14ac:dyDescent="0.25">
      <c r="B152" s="1" t="s">
        <v>0</v>
      </c>
      <c r="C152" s="21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20"/>
      <c r="S153" s="3"/>
      <c r="V153" s="19"/>
      <c r="Y153" s="22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7">
        <v>44979</v>
      </c>
      <c r="AK153" s="3" t="s">
        <v>382</v>
      </c>
      <c r="AL153" s="3"/>
      <c r="AM153" s="3"/>
      <c r="AN153" s="20">
        <v>1945</v>
      </c>
      <c r="AO153" s="3"/>
    </row>
    <row r="154" spans="2:41" x14ac:dyDescent="0.25">
      <c r="B154" s="1" t="s">
        <v>24</v>
      </c>
      <c r="C154" s="21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8" t="str">
        <f>IF(Y156&lt;0,"NO PAGAR","COBRAR'")</f>
        <v>NO PAGAR</v>
      </c>
      <c r="Y157" s="168"/>
      <c r="AA157" s="9">
        <v>44936</v>
      </c>
      <c r="AB157" s="10" t="s">
        <v>280</v>
      </c>
      <c r="AC157" s="10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20"/>
      <c r="AO157" s="3"/>
    </row>
    <row r="158" spans="2:41" ht="23.25" x14ac:dyDescent="0.35">
      <c r="B158" s="168" t="str">
        <f>IF(C156&lt;0,"NO PAGAR","COBRAR'")</f>
        <v>COBRAR'</v>
      </c>
      <c r="C158" s="168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>
        <v>44979</v>
      </c>
      <c r="AB158" s="10" t="s">
        <v>384</v>
      </c>
      <c r="AC158" s="10"/>
      <c r="AD158" s="5">
        <v>70</v>
      </c>
      <c r="AE158" t="s">
        <v>270</v>
      </c>
      <c r="AJ158" s="3"/>
      <c r="AK158" s="3"/>
      <c r="AL158" s="3"/>
      <c r="AM158" s="3"/>
      <c r="AN158" s="20"/>
      <c r="AO158" s="3"/>
    </row>
    <row r="159" spans="2:41" x14ac:dyDescent="0.25">
      <c r="B159" s="159" t="s">
        <v>9</v>
      </c>
      <c r="C159" s="160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9" t="s">
        <v>9</v>
      </c>
      <c r="Y159" s="160"/>
      <c r="AA159" s="9">
        <v>44944</v>
      </c>
      <c r="AB159" s="10" t="s">
        <v>87</v>
      </c>
      <c r="AC159" s="10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 t="b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>
        <v>44944</v>
      </c>
      <c r="AB160" s="10" t="s">
        <v>87</v>
      </c>
      <c r="AC160" s="10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1945</v>
      </c>
      <c r="AA161" s="9">
        <v>44946</v>
      </c>
      <c r="AB161" s="10" t="s">
        <v>87</v>
      </c>
      <c r="AC161" s="10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>
        <v>44949</v>
      </c>
      <c r="AB162" s="10" t="s">
        <v>87</v>
      </c>
      <c r="AC162" s="10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>
        <v>44949</v>
      </c>
      <c r="AB163" s="10" t="s">
        <v>87</v>
      </c>
      <c r="AC163" s="10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>
        <v>44944</v>
      </c>
      <c r="AB164" s="10" t="s">
        <v>87</v>
      </c>
      <c r="AC164" s="10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341</v>
      </c>
      <c r="Y165" s="12">
        <v>193.84</v>
      </c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61" t="s">
        <v>7</v>
      </c>
      <c r="F167" s="162"/>
      <c r="G167" s="163"/>
      <c r="H167" s="5">
        <f>SUM(H153:H166)</f>
        <v>615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61" t="s">
        <v>7</v>
      </c>
      <c r="AB167" s="162"/>
      <c r="AC167" s="163"/>
      <c r="AD167" s="5">
        <f>SUM(AD153:AD166)</f>
        <v>2035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61" t="s">
        <v>7</v>
      </c>
      <c r="O169" s="162"/>
      <c r="P169" s="162"/>
      <c r="Q169" s="163"/>
      <c r="R169" s="20">
        <f>SUM(R153:R168)</f>
        <v>0</v>
      </c>
      <c r="S169" s="3"/>
      <c r="V169" s="19"/>
      <c r="X169" s="14"/>
      <c r="Y169" s="12"/>
      <c r="AJ169" s="161" t="s">
        <v>7</v>
      </c>
      <c r="AK169" s="162"/>
      <c r="AL169" s="162"/>
      <c r="AM169" s="163"/>
      <c r="AN169" s="20">
        <f>SUM(AN153:AN168)</f>
        <v>1945</v>
      </c>
      <c r="AO169" s="3"/>
    </row>
    <row r="170" spans="2:41" x14ac:dyDescent="0.25">
      <c r="B170" s="17" t="s">
        <v>18</v>
      </c>
      <c r="C170" s="18">
        <f>SUM(C160:C169)</f>
        <v>0</v>
      </c>
      <c r="D170" t="s">
        <v>22</v>
      </c>
      <c r="E170" t="s">
        <v>21</v>
      </c>
      <c r="V170" s="19"/>
      <c r="X170" s="17" t="s">
        <v>18</v>
      </c>
      <c r="Y170" s="18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9"/>
      <c r="AA171" s="1" t="s">
        <v>19</v>
      </c>
    </row>
    <row r="172" spans="2:41" x14ac:dyDescent="0.25">
      <c r="V172" s="19"/>
    </row>
    <row r="173" spans="2:41" x14ac:dyDescent="0.25">
      <c r="V173" s="19"/>
    </row>
    <row r="174" spans="2:41" x14ac:dyDescent="0.25">
      <c r="V174" s="19"/>
    </row>
    <row r="175" spans="2:41" x14ac:dyDescent="0.25">
      <c r="V175" s="19"/>
    </row>
    <row r="176" spans="2:41" x14ac:dyDescent="0.25">
      <c r="V176" s="19"/>
    </row>
    <row r="177" spans="1:46" x14ac:dyDescent="0.25">
      <c r="V177" s="19"/>
    </row>
    <row r="178" spans="1:46" x14ac:dyDescent="0.25">
      <c r="V178" s="19"/>
    </row>
    <row r="179" spans="1:46" x14ac:dyDescent="0.25">
      <c r="V179" s="19"/>
    </row>
    <row r="180" spans="1:46" x14ac:dyDescent="0.25">
      <c r="V180" s="19"/>
    </row>
    <row r="181" spans="1:46" x14ac:dyDescent="0.25">
      <c r="V181" s="19"/>
    </row>
    <row r="182" spans="1:46" x14ac:dyDescent="0.25">
      <c r="V182" s="19"/>
    </row>
    <row r="183" spans="1:46" x14ac:dyDescent="0.25">
      <c r="V183" s="19"/>
    </row>
    <row r="184" spans="1:46" x14ac:dyDescent="0.25">
      <c r="V184" s="19"/>
    </row>
    <row r="185" spans="1:46" x14ac:dyDescent="0.2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19"/>
      <c r="W185" s="30"/>
      <c r="X185" s="30"/>
      <c r="Y185" s="30"/>
      <c r="Z185" s="30"/>
      <c r="AA185" s="30"/>
      <c r="AB185" s="30"/>
      <c r="AC185" s="164" t="s">
        <v>29</v>
      </c>
      <c r="AD185" s="164"/>
      <c r="AE185" s="164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</row>
    <row r="186" spans="1:46" x14ac:dyDescent="0.25">
      <c r="A186" s="30"/>
      <c r="B186" s="30"/>
      <c r="C186" s="30"/>
      <c r="D186" s="30"/>
      <c r="E186" s="30"/>
      <c r="F186" s="30"/>
      <c r="G186" s="30"/>
      <c r="H186" s="165" t="s">
        <v>28</v>
      </c>
      <c r="I186" s="165"/>
      <c r="J186" s="165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19"/>
      <c r="W186" s="30"/>
      <c r="X186" s="30"/>
      <c r="Y186" s="30"/>
      <c r="Z186" s="30"/>
      <c r="AA186" s="30"/>
      <c r="AB186" s="30"/>
      <c r="AC186" s="164"/>
      <c r="AD186" s="164"/>
      <c r="AE186" s="164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</row>
    <row r="187" spans="1:46" x14ac:dyDescent="0.25">
      <c r="A187" s="30"/>
      <c r="B187" s="30"/>
      <c r="C187" s="30"/>
      <c r="D187" s="30"/>
      <c r="E187" s="30"/>
      <c r="F187" s="30"/>
      <c r="G187" s="30"/>
      <c r="H187" s="165"/>
      <c r="I187" s="165"/>
      <c r="J187" s="165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19"/>
      <c r="W187" s="30"/>
      <c r="X187" s="30"/>
      <c r="Y187" s="30"/>
      <c r="Z187" s="30"/>
      <c r="AA187" s="30"/>
      <c r="AB187" s="30"/>
      <c r="AC187" s="164"/>
      <c r="AD187" s="164"/>
      <c r="AE187" s="164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</row>
    <row r="188" spans="1:46" x14ac:dyDescent="0.2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19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</row>
    <row r="189" spans="1:46" x14ac:dyDescent="0.2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19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</row>
    <row r="190" spans="1:46" ht="23.25" x14ac:dyDescent="0.35">
      <c r="A190" s="30"/>
      <c r="B190" s="24" t="s">
        <v>63</v>
      </c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19"/>
      <c r="W190" s="30"/>
      <c r="X190" s="24" t="s">
        <v>63</v>
      </c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</row>
    <row r="191" spans="1:46" ht="23.25" x14ac:dyDescent="0.35">
      <c r="A191" s="30"/>
      <c r="B191" s="25" t="s">
        <v>130</v>
      </c>
      <c r="C191" s="22">
        <f>IF(X151="PAGADO",0,Y156)</f>
        <v>0</v>
      </c>
      <c r="D191" s="30"/>
      <c r="E191" s="166" t="s">
        <v>20</v>
      </c>
      <c r="F191" s="166"/>
      <c r="G191" s="166"/>
      <c r="H191" s="166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19"/>
      <c r="W191" s="30"/>
      <c r="X191" s="25" t="s">
        <v>32</v>
      </c>
      <c r="Y191" s="22">
        <f>IF(B191="PAGADO",0,C196)</f>
        <v>0</v>
      </c>
      <c r="Z191" s="30"/>
      <c r="AA191" s="166" t="s">
        <v>20</v>
      </c>
      <c r="AB191" s="166"/>
      <c r="AC191" s="166"/>
      <c r="AD191" s="166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</row>
    <row r="192" spans="1:46" x14ac:dyDescent="0.25">
      <c r="A192" s="30"/>
      <c r="B192" s="1" t="s">
        <v>0</v>
      </c>
      <c r="C192" s="21">
        <f>H207</f>
        <v>1540.4899999999998</v>
      </c>
      <c r="D192" s="30"/>
      <c r="E192" s="2" t="s">
        <v>1</v>
      </c>
      <c r="F192" s="2" t="s">
        <v>2</v>
      </c>
      <c r="G192" s="2" t="s">
        <v>3</v>
      </c>
      <c r="H192" s="2" t="s">
        <v>4</v>
      </c>
      <c r="I192" s="30"/>
      <c r="J192" s="30"/>
      <c r="K192" s="30"/>
      <c r="L192" s="30"/>
      <c r="M192" s="30"/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T192" s="30"/>
      <c r="U192" s="30"/>
      <c r="V192" s="19"/>
      <c r="W192" s="30"/>
      <c r="X192" s="1" t="s">
        <v>0</v>
      </c>
      <c r="Y192" s="21">
        <f>AD207</f>
        <v>400</v>
      </c>
      <c r="Z192" s="30"/>
      <c r="AA192" s="2" t="s">
        <v>1</v>
      </c>
      <c r="AB192" s="2" t="s">
        <v>2</v>
      </c>
      <c r="AC192" s="2" t="s">
        <v>3</v>
      </c>
      <c r="AD192" s="2" t="s">
        <v>4</v>
      </c>
      <c r="AE192" s="30"/>
      <c r="AF192" s="30"/>
      <c r="AG192" s="30"/>
      <c r="AH192" s="30"/>
      <c r="AI192" s="30"/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  <c r="AP192" s="30"/>
      <c r="AQ192" s="30"/>
      <c r="AR192" s="30"/>
      <c r="AS192" s="30"/>
      <c r="AT192" s="30"/>
    </row>
    <row r="193" spans="1:46" x14ac:dyDescent="0.25">
      <c r="A193" s="30"/>
      <c r="B193" s="30"/>
      <c r="C193" s="22"/>
      <c r="D193" s="30"/>
      <c r="E193" s="4">
        <v>44565</v>
      </c>
      <c r="F193" s="3" t="s">
        <v>398</v>
      </c>
      <c r="G193" s="3" t="s">
        <v>150</v>
      </c>
      <c r="H193" s="5">
        <v>170</v>
      </c>
      <c r="I193" s="30"/>
      <c r="J193" s="30"/>
      <c r="K193" s="30"/>
      <c r="L193" s="30"/>
      <c r="M193" s="30"/>
      <c r="N193" s="27">
        <v>44985</v>
      </c>
      <c r="O193" s="3" t="s">
        <v>405</v>
      </c>
      <c r="P193" s="3">
        <v>100</v>
      </c>
      <c r="Q193" s="3"/>
      <c r="R193" s="20">
        <v>100</v>
      </c>
      <c r="S193" s="3"/>
      <c r="T193" s="30"/>
      <c r="U193" s="30"/>
      <c r="V193" s="19"/>
      <c r="W193" s="30"/>
      <c r="X193" s="30"/>
      <c r="Y193" s="22"/>
      <c r="Z193" s="30"/>
      <c r="AA193" s="4">
        <v>44973</v>
      </c>
      <c r="AB193" s="3" t="s">
        <v>201</v>
      </c>
      <c r="AC193" s="3" t="s">
        <v>141</v>
      </c>
      <c r="AD193" s="5">
        <v>180</v>
      </c>
      <c r="AE193" s="30" t="s">
        <v>210</v>
      </c>
      <c r="AF193" s="30"/>
      <c r="AG193" s="30"/>
      <c r="AH193" s="30"/>
      <c r="AI193" s="30"/>
      <c r="AJ193" s="27">
        <v>44987</v>
      </c>
      <c r="AK193" s="3" t="s">
        <v>433</v>
      </c>
      <c r="AL193" s="3"/>
      <c r="AM193" s="3"/>
      <c r="AN193" s="20">
        <v>793.35</v>
      </c>
      <c r="AO193" s="3"/>
      <c r="AP193" s="30"/>
      <c r="AQ193" s="30"/>
      <c r="AR193" s="30"/>
      <c r="AS193" s="30"/>
      <c r="AT193" s="30"/>
    </row>
    <row r="194" spans="1:46" x14ac:dyDescent="0.25">
      <c r="A194" s="30"/>
      <c r="B194" s="1" t="s">
        <v>24</v>
      </c>
      <c r="C194" s="21">
        <f>IF(C191&gt;0,C191+C192,C192)</f>
        <v>1540.4899999999998</v>
      </c>
      <c r="D194" s="30"/>
      <c r="E194" s="4">
        <v>44967</v>
      </c>
      <c r="F194" s="3" t="s">
        <v>201</v>
      </c>
      <c r="G194" s="3" t="s">
        <v>143</v>
      </c>
      <c r="H194" s="5">
        <v>200</v>
      </c>
      <c r="I194" s="30" t="s">
        <v>241</v>
      </c>
      <c r="J194" s="30"/>
      <c r="K194" s="30"/>
      <c r="L194" s="30"/>
      <c r="M194" s="30"/>
      <c r="N194" s="3"/>
      <c r="O194" s="3"/>
      <c r="P194" s="3"/>
      <c r="Q194" s="3"/>
      <c r="R194" s="20"/>
      <c r="S194" s="3"/>
      <c r="T194" s="30"/>
      <c r="U194" s="30"/>
      <c r="V194" s="19"/>
      <c r="W194" s="30"/>
      <c r="X194" s="1" t="s">
        <v>24</v>
      </c>
      <c r="Y194" s="21">
        <f>IF(Y191&gt;0,Y191+Y192,Y192)</f>
        <v>400</v>
      </c>
      <c r="Z194" s="30"/>
      <c r="AA194" s="4">
        <v>44974</v>
      </c>
      <c r="AB194" s="3" t="s">
        <v>201</v>
      </c>
      <c r="AC194" s="3" t="s">
        <v>442</v>
      </c>
      <c r="AD194" s="5">
        <v>220</v>
      </c>
      <c r="AE194" s="30" t="s">
        <v>270</v>
      </c>
      <c r="AF194" s="30"/>
      <c r="AG194" s="30"/>
      <c r="AH194" s="30"/>
      <c r="AI194" s="30"/>
      <c r="AJ194" s="27">
        <v>44992</v>
      </c>
      <c r="AK194" s="3" t="s">
        <v>458</v>
      </c>
      <c r="AL194" s="3"/>
      <c r="AM194" s="3"/>
      <c r="AN194" s="20">
        <v>95.95</v>
      </c>
      <c r="AO194" s="3"/>
      <c r="AP194" s="30"/>
      <c r="AQ194" s="30"/>
      <c r="AR194" s="30"/>
      <c r="AS194" s="30"/>
      <c r="AT194" s="30"/>
    </row>
    <row r="195" spans="1:46" x14ac:dyDescent="0.25">
      <c r="A195" s="30"/>
      <c r="B195" s="1" t="s">
        <v>9</v>
      </c>
      <c r="C195" s="22">
        <f>C218</f>
        <v>333.84000000000015</v>
      </c>
      <c r="D195" s="30"/>
      <c r="E195" s="4">
        <v>44980</v>
      </c>
      <c r="F195" s="3" t="s">
        <v>406</v>
      </c>
      <c r="G195" s="3" t="s">
        <v>407</v>
      </c>
      <c r="H195" s="5">
        <v>90</v>
      </c>
      <c r="I195" s="30" t="s">
        <v>270</v>
      </c>
      <c r="J195" s="30"/>
      <c r="K195" s="30"/>
      <c r="L195" s="30"/>
      <c r="M195" s="30"/>
      <c r="N195" s="3"/>
      <c r="O195" s="3"/>
      <c r="P195" s="3"/>
      <c r="Q195" s="3"/>
      <c r="R195" s="20"/>
      <c r="S195" s="3"/>
      <c r="T195" s="30"/>
      <c r="U195" s="30"/>
      <c r="V195" s="19"/>
      <c r="W195" s="30"/>
      <c r="X195" s="1" t="s">
        <v>9</v>
      </c>
      <c r="Y195" s="22">
        <f>Y218</f>
        <v>1347.8000000000002</v>
      </c>
      <c r="Z195" s="30"/>
      <c r="AA195" s="4"/>
      <c r="AB195" s="3"/>
      <c r="AC195" s="3"/>
      <c r="AD195" s="5"/>
      <c r="AE195" s="30"/>
      <c r="AF195" s="30"/>
      <c r="AG195" s="30"/>
      <c r="AH195" s="30"/>
      <c r="AI195" s="30"/>
      <c r="AJ195" s="3"/>
      <c r="AK195" s="3"/>
      <c r="AL195" s="3"/>
      <c r="AM195" s="3"/>
      <c r="AN195" s="20"/>
      <c r="AO195" s="3"/>
      <c r="AP195" s="30"/>
      <c r="AQ195" s="30"/>
      <c r="AR195" s="30"/>
      <c r="AS195" s="30"/>
      <c r="AT195" s="30"/>
    </row>
    <row r="196" spans="1:46" x14ac:dyDescent="0.25">
      <c r="A196" s="30"/>
      <c r="B196" s="6" t="s">
        <v>25</v>
      </c>
      <c r="C196" s="23">
        <f>C194-C195</f>
        <v>1206.6499999999996</v>
      </c>
      <c r="D196" s="30"/>
      <c r="E196" s="4">
        <v>44983</v>
      </c>
      <c r="F196" s="3" t="s">
        <v>406</v>
      </c>
      <c r="G196" s="3" t="s">
        <v>290</v>
      </c>
      <c r="H196" s="5">
        <v>90</v>
      </c>
      <c r="I196" s="30" t="s">
        <v>270</v>
      </c>
      <c r="J196" s="30"/>
      <c r="K196" s="30"/>
      <c r="L196" s="30"/>
      <c r="M196" s="30"/>
      <c r="N196" s="3"/>
      <c r="O196" s="3"/>
      <c r="P196" s="3"/>
      <c r="Q196" s="3"/>
      <c r="R196" s="20"/>
      <c r="S196" s="3"/>
      <c r="T196" s="30"/>
      <c r="U196" s="30"/>
      <c r="V196" s="19"/>
      <c r="W196" s="30"/>
      <c r="X196" s="6" t="s">
        <v>8</v>
      </c>
      <c r="Y196" s="23">
        <f>Y194-Y195</f>
        <v>-947.80000000000018</v>
      </c>
      <c r="Z196" s="30"/>
      <c r="AA196" s="4"/>
      <c r="AB196" s="3"/>
      <c r="AC196" s="3"/>
      <c r="AD196" s="5"/>
      <c r="AE196" s="30"/>
      <c r="AF196" s="30"/>
      <c r="AG196" s="30"/>
      <c r="AH196" s="30"/>
      <c r="AI196" s="30"/>
      <c r="AJ196" s="3"/>
      <c r="AK196" s="3"/>
      <c r="AL196" s="3"/>
      <c r="AM196" s="3"/>
      <c r="AN196" s="20"/>
      <c r="AO196" s="3"/>
      <c r="AP196" s="30"/>
      <c r="AQ196" s="30"/>
      <c r="AR196" s="30"/>
      <c r="AS196" s="30"/>
      <c r="AT196" s="30"/>
    </row>
    <row r="197" spans="1:46" ht="26.25" x14ac:dyDescent="0.4">
      <c r="A197" s="30"/>
      <c r="B197" s="167" t="str">
        <f>IF(C196&lt;0,"NO PAGAR","COBRAR")</f>
        <v>COBRAR</v>
      </c>
      <c r="C197" s="167"/>
      <c r="D197" s="30"/>
      <c r="E197" s="9">
        <v>44963</v>
      </c>
      <c r="F197" s="10" t="s">
        <v>85</v>
      </c>
      <c r="G197" s="10" t="s">
        <v>86</v>
      </c>
      <c r="H197" s="5">
        <v>150</v>
      </c>
      <c r="I197" s="30" t="s">
        <v>417</v>
      </c>
      <c r="J197" s="30"/>
      <c r="K197" s="30"/>
      <c r="L197" s="30"/>
      <c r="M197" s="30"/>
      <c r="N197" s="3"/>
      <c r="O197" s="3"/>
      <c r="P197" s="3"/>
      <c r="Q197" s="3"/>
      <c r="R197" s="20"/>
      <c r="S197" s="3"/>
      <c r="T197" s="30"/>
      <c r="U197" s="30"/>
      <c r="V197" s="19"/>
      <c r="W197" s="30"/>
      <c r="X197" s="167" t="str">
        <f>IF(Y196&lt;0,"NO PAGAR","COBRAR")</f>
        <v>NO PAGAR</v>
      </c>
      <c r="Y197" s="167"/>
      <c r="Z197" s="30"/>
      <c r="AA197" s="9"/>
      <c r="AB197" s="10"/>
      <c r="AC197" s="10"/>
      <c r="AD197" s="5"/>
      <c r="AE197" s="30"/>
      <c r="AF197" s="30"/>
      <c r="AG197" s="30"/>
      <c r="AH197" s="30"/>
      <c r="AI197" s="30"/>
      <c r="AJ197" s="3"/>
      <c r="AK197" s="3"/>
      <c r="AL197" s="3"/>
      <c r="AM197" s="3"/>
      <c r="AN197" s="20"/>
      <c r="AO197" s="3"/>
      <c r="AP197" s="30"/>
      <c r="AQ197" s="30"/>
      <c r="AR197" s="30"/>
      <c r="AS197" s="30"/>
      <c r="AT197" s="30"/>
    </row>
    <row r="198" spans="1:46" x14ac:dyDescent="0.25">
      <c r="A198" s="30"/>
      <c r="B198" s="159" t="s">
        <v>9</v>
      </c>
      <c r="C198" s="160"/>
      <c r="D198" s="30"/>
      <c r="E198" s="9">
        <v>44965</v>
      </c>
      <c r="F198" s="10" t="s">
        <v>85</v>
      </c>
      <c r="G198" s="10" t="s">
        <v>86</v>
      </c>
      <c r="H198" s="5">
        <v>150</v>
      </c>
      <c r="I198" s="30" t="s">
        <v>270</v>
      </c>
      <c r="J198" s="30"/>
      <c r="K198" s="30"/>
      <c r="L198" s="30"/>
      <c r="M198" s="30"/>
      <c r="N198" s="3"/>
      <c r="O198" s="3"/>
      <c r="P198" s="3"/>
      <c r="Q198" s="3"/>
      <c r="R198" s="20"/>
      <c r="S198" s="3"/>
      <c r="T198" s="30"/>
      <c r="U198" s="30"/>
      <c r="V198" s="19"/>
      <c r="W198" s="30"/>
      <c r="X198" s="159" t="s">
        <v>9</v>
      </c>
      <c r="Y198" s="160"/>
      <c r="Z198" s="30"/>
      <c r="AA198" s="9"/>
      <c r="AB198" s="10"/>
      <c r="AC198" s="10"/>
      <c r="AD198" s="5"/>
      <c r="AE198" s="30"/>
      <c r="AF198" s="30"/>
      <c r="AG198" s="30"/>
      <c r="AH198" s="30"/>
      <c r="AI198" s="30"/>
      <c r="AJ198" s="3"/>
      <c r="AK198" s="3"/>
      <c r="AL198" s="3"/>
      <c r="AM198" s="3"/>
      <c r="AN198" s="20"/>
      <c r="AO198" s="3"/>
      <c r="AP198" s="30"/>
      <c r="AQ198" s="30"/>
      <c r="AR198" s="30"/>
      <c r="AS198" s="30"/>
      <c r="AT198" s="30"/>
    </row>
    <row r="199" spans="1:46" x14ac:dyDescent="0.25">
      <c r="A199" s="30"/>
      <c r="B199" s="11" t="str">
        <f>IF(C232&lt;0,"SALDO A FAVOR","SALDO ADELANTAD0'")</f>
        <v>SALDO ADELANTAD0'</v>
      </c>
      <c r="C199" s="12">
        <f>IF(Y156&lt;=0,Y156*-1)</f>
        <v>103.84000000000015</v>
      </c>
      <c r="D199" s="30"/>
      <c r="E199" s="9">
        <v>44986</v>
      </c>
      <c r="F199" s="10" t="s">
        <v>422</v>
      </c>
      <c r="G199" s="10"/>
      <c r="H199" s="5">
        <v>120</v>
      </c>
      <c r="I199" s="30" t="s">
        <v>270</v>
      </c>
      <c r="J199" s="30"/>
      <c r="K199" s="30"/>
      <c r="L199" s="30"/>
      <c r="M199" s="30"/>
      <c r="N199" s="3"/>
      <c r="O199" s="3"/>
      <c r="P199" s="3"/>
      <c r="Q199" s="3"/>
      <c r="R199" s="20"/>
      <c r="S199" s="3"/>
      <c r="T199" s="30"/>
      <c r="U199" s="30"/>
      <c r="V199" s="19"/>
      <c r="W199" s="30"/>
      <c r="X199" s="11" t="str">
        <f>IF(C196&lt;0,"SALDO ADELANTADO","SALDO A FAVOR'")</f>
        <v>SALDO A FAVOR'</v>
      </c>
      <c r="Y199" s="12" t="b">
        <f>IF(C196&lt;=0,C196*-1)</f>
        <v>0</v>
      </c>
      <c r="Z199" s="30"/>
      <c r="AA199" s="9"/>
      <c r="AB199" s="10"/>
      <c r="AC199" s="10"/>
      <c r="AD199" s="5"/>
      <c r="AE199" s="30"/>
      <c r="AF199" s="30"/>
      <c r="AG199" s="30"/>
      <c r="AH199" s="30"/>
      <c r="AI199" s="30"/>
      <c r="AJ199" s="3"/>
      <c r="AK199" s="3"/>
      <c r="AL199" s="3"/>
      <c r="AM199" s="3"/>
      <c r="AN199" s="20"/>
      <c r="AO199" s="3"/>
      <c r="AP199" s="30"/>
      <c r="AQ199" s="30"/>
      <c r="AR199" s="30"/>
      <c r="AS199" s="30"/>
      <c r="AT199" s="30"/>
    </row>
    <row r="200" spans="1:46" x14ac:dyDescent="0.25">
      <c r="A200" s="30"/>
      <c r="B200" s="13" t="s">
        <v>10</v>
      </c>
      <c r="C200" s="12">
        <f>R209</f>
        <v>100</v>
      </c>
      <c r="D200" s="30"/>
      <c r="E200" s="9">
        <v>44946</v>
      </c>
      <c r="F200" s="10" t="s">
        <v>288</v>
      </c>
      <c r="G200" s="10" t="s">
        <v>86</v>
      </c>
      <c r="H200" s="5">
        <v>145.54</v>
      </c>
      <c r="I200" s="30" t="s">
        <v>270</v>
      </c>
      <c r="J200" s="30"/>
      <c r="K200" s="30"/>
      <c r="L200" s="30"/>
      <c r="M200" s="30"/>
      <c r="N200" s="3"/>
      <c r="O200" s="3"/>
      <c r="P200" s="3"/>
      <c r="Q200" s="3"/>
      <c r="R200" s="20"/>
      <c r="S200" s="3"/>
      <c r="T200" s="30"/>
      <c r="U200" s="30"/>
      <c r="V200" s="19"/>
      <c r="W200" s="30"/>
      <c r="X200" s="13" t="s">
        <v>10</v>
      </c>
      <c r="Y200" s="12">
        <f>AN209</f>
        <v>889.30000000000007</v>
      </c>
      <c r="Z200" s="30"/>
      <c r="AA200" s="9"/>
      <c r="AB200" s="10"/>
      <c r="AC200" s="10"/>
      <c r="AD200" s="5"/>
      <c r="AE200" s="30"/>
      <c r="AF200" s="30"/>
      <c r="AG200" s="30"/>
      <c r="AH200" s="30"/>
      <c r="AI200" s="30"/>
      <c r="AJ200" s="3"/>
      <c r="AK200" s="3"/>
      <c r="AL200" s="3"/>
      <c r="AM200" s="3"/>
      <c r="AN200" s="20"/>
      <c r="AO200" s="3"/>
      <c r="AP200" s="30"/>
      <c r="AQ200" s="30"/>
      <c r="AR200" s="30"/>
      <c r="AS200" s="30"/>
      <c r="AT200" s="30"/>
    </row>
    <row r="201" spans="1:46" x14ac:dyDescent="0.25">
      <c r="A201" s="30"/>
      <c r="B201" s="13" t="s">
        <v>11</v>
      </c>
      <c r="C201" s="12">
        <v>110</v>
      </c>
      <c r="D201" s="30"/>
      <c r="E201" s="9">
        <v>44947</v>
      </c>
      <c r="F201" s="10" t="s">
        <v>288</v>
      </c>
      <c r="G201" s="10" t="s">
        <v>251</v>
      </c>
      <c r="H201" s="5">
        <v>145.54</v>
      </c>
      <c r="I201" s="30" t="s">
        <v>270</v>
      </c>
      <c r="J201" s="30"/>
      <c r="K201" s="30"/>
      <c r="L201" s="30"/>
      <c r="M201" s="30"/>
      <c r="N201" s="3"/>
      <c r="O201" s="3"/>
      <c r="P201" s="3"/>
      <c r="Q201" s="3"/>
      <c r="R201" s="20"/>
      <c r="S201" s="3"/>
      <c r="T201" s="30"/>
      <c r="U201" s="30"/>
      <c r="V201" s="19"/>
      <c r="W201" s="30"/>
      <c r="X201" s="13" t="s">
        <v>11</v>
      </c>
      <c r="Y201" s="12"/>
      <c r="Z201" s="30"/>
      <c r="AA201" s="9"/>
      <c r="AB201" s="10"/>
      <c r="AC201" s="10"/>
      <c r="AD201" s="5"/>
      <c r="AE201" s="30"/>
      <c r="AF201" s="30"/>
      <c r="AG201" s="30"/>
      <c r="AH201" s="30"/>
      <c r="AI201" s="30"/>
      <c r="AJ201" s="3"/>
      <c r="AK201" s="3"/>
      <c r="AL201" s="3"/>
      <c r="AM201" s="3"/>
      <c r="AN201" s="20"/>
      <c r="AO201" s="3"/>
      <c r="AP201" s="30"/>
      <c r="AQ201" s="30"/>
      <c r="AR201" s="30"/>
      <c r="AS201" s="30"/>
      <c r="AT201" s="30"/>
    </row>
    <row r="202" spans="1:46" x14ac:dyDescent="0.25">
      <c r="A202" s="30"/>
      <c r="B202" s="13" t="s">
        <v>12</v>
      </c>
      <c r="C202" s="12"/>
      <c r="D202" s="30"/>
      <c r="E202" s="9">
        <v>44949</v>
      </c>
      <c r="F202" s="10" t="s">
        <v>288</v>
      </c>
      <c r="G202" s="10" t="s">
        <v>431</v>
      </c>
      <c r="H202" s="5">
        <v>133.87</v>
      </c>
      <c r="I202" s="30" t="s">
        <v>270</v>
      </c>
      <c r="J202" s="30"/>
      <c r="K202" s="30"/>
      <c r="L202" s="30"/>
      <c r="M202" s="30"/>
      <c r="N202" s="3"/>
      <c r="O202" s="3"/>
      <c r="P202" s="3"/>
      <c r="Q202" s="3"/>
      <c r="R202" s="20"/>
      <c r="S202" s="3"/>
      <c r="T202" s="30"/>
      <c r="U202" s="30"/>
      <c r="V202" s="19"/>
      <c r="W202" s="30"/>
      <c r="X202" s="13" t="s">
        <v>12</v>
      </c>
      <c r="Y202" s="12"/>
      <c r="Z202" s="30"/>
      <c r="AA202" s="9"/>
      <c r="AB202" s="10"/>
      <c r="AC202" s="10"/>
      <c r="AD202" s="5"/>
      <c r="AE202" s="30"/>
      <c r="AF202" s="30"/>
      <c r="AG202" s="30"/>
      <c r="AH202" s="30"/>
      <c r="AI202" s="30"/>
      <c r="AJ202" s="3"/>
      <c r="AK202" s="3"/>
      <c r="AL202" s="3"/>
      <c r="AM202" s="3"/>
      <c r="AN202" s="20"/>
      <c r="AO202" s="3"/>
      <c r="AP202" s="30"/>
      <c r="AQ202" s="30"/>
      <c r="AR202" s="30"/>
      <c r="AS202" s="30"/>
      <c r="AT202" s="30"/>
    </row>
    <row r="203" spans="1:46" x14ac:dyDescent="0.25">
      <c r="A203" s="30"/>
      <c r="B203" s="13" t="s">
        <v>13</v>
      </c>
      <c r="C203" s="12">
        <v>20</v>
      </c>
      <c r="D203" s="30"/>
      <c r="E203" s="9">
        <v>44956</v>
      </c>
      <c r="F203" s="10" t="s">
        <v>288</v>
      </c>
      <c r="G203" s="10" t="s">
        <v>86</v>
      </c>
      <c r="H203" s="5">
        <v>145.54</v>
      </c>
      <c r="I203" s="30" t="s">
        <v>270</v>
      </c>
      <c r="J203" s="30"/>
      <c r="K203" s="30"/>
      <c r="L203" s="30"/>
      <c r="M203" s="30"/>
      <c r="N203" s="3"/>
      <c r="O203" s="3"/>
      <c r="P203" s="3"/>
      <c r="Q203" s="3"/>
      <c r="R203" s="20"/>
      <c r="S203" s="3"/>
      <c r="T203" s="30"/>
      <c r="U203" s="30"/>
      <c r="V203" s="19"/>
      <c r="W203" s="30"/>
      <c r="X203" s="13" t="s">
        <v>13</v>
      </c>
      <c r="Y203" s="12"/>
      <c r="Z203" s="30"/>
      <c r="AA203" s="9"/>
      <c r="AB203" s="10"/>
      <c r="AC203" s="10"/>
      <c r="AD203" s="5"/>
      <c r="AE203" s="30"/>
      <c r="AF203" s="30"/>
      <c r="AG203" s="30"/>
      <c r="AH203" s="30"/>
      <c r="AI203" s="30"/>
      <c r="AJ203" s="3"/>
      <c r="AK203" s="3"/>
      <c r="AL203" s="3"/>
      <c r="AM203" s="3"/>
      <c r="AN203" s="20"/>
      <c r="AO203" s="3"/>
      <c r="AP203" s="30"/>
      <c r="AQ203" s="30"/>
      <c r="AR203" s="30"/>
      <c r="AS203" s="30"/>
      <c r="AT203" s="30"/>
    </row>
    <row r="204" spans="1:46" x14ac:dyDescent="0.25">
      <c r="A204" s="30"/>
      <c r="B204" s="13" t="s">
        <v>14</v>
      </c>
      <c r="C204" s="12"/>
      <c r="D204" s="30"/>
      <c r="E204" s="9"/>
      <c r="F204" s="10"/>
      <c r="G204" s="10"/>
      <c r="H204" s="5"/>
      <c r="I204" s="30"/>
      <c r="J204" s="30"/>
      <c r="K204" s="30"/>
      <c r="L204" s="30"/>
      <c r="M204" s="30"/>
      <c r="N204" s="3"/>
      <c r="O204" s="3"/>
      <c r="P204" s="3"/>
      <c r="Q204" s="3"/>
      <c r="R204" s="20"/>
      <c r="S204" s="3"/>
      <c r="T204" s="30"/>
      <c r="U204" s="30"/>
      <c r="V204" s="19"/>
      <c r="W204" s="30"/>
      <c r="X204" s="13" t="s">
        <v>454</v>
      </c>
      <c r="Y204" s="12">
        <v>95.95</v>
      </c>
      <c r="Z204" s="30"/>
      <c r="AA204" s="9"/>
      <c r="AB204" s="10"/>
      <c r="AC204" s="10"/>
      <c r="AD204" s="5"/>
      <c r="AE204" s="30"/>
      <c r="AF204" s="30"/>
      <c r="AG204" s="30"/>
      <c r="AH204" s="30"/>
      <c r="AI204" s="30"/>
      <c r="AJ204" s="3"/>
      <c r="AK204" s="3"/>
      <c r="AL204" s="3"/>
      <c r="AM204" s="3"/>
      <c r="AN204" s="20"/>
      <c r="AO204" s="3"/>
      <c r="AP204" s="30"/>
      <c r="AQ204" s="30"/>
      <c r="AR204" s="30"/>
      <c r="AS204" s="30"/>
      <c r="AT204" s="30"/>
    </row>
    <row r="205" spans="1:46" x14ac:dyDescent="0.25">
      <c r="A205" s="30"/>
      <c r="B205" s="13" t="s">
        <v>15</v>
      </c>
      <c r="C205" s="12"/>
      <c r="D205" s="30"/>
      <c r="E205" s="9"/>
      <c r="F205" s="10"/>
      <c r="G205" s="10"/>
      <c r="H205" s="5"/>
      <c r="I205" s="30"/>
      <c r="J205" s="30"/>
      <c r="K205" s="30"/>
      <c r="L205" s="30"/>
      <c r="M205" s="30"/>
      <c r="N205" s="3"/>
      <c r="O205" s="3"/>
      <c r="P205" s="3"/>
      <c r="Q205" s="3"/>
      <c r="R205" s="20"/>
      <c r="S205" s="3"/>
      <c r="T205" s="30"/>
      <c r="U205" s="30"/>
      <c r="V205" s="19"/>
      <c r="W205" s="30"/>
      <c r="X205" s="13" t="s">
        <v>15</v>
      </c>
      <c r="Y205" s="12"/>
      <c r="Z205" s="30"/>
      <c r="AA205" s="9"/>
      <c r="AB205" s="10"/>
      <c r="AC205" s="10"/>
      <c r="AD205" s="5"/>
      <c r="AE205" s="30"/>
      <c r="AF205" s="30"/>
      <c r="AG205" s="30"/>
      <c r="AH205" s="30"/>
      <c r="AI205" s="30"/>
      <c r="AJ205" s="3"/>
      <c r="AK205" s="3"/>
      <c r="AL205" s="3"/>
      <c r="AM205" s="3"/>
      <c r="AN205" s="20"/>
      <c r="AO205" s="3"/>
      <c r="AP205" s="30"/>
      <c r="AQ205" s="30"/>
      <c r="AR205" s="30"/>
      <c r="AS205" s="30"/>
      <c r="AT205" s="30"/>
    </row>
    <row r="206" spans="1:46" x14ac:dyDescent="0.25">
      <c r="A206" s="30"/>
      <c r="B206" s="13" t="s">
        <v>16</v>
      </c>
      <c r="C206" s="12"/>
      <c r="D206" s="30"/>
      <c r="E206" s="9"/>
      <c r="F206" s="10"/>
      <c r="G206" s="10"/>
      <c r="H206" s="5"/>
      <c r="I206" s="30"/>
      <c r="J206" s="30"/>
      <c r="K206" s="30"/>
      <c r="L206" s="30"/>
      <c r="M206" s="30"/>
      <c r="N206" s="3"/>
      <c r="O206" s="3"/>
      <c r="P206" s="3"/>
      <c r="Q206" s="3"/>
      <c r="R206" s="20"/>
      <c r="S206" s="3"/>
      <c r="T206" s="30"/>
      <c r="U206" s="30"/>
      <c r="V206" s="19"/>
      <c r="W206" s="30"/>
      <c r="X206" s="13" t="s">
        <v>16</v>
      </c>
      <c r="Y206" s="12"/>
      <c r="Z206" s="30"/>
      <c r="AA206" s="9"/>
      <c r="AB206" s="10"/>
      <c r="AC206" s="10"/>
      <c r="AD206" s="5"/>
      <c r="AE206" s="30"/>
      <c r="AF206" s="30"/>
      <c r="AG206" s="30"/>
      <c r="AH206" s="30"/>
      <c r="AI206" s="30"/>
      <c r="AJ206" s="3"/>
      <c r="AK206" s="3"/>
      <c r="AL206" s="3"/>
      <c r="AM206" s="3"/>
      <c r="AN206" s="20"/>
      <c r="AO206" s="3"/>
      <c r="AP206" s="30"/>
      <c r="AQ206" s="30"/>
      <c r="AR206" s="30"/>
      <c r="AS206" s="30"/>
      <c r="AT206" s="30"/>
    </row>
    <row r="207" spans="1:46" x14ac:dyDescent="0.25">
      <c r="A207" s="30"/>
      <c r="B207" s="13" t="s">
        <v>17</v>
      </c>
      <c r="C207" s="12"/>
      <c r="D207" s="30"/>
      <c r="E207" s="161" t="s">
        <v>7</v>
      </c>
      <c r="F207" s="162"/>
      <c r="G207" s="163"/>
      <c r="H207" s="5">
        <f>SUM(H193:H206)</f>
        <v>1540.4899999999998</v>
      </c>
      <c r="I207" s="30"/>
      <c r="J207" s="30"/>
      <c r="K207" s="30"/>
      <c r="L207" s="30"/>
      <c r="M207" s="30"/>
      <c r="N207" s="3"/>
      <c r="O207" s="3"/>
      <c r="P207" s="3"/>
      <c r="Q207" s="3"/>
      <c r="R207" s="20"/>
      <c r="S207" s="3"/>
      <c r="T207" s="30"/>
      <c r="U207" s="30"/>
      <c r="V207" s="19"/>
      <c r="W207" s="30"/>
      <c r="X207" s="13" t="s">
        <v>497</v>
      </c>
      <c r="Y207" s="12">
        <v>362.55</v>
      </c>
      <c r="Z207" s="30"/>
      <c r="AA207" s="161" t="s">
        <v>7</v>
      </c>
      <c r="AB207" s="162"/>
      <c r="AC207" s="163"/>
      <c r="AD207" s="5">
        <f>SUM(AD193:AD206)</f>
        <v>400</v>
      </c>
      <c r="AE207" s="30"/>
      <c r="AF207" s="30"/>
      <c r="AG207" s="30"/>
      <c r="AH207" s="30"/>
      <c r="AI207" s="30"/>
      <c r="AJ207" s="3"/>
      <c r="AK207" s="3"/>
      <c r="AL207" s="3"/>
      <c r="AM207" s="3"/>
      <c r="AN207" s="20"/>
      <c r="AO207" s="3"/>
      <c r="AP207" s="30"/>
      <c r="AQ207" s="30"/>
      <c r="AR207" s="30"/>
      <c r="AS207" s="30"/>
      <c r="AT207" s="30"/>
    </row>
    <row r="208" spans="1:46" x14ac:dyDescent="0.25">
      <c r="A208" s="30"/>
      <c r="B208" s="14"/>
      <c r="C208" s="12"/>
      <c r="D208" s="30"/>
      <c r="E208" s="15"/>
      <c r="F208" s="15"/>
      <c r="G208" s="15"/>
      <c r="H208" s="30"/>
      <c r="I208" s="30"/>
      <c r="J208" s="30"/>
      <c r="K208" s="30"/>
      <c r="L208" s="30"/>
      <c r="M208" s="30"/>
      <c r="N208" s="3"/>
      <c r="O208" s="3"/>
      <c r="P208" s="3"/>
      <c r="Q208" s="3"/>
      <c r="R208" s="20"/>
      <c r="S208" s="3"/>
      <c r="T208" s="30"/>
      <c r="U208" s="30"/>
      <c r="V208" s="19"/>
      <c r="W208" s="30"/>
      <c r="X208" s="14"/>
      <c r="Y208" s="12"/>
      <c r="Z208" s="30"/>
      <c r="AA208" s="15"/>
      <c r="AB208" s="15"/>
      <c r="AC208" s="15"/>
      <c r="AD208" s="30"/>
      <c r="AE208" s="30"/>
      <c r="AF208" s="30"/>
      <c r="AG208" s="30"/>
      <c r="AH208" s="30"/>
      <c r="AI208" s="30"/>
      <c r="AJ208" s="3"/>
      <c r="AK208" s="3"/>
      <c r="AL208" s="3"/>
      <c r="AM208" s="3"/>
      <c r="AN208" s="20"/>
      <c r="AO208" s="3"/>
      <c r="AP208" s="30"/>
      <c r="AQ208" s="30"/>
      <c r="AR208" s="30"/>
      <c r="AS208" s="30"/>
      <c r="AT208" s="30"/>
    </row>
    <row r="209" spans="1:46" x14ac:dyDescent="0.25">
      <c r="A209" s="30"/>
      <c r="B209" s="14"/>
      <c r="C209" s="12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161" t="s">
        <v>7</v>
      </c>
      <c r="O209" s="162"/>
      <c r="P209" s="162"/>
      <c r="Q209" s="163"/>
      <c r="R209" s="20">
        <f>SUM(R193:R208)</f>
        <v>100</v>
      </c>
      <c r="S209" s="3"/>
      <c r="T209" s="30"/>
      <c r="U209" s="30"/>
      <c r="V209" s="19"/>
      <c r="W209" s="30"/>
      <c r="X209" s="14"/>
      <c r="Y209" s="12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161" t="s">
        <v>7</v>
      </c>
      <c r="AK209" s="162"/>
      <c r="AL209" s="162"/>
      <c r="AM209" s="163"/>
      <c r="AN209" s="20">
        <f>SUM(AN193:AN208)</f>
        <v>889.30000000000007</v>
      </c>
      <c r="AO209" s="3"/>
      <c r="AP209" s="30"/>
      <c r="AQ209" s="30"/>
      <c r="AR209" s="30"/>
      <c r="AS209" s="30"/>
      <c r="AT209" s="30"/>
    </row>
    <row r="210" spans="1:46" x14ac:dyDescent="0.25">
      <c r="A210" s="30"/>
      <c r="B210" s="14"/>
      <c r="C210" s="12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19"/>
      <c r="W210" s="30"/>
      <c r="X210" s="14"/>
      <c r="Y210" s="12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</row>
    <row r="211" spans="1:46" x14ac:dyDescent="0.25">
      <c r="A211" s="30"/>
      <c r="B211" s="14"/>
      <c r="C211" s="12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19"/>
      <c r="W211" s="30"/>
      <c r="X211" s="14"/>
      <c r="Y211" s="12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</row>
    <row r="212" spans="1:46" x14ac:dyDescent="0.25">
      <c r="A212" s="30"/>
      <c r="B212" s="14"/>
      <c r="C212" s="12"/>
      <c r="D212" s="30"/>
      <c r="E212" s="16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19"/>
      <c r="W212" s="30"/>
      <c r="X212" s="14"/>
      <c r="Y212" s="12"/>
      <c r="Z212" s="30"/>
      <c r="AA212" s="16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</row>
    <row r="213" spans="1:46" x14ac:dyDescent="0.25">
      <c r="A213" s="30"/>
      <c r="B213" s="14"/>
      <c r="C213" s="12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19"/>
      <c r="W213" s="30"/>
      <c r="X213" s="14"/>
      <c r="Y213" s="12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</row>
    <row r="214" spans="1:46" x14ac:dyDescent="0.25">
      <c r="A214" s="30"/>
      <c r="B214" s="14"/>
      <c r="C214" s="12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19"/>
      <c r="W214" s="30"/>
      <c r="X214" s="14"/>
      <c r="Y214" s="12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</row>
    <row r="215" spans="1:46" x14ac:dyDescent="0.25">
      <c r="A215" s="30"/>
      <c r="B215" s="14"/>
      <c r="C215" s="12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19"/>
      <c r="W215" s="30"/>
      <c r="X215" s="14"/>
      <c r="Y215" s="12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</row>
    <row r="216" spans="1:46" x14ac:dyDescent="0.25">
      <c r="A216" s="30"/>
      <c r="B216" s="14"/>
      <c r="C216" s="12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19"/>
      <c r="W216" s="30"/>
      <c r="X216" s="14"/>
      <c r="Y216" s="12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</row>
    <row r="217" spans="1:46" x14ac:dyDescent="0.25">
      <c r="A217" s="30"/>
      <c r="B217" s="13"/>
      <c r="C217" s="12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19"/>
      <c r="W217" s="30"/>
      <c r="X217" s="13"/>
      <c r="Y217" s="12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</row>
    <row r="218" spans="1:46" x14ac:dyDescent="0.25">
      <c r="A218" s="30"/>
      <c r="B218" s="17" t="s">
        <v>18</v>
      </c>
      <c r="C218" s="18">
        <f>SUM(C199:C217)</f>
        <v>333.84000000000015</v>
      </c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19"/>
      <c r="W218" s="30"/>
      <c r="X218" s="17" t="s">
        <v>18</v>
      </c>
      <c r="Y218" s="18">
        <f>SUM(Y199:Y217)</f>
        <v>1347.8000000000002</v>
      </c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</row>
    <row r="219" spans="1:46" x14ac:dyDescent="0.25">
      <c r="A219" s="30"/>
      <c r="B219" s="30"/>
      <c r="C219" s="30"/>
      <c r="D219" s="30" t="s">
        <v>22</v>
      </c>
      <c r="E219" s="30" t="s">
        <v>21</v>
      </c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19"/>
      <c r="W219" s="30"/>
      <c r="X219" s="30"/>
      <c r="Y219" s="30"/>
      <c r="Z219" s="30" t="s">
        <v>22</v>
      </c>
      <c r="AA219" s="30" t="s">
        <v>21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</row>
    <row r="220" spans="1:46" x14ac:dyDescent="0.25">
      <c r="A220" s="30"/>
      <c r="B220" s="30"/>
      <c r="C220" s="30"/>
      <c r="D220" s="30"/>
      <c r="E220" s="1" t="s">
        <v>19</v>
      </c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19"/>
      <c r="W220" s="30"/>
      <c r="X220" s="30"/>
      <c r="Y220" s="30"/>
      <c r="Z220" s="30"/>
      <c r="AA220" s="1" t="s">
        <v>19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</row>
    <row r="221" spans="1:46" x14ac:dyDescent="0.2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19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</row>
    <row r="222" spans="1:46" x14ac:dyDescent="0.2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19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</row>
    <row r="223" spans="1:46" x14ac:dyDescent="0.2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19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</row>
    <row r="224" spans="1:46" x14ac:dyDescent="0.2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19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</row>
    <row r="225" spans="1:46" x14ac:dyDescent="0.2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19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</row>
    <row r="226" spans="1:46" x14ac:dyDescent="0.2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19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</row>
    <row r="227" spans="1:46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30"/>
      <c r="AS227" s="30"/>
      <c r="AT227" s="30"/>
    </row>
    <row r="228" spans="1:46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30"/>
      <c r="AS228" s="30"/>
      <c r="AT228" s="30"/>
    </row>
    <row r="229" spans="1:46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30"/>
      <c r="AS229" s="30"/>
      <c r="AT229" s="30"/>
    </row>
    <row r="230" spans="1:46" x14ac:dyDescent="0.2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19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</row>
    <row r="231" spans="1:46" x14ac:dyDescent="0.25">
      <c r="A231" s="30"/>
      <c r="B231" s="30"/>
      <c r="C231" s="30"/>
      <c r="D231" s="30"/>
      <c r="E231" s="30"/>
      <c r="F231" s="30"/>
      <c r="G231" s="30"/>
      <c r="H231" s="165" t="s">
        <v>30</v>
      </c>
      <c r="I231" s="165"/>
      <c r="J231" s="165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19"/>
      <c r="W231" s="30"/>
      <c r="X231" s="30"/>
      <c r="Y231" s="30"/>
      <c r="Z231" s="30"/>
      <c r="AA231" s="165" t="s">
        <v>31</v>
      </c>
      <c r="AB231" s="165"/>
      <c r="AC231" s="165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</row>
    <row r="232" spans="1:46" x14ac:dyDescent="0.25">
      <c r="A232" s="30"/>
      <c r="B232" s="30"/>
      <c r="C232" s="30"/>
      <c r="D232" s="30"/>
      <c r="E232" s="30"/>
      <c r="F232" s="30"/>
      <c r="G232" s="30"/>
      <c r="H232" s="165"/>
      <c r="I232" s="165"/>
      <c r="J232" s="165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19"/>
      <c r="W232" s="30"/>
      <c r="X232" s="30"/>
      <c r="Y232" s="30"/>
      <c r="Z232" s="30"/>
      <c r="AA232" s="165"/>
      <c r="AB232" s="165"/>
      <c r="AC232" s="165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</row>
    <row r="233" spans="1:46" x14ac:dyDescent="0.25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19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</row>
    <row r="234" spans="1:46" x14ac:dyDescent="0.25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19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</row>
    <row r="235" spans="1:46" ht="23.25" x14ac:dyDescent="0.35">
      <c r="A235" s="30"/>
      <c r="B235" s="26" t="s">
        <v>63</v>
      </c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19"/>
      <c r="W235" s="30"/>
      <c r="X235" s="24" t="s">
        <v>63</v>
      </c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</row>
    <row r="236" spans="1:46" ht="23.25" x14ac:dyDescent="0.35">
      <c r="A236" s="30"/>
      <c r="B236" s="25" t="s">
        <v>32</v>
      </c>
      <c r="C236" s="22">
        <f>IF(X191="PAGADO",0,Y196)</f>
        <v>-947.80000000000018</v>
      </c>
      <c r="D236" s="30"/>
      <c r="E236" s="166" t="s">
        <v>20</v>
      </c>
      <c r="F236" s="166"/>
      <c r="G236" s="166"/>
      <c r="H236" s="166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19"/>
      <c r="W236" s="30"/>
      <c r="X236" s="25" t="s">
        <v>32</v>
      </c>
      <c r="Y236" s="22">
        <f>IF(B236="PAGADO",0,C241)</f>
        <v>-2894.8</v>
      </c>
      <c r="Z236" s="30"/>
      <c r="AA236" s="166" t="s">
        <v>20</v>
      </c>
      <c r="AB236" s="166"/>
      <c r="AC236" s="166"/>
      <c r="AD236" s="166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</row>
    <row r="237" spans="1:46" x14ac:dyDescent="0.25">
      <c r="A237" s="30"/>
      <c r="B237" s="1" t="s">
        <v>0</v>
      </c>
      <c r="C237" s="21">
        <f>H252</f>
        <v>1095</v>
      </c>
      <c r="D237" s="30"/>
      <c r="E237" s="2" t="s">
        <v>1</v>
      </c>
      <c r="F237" s="2" t="s">
        <v>2</v>
      </c>
      <c r="G237" s="2" t="s">
        <v>3</v>
      </c>
      <c r="H237" s="2" t="s">
        <v>4</v>
      </c>
      <c r="I237" s="30"/>
      <c r="J237" s="30"/>
      <c r="K237" s="30"/>
      <c r="L237" s="30"/>
      <c r="M237" s="30"/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T237" s="30"/>
      <c r="U237" s="30"/>
      <c r="V237" s="19"/>
      <c r="W237" s="30"/>
      <c r="X237" s="1" t="s">
        <v>0</v>
      </c>
      <c r="Y237" s="21">
        <f>AD252</f>
        <v>2417.54</v>
      </c>
      <c r="Z237" s="30"/>
      <c r="AA237" s="2" t="s">
        <v>1</v>
      </c>
      <c r="AB237" s="2" t="s">
        <v>2</v>
      </c>
      <c r="AC237" s="2" t="s">
        <v>3</v>
      </c>
      <c r="AD237" s="2" t="s">
        <v>4</v>
      </c>
      <c r="AE237" s="30"/>
      <c r="AF237" s="30"/>
      <c r="AG237" s="30"/>
      <c r="AH237" s="30"/>
      <c r="AI237" s="30"/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  <c r="AP237" s="30"/>
      <c r="AQ237" s="30"/>
      <c r="AR237" s="30"/>
      <c r="AS237" s="30"/>
      <c r="AT237" s="30"/>
    </row>
    <row r="238" spans="1:46" x14ac:dyDescent="0.25">
      <c r="A238" s="30"/>
      <c r="B238" s="30"/>
      <c r="C238" s="22"/>
      <c r="D238" s="30"/>
      <c r="E238" s="4">
        <v>44970</v>
      </c>
      <c r="F238" s="3" t="s">
        <v>509</v>
      </c>
      <c r="G238" s="3" t="s">
        <v>86</v>
      </c>
      <c r="H238" s="5">
        <v>75</v>
      </c>
      <c r="I238" s="30" t="s">
        <v>241</v>
      </c>
      <c r="J238" s="30"/>
      <c r="K238" s="30"/>
      <c r="L238" s="30"/>
      <c r="M238" s="30"/>
      <c r="N238" s="27">
        <v>44971</v>
      </c>
      <c r="O238" s="3" t="s">
        <v>519</v>
      </c>
      <c r="P238" s="3"/>
      <c r="Q238" s="3"/>
      <c r="R238" s="20">
        <v>122</v>
      </c>
      <c r="S238" s="3"/>
      <c r="T238" s="30"/>
      <c r="U238" s="30"/>
      <c r="V238" s="19"/>
      <c r="W238" s="30"/>
      <c r="X238" s="30"/>
      <c r="Y238" s="22"/>
      <c r="Z238" s="30"/>
      <c r="AA238" s="4">
        <v>44960</v>
      </c>
      <c r="AB238" s="3" t="s">
        <v>534</v>
      </c>
      <c r="AC238" s="3" t="s">
        <v>200</v>
      </c>
      <c r="AD238" s="5">
        <v>194.06</v>
      </c>
      <c r="AE238" s="30" t="s">
        <v>270</v>
      </c>
      <c r="AF238" s="30"/>
      <c r="AG238" s="30"/>
      <c r="AH238" s="30"/>
      <c r="AI238" s="30"/>
      <c r="AJ238" s="3"/>
      <c r="AK238" s="3"/>
      <c r="AL238" s="3"/>
      <c r="AM238" s="3"/>
      <c r="AN238" s="3"/>
      <c r="AO238" s="3"/>
      <c r="AP238" s="30"/>
      <c r="AQ238" s="30"/>
      <c r="AR238" s="30"/>
      <c r="AS238" s="30"/>
      <c r="AT238" s="30"/>
    </row>
    <row r="239" spans="1:46" x14ac:dyDescent="0.25">
      <c r="A239" s="30"/>
      <c r="B239" s="1" t="s">
        <v>24</v>
      </c>
      <c r="C239" s="21">
        <f>IF(C236&gt;0,C236+C237,C237)</f>
        <v>1095</v>
      </c>
      <c r="D239" s="30"/>
      <c r="E239" s="4">
        <v>44971</v>
      </c>
      <c r="F239" s="3" t="s">
        <v>332</v>
      </c>
      <c r="G239" s="3" t="s">
        <v>334</v>
      </c>
      <c r="H239" s="5">
        <v>300</v>
      </c>
      <c r="I239" s="30" t="s">
        <v>210</v>
      </c>
      <c r="J239" s="30"/>
      <c r="K239" s="30"/>
      <c r="L239" s="30"/>
      <c r="M239" s="30"/>
      <c r="N239" s="27">
        <v>45000</v>
      </c>
      <c r="O239" s="3" t="s">
        <v>522</v>
      </c>
      <c r="P239" s="3"/>
      <c r="Q239" s="3">
        <v>1156</v>
      </c>
      <c r="R239" s="20">
        <v>100</v>
      </c>
      <c r="S239" s="3"/>
      <c r="T239" s="30"/>
      <c r="U239" s="30"/>
      <c r="V239" s="19"/>
      <c r="W239" s="30"/>
      <c r="X239" s="1" t="s">
        <v>24</v>
      </c>
      <c r="Y239" s="21">
        <f>IF(Y236&gt;0,Y236+Y237,Y237)</f>
        <v>2417.54</v>
      </c>
      <c r="Z239" s="30"/>
      <c r="AA239" s="4">
        <v>44966</v>
      </c>
      <c r="AB239" s="3" t="s">
        <v>534</v>
      </c>
      <c r="AC239" s="3" t="s">
        <v>535</v>
      </c>
      <c r="AD239" s="5">
        <v>143.77000000000001</v>
      </c>
      <c r="AE239" s="30" t="s">
        <v>270</v>
      </c>
      <c r="AF239" s="30"/>
      <c r="AG239" s="30"/>
      <c r="AH239" s="30"/>
      <c r="AI239" s="30"/>
      <c r="AJ239" s="3"/>
      <c r="AK239" s="3"/>
      <c r="AL239" s="3"/>
      <c r="AM239" s="3"/>
      <c r="AN239" s="20"/>
      <c r="AO239" s="3"/>
      <c r="AP239" s="30"/>
      <c r="AQ239" s="30"/>
      <c r="AR239" s="30"/>
      <c r="AS239" s="30"/>
      <c r="AT239" s="30"/>
    </row>
    <row r="240" spans="1:46" x14ac:dyDescent="0.25">
      <c r="A240" s="30"/>
      <c r="B240" s="1" t="s">
        <v>9</v>
      </c>
      <c r="C240" s="22">
        <f>C264</f>
        <v>3989.8</v>
      </c>
      <c r="D240" s="30"/>
      <c r="E240" s="4">
        <v>44981</v>
      </c>
      <c r="F240" s="3" t="s">
        <v>87</v>
      </c>
      <c r="G240" s="3" t="s">
        <v>152</v>
      </c>
      <c r="H240" s="5">
        <v>220</v>
      </c>
      <c r="I240" s="30" t="s">
        <v>241</v>
      </c>
      <c r="J240" s="30"/>
      <c r="K240" s="30"/>
      <c r="L240" s="30"/>
      <c r="M240" s="30"/>
      <c r="N240" s="27">
        <v>45001</v>
      </c>
      <c r="O240" s="3" t="s">
        <v>529</v>
      </c>
      <c r="P240" s="3"/>
      <c r="Q240" s="3">
        <v>1158</v>
      </c>
      <c r="R240" s="20">
        <v>2820</v>
      </c>
      <c r="S240" s="3"/>
      <c r="T240" s="30"/>
      <c r="U240" s="30"/>
      <c r="V240" s="19"/>
      <c r="W240" s="30"/>
      <c r="X240" s="1" t="s">
        <v>9</v>
      </c>
      <c r="Y240" s="22">
        <f>Y264</f>
        <v>3249.21</v>
      </c>
      <c r="Z240" s="30"/>
      <c r="AA240" s="4">
        <v>44972</v>
      </c>
      <c r="AB240" s="3" t="s">
        <v>534</v>
      </c>
      <c r="AC240" s="3" t="s">
        <v>200</v>
      </c>
      <c r="AD240" s="5">
        <v>194.06</v>
      </c>
      <c r="AE240" s="30" t="s">
        <v>270</v>
      </c>
      <c r="AF240" s="30"/>
      <c r="AG240" s="30"/>
      <c r="AH240" s="30"/>
      <c r="AI240" s="30"/>
      <c r="AJ240" s="3"/>
      <c r="AK240" s="3"/>
      <c r="AL240" s="3"/>
      <c r="AM240" s="3"/>
      <c r="AN240" s="20"/>
      <c r="AO240" s="3"/>
      <c r="AP240" s="30"/>
      <c r="AQ240" s="30"/>
      <c r="AR240" s="30"/>
      <c r="AS240" s="30"/>
      <c r="AT240" s="30"/>
    </row>
    <row r="241" spans="1:46" x14ac:dyDescent="0.25">
      <c r="A241" s="30"/>
      <c r="B241" s="6" t="s">
        <v>26</v>
      </c>
      <c r="C241" s="23">
        <f>C239-C240</f>
        <v>-2894.8</v>
      </c>
      <c r="D241" s="30"/>
      <c r="E241" s="4">
        <v>44983</v>
      </c>
      <c r="F241" s="3" t="s">
        <v>87</v>
      </c>
      <c r="G241" s="3" t="s">
        <v>524</v>
      </c>
      <c r="H241" s="5">
        <v>210</v>
      </c>
      <c r="I241" s="65" t="s">
        <v>241</v>
      </c>
      <c r="J241" s="30"/>
      <c r="K241" s="30"/>
      <c r="L241" s="30"/>
      <c r="M241" s="30"/>
      <c r="N241" s="3"/>
      <c r="O241" s="3"/>
      <c r="P241" s="3"/>
      <c r="Q241" s="3"/>
      <c r="R241" s="20"/>
      <c r="S241" s="3"/>
      <c r="T241" s="30"/>
      <c r="U241" s="30"/>
      <c r="V241" s="19"/>
      <c r="W241" s="30"/>
      <c r="X241" s="6" t="s">
        <v>27</v>
      </c>
      <c r="Y241" s="23">
        <f>Y239-Y240</f>
        <v>-831.67000000000007</v>
      </c>
      <c r="Z241" s="30"/>
      <c r="AA241" s="4">
        <v>44977</v>
      </c>
      <c r="AB241" s="3" t="s">
        <v>534</v>
      </c>
      <c r="AC241" s="3" t="s">
        <v>536</v>
      </c>
      <c r="AD241" s="5">
        <v>95.65</v>
      </c>
      <c r="AE241" s="65" t="s">
        <v>270</v>
      </c>
      <c r="AF241" s="30"/>
      <c r="AG241" s="30"/>
      <c r="AH241" s="30"/>
      <c r="AI241" s="30"/>
      <c r="AJ241" s="3"/>
      <c r="AK241" s="3"/>
      <c r="AL241" s="3"/>
      <c r="AM241" s="3"/>
      <c r="AN241" s="20"/>
      <c r="AO241" s="3"/>
      <c r="AP241" s="30"/>
      <c r="AQ241" s="30"/>
      <c r="AR241" s="30"/>
      <c r="AS241" s="30"/>
      <c r="AT241" s="30"/>
    </row>
    <row r="242" spans="1:46" ht="23.25" x14ac:dyDescent="0.35">
      <c r="A242" s="30"/>
      <c r="B242" s="6"/>
      <c r="C242" s="7"/>
      <c r="D242" s="30"/>
      <c r="E242" s="9">
        <v>44946</v>
      </c>
      <c r="F242" s="10" t="s">
        <v>181</v>
      </c>
      <c r="G242" s="10" t="s">
        <v>180</v>
      </c>
      <c r="H242" s="5">
        <v>290</v>
      </c>
      <c r="I242" s="65" t="s">
        <v>241</v>
      </c>
      <c r="J242" s="30"/>
      <c r="K242" s="30"/>
      <c r="L242" s="30"/>
      <c r="M242" s="30"/>
      <c r="N242" s="3"/>
      <c r="O242" s="3"/>
      <c r="P242" s="3"/>
      <c r="Q242" s="3"/>
      <c r="R242" s="20"/>
      <c r="S242" s="3"/>
      <c r="T242" s="30"/>
      <c r="U242" s="30"/>
      <c r="V242" s="19"/>
      <c r="W242" s="30"/>
      <c r="X242" s="168" t="str">
        <f>IF(Y241&lt;0,"NO PAGAR","COBRAR'")</f>
        <v>NO PAGAR</v>
      </c>
      <c r="Y242" s="168"/>
      <c r="Z242" s="30"/>
      <c r="AA242" s="9">
        <v>44952</v>
      </c>
      <c r="AB242" s="10" t="s">
        <v>149</v>
      </c>
      <c r="AC242" s="10" t="s">
        <v>200</v>
      </c>
      <c r="AD242" s="5">
        <v>170</v>
      </c>
      <c r="AE242" s="30" t="s">
        <v>210</v>
      </c>
      <c r="AF242" s="30"/>
      <c r="AG242" s="30"/>
      <c r="AH242" s="30"/>
      <c r="AI242" s="30"/>
      <c r="AJ242" s="3"/>
      <c r="AK242" s="3"/>
      <c r="AL242" s="3"/>
      <c r="AM242" s="3"/>
      <c r="AN242" s="20"/>
      <c r="AO242" s="3"/>
      <c r="AP242" s="30"/>
      <c r="AQ242" s="30"/>
      <c r="AR242" s="30"/>
      <c r="AS242" s="30"/>
      <c r="AT242" s="30"/>
    </row>
    <row r="243" spans="1:46" ht="23.25" x14ac:dyDescent="0.35">
      <c r="A243" s="30"/>
      <c r="B243" s="168" t="str">
        <f>IF(C241&lt;0,"NO PAGAR","COBRAR'")</f>
        <v>NO PAGAR</v>
      </c>
      <c r="C243" s="168"/>
      <c r="D243" s="30"/>
      <c r="E243" s="9"/>
      <c r="F243" s="10"/>
      <c r="G243" s="10"/>
      <c r="H243" s="5"/>
      <c r="I243" s="30"/>
      <c r="J243" s="30"/>
      <c r="K243" s="30"/>
      <c r="L243" s="30"/>
      <c r="M243" s="30"/>
      <c r="N243" s="3"/>
      <c r="O243" s="3"/>
      <c r="P243" s="3"/>
      <c r="Q243" s="3"/>
      <c r="R243" s="20"/>
      <c r="S243" s="3"/>
      <c r="T243" s="30"/>
      <c r="U243" s="30"/>
      <c r="V243" s="19"/>
      <c r="W243" s="30"/>
      <c r="X243" s="6"/>
      <c r="Y243" s="8"/>
      <c r="Z243" s="30"/>
      <c r="AA243" s="9">
        <v>44987</v>
      </c>
      <c r="AB243" s="10" t="s">
        <v>201</v>
      </c>
      <c r="AC243" s="10" t="s">
        <v>141</v>
      </c>
      <c r="AD243" s="5">
        <v>140</v>
      </c>
      <c r="AE243" s="30" t="s">
        <v>210</v>
      </c>
      <c r="AF243" s="30"/>
      <c r="AG243" s="30"/>
      <c r="AH243" s="30"/>
      <c r="AI243" s="30"/>
      <c r="AJ243" s="3"/>
      <c r="AK243" s="3"/>
      <c r="AL243" s="3"/>
      <c r="AM243" s="3"/>
      <c r="AN243" s="20"/>
      <c r="AO243" s="3"/>
      <c r="AP243" s="30"/>
      <c r="AQ243" s="30"/>
      <c r="AR243" s="30"/>
      <c r="AS243" s="30"/>
      <c r="AT243" s="30"/>
    </row>
    <row r="244" spans="1:46" x14ac:dyDescent="0.25">
      <c r="A244" s="30"/>
      <c r="B244" s="159" t="s">
        <v>9</v>
      </c>
      <c r="C244" s="160"/>
      <c r="D244" s="30"/>
      <c r="E244" s="9"/>
      <c r="F244" s="10"/>
      <c r="G244" s="10"/>
      <c r="H244" s="5"/>
      <c r="I244" s="30"/>
      <c r="J244" s="30"/>
      <c r="K244" s="30"/>
      <c r="L244" s="30"/>
      <c r="M244" s="30"/>
      <c r="N244" s="3"/>
      <c r="O244" s="3"/>
      <c r="P244" s="3"/>
      <c r="Q244" s="3"/>
      <c r="R244" s="20"/>
      <c r="S244" s="3"/>
      <c r="T244" s="30"/>
      <c r="U244" s="30"/>
      <c r="V244" s="19"/>
      <c r="W244" s="30"/>
      <c r="X244" s="159" t="s">
        <v>9</v>
      </c>
      <c r="Y244" s="160"/>
      <c r="Z244" s="30"/>
      <c r="AA244" s="9">
        <v>45006</v>
      </c>
      <c r="AB244" s="10" t="s">
        <v>555</v>
      </c>
      <c r="AC244" s="10"/>
      <c r="AD244" s="5">
        <v>100</v>
      </c>
      <c r="AE244" s="30" t="s">
        <v>270</v>
      </c>
      <c r="AF244" s="30"/>
      <c r="AG244" s="30"/>
      <c r="AH244" s="30"/>
      <c r="AI244" s="30"/>
      <c r="AJ244" s="3"/>
      <c r="AK244" s="3"/>
      <c r="AL244" s="3"/>
      <c r="AM244" s="3"/>
      <c r="AN244" s="20"/>
      <c r="AO244" s="3"/>
      <c r="AP244" s="30"/>
      <c r="AQ244" s="30"/>
      <c r="AR244" s="30"/>
      <c r="AS244" s="30"/>
      <c r="AT244" s="30"/>
    </row>
    <row r="245" spans="1:46" x14ac:dyDescent="0.25">
      <c r="A245" s="30"/>
      <c r="B245" s="11" t="str">
        <f>IF(Y196&lt;0,"SALDO ADELANTADO","SALDO A FAVOR '")</f>
        <v>SALDO ADELANTADO</v>
      </c>
      <c r="C245" s="12">
        <f>IF(Y196&lt;=0,Y196*-1)</f>
        <v>947.80000000000018</v>
      </c>
      <c r="D245" s="30"/>
      <c r="E245" s="9"/>
      <c r="F245" s="10"/>
      <c r="G245" s="10"/>
      <c r="H245" s="5"/>
      <c r="I245" s="30"/>
      <c r="J245" s="30"/>
      <c r="K245" s="30"/>
      <c r="L245" s="30"/>
      <c r="M245" s="30"/>
      <c r="N245" s="3"/>
      <c r="O245" s="3"/>
      <c r="P245" s="3"/>
      <c r="Q245" s="3"/>
      <c r="R245" s="20"/>
      <c r="S245" s="3"/>
      <c r="T245" s="30"/>
      <c r="U245" s="30"/>
      <c r="V245" s="19"/>
      <c r="W245" s="30"/>
      <c r="X245" s="11" t="str">
        <f>IF(C241&lt;0,"SALDO ADELANTADO","SALDO A FAVOR'")</f>
        <v>SALDO ADELANTADO</v>
      </c>
      <c r="Y245" s="12">
        <f>IF(C241&lt;=0,C241*-1)</f>
        <v>2894.8</v>
      </c>
      <c r="Z245" s="30"/>
      <c r="AA245" s="9">
        <v>44974</v>
      </c>
      <c r="AB245" s="10" t="s">
        <v>87</v>
      </c>
      <c r="AC245" s="10" t="s">
        <v>200</v>
      </c>
      <c r="AD245" s="5">
        <v>150</v>
      </c>
      <c r="AE245" s="30" t="s">
        <v>241</v>
      </c>
      <c r="AF245" s="30"/>
      <c r="AG245" s="30"/>
      <c r="AH245" s="30"/>
      <c r="AI245" s="30"/>
      <c r="AJ245" s="3"/>
      <c r="AK245" s="3"/>
      <c r="AL245" s="3"/>
      <c r="AM245" s="3"/>
      <c r="AN245" s="20"/>
      <c r="AO245" s="3"/>
      <c r="AP245" s="30"/>
      <c r="AQ245" s="30"/>
      <c r="AR245" s="30"/>
      <c r="AS245" s="30"/>
      <c r="AT245" s="30"/>
    </row>
    <row r="246" spans="1:46" x14ac:dyDescent="0.25">
      <c r="A246" s="30"/>
      <c r="B246" s="13" t="s">
        <v>10</v>
      </c>
      <c r="C246" s="12">
        <f>R254</f>
        <v>3042</v>
      </c>
      <c r="D246" s="30"/>
      <c r="E246" s="9"/>
      <c r="F246" s="10"/>
      <c r="G246" s="10"/>
      <c r="H246" s="5"/>
      <c r="I246" s="30"/>
      <c r="J246" s="30"/>
      <c r="K246" s="30"/>
      <c r="L246" s="30"/>
      <c r="M246" s="30"/>
      <c r="N246" s="3"/>
      <c r="O246" s="3"/>
      <c r="P246" s="3"/>
      <c r="Q246" s="3"/>
      <c r="R246" s="20"/>
      <c r="S246" s="3"/>
      <c r="T246" s="30"/>
      <c r="U246" s="30"/>
      <c r="V246" s="19"/>
      <c r="W246" s="30"/>
      <c r="X246" s="13" t="s">
        <v>10</v>
      </c>
      <c r="Y246" s="12">
        <f>AN254</f>
        <v>0</v>
      </c>
      <c r="Z246" s="30"/>
      <c r="AA246" s="9">
        <v>44974</v>
      </c>
      <c r="AB246" s="10" t="s">
        <v>87</v>
      </c>
      <c r="AC246" s="10" t="s">
        <v>200</v>
      </c>
      <c r="AD246" s="5">
        <v>150</v>
      </c>
      <c r="AE246" s="30" t="s">
        <v>210</v>
      </c>
      <c r="AF246" s="30"/>
      <c r="AG246" s="30"/>
      <c r="AH246" s="30"/>
      <c r="AI246" s="30"/>
      <c r="AJ246" s="3"/>
      <c r="AK246" s="3"/>
      <c r="AL246" s="3"/>
      <c r="AM246" s="3"/>
      <c r="AN246" s="20"/>
      <c r="AO246" s="3"/>
      <c r="AP246" s="30"/>
      <c r="AQ246" s="30"/>
      <c r="AR246" s="30"/>
      <c r="AS246" s="30"/>
      <c r="AT246" s="30"/>
    </row>
    <row r="247" spans="1:46" x14ac:dyDescent="0.25">
      <c r="A247" s="30"/>
      <c r="B247" s="13" t="s">
        <v>11</v>
      </c>
      <c r="C247" s="12"/>
      <c r="D247" s="30"/>
      <c r="E247" s="9"/>
      <c r="F247" s="10"/>
      <c r="G247" s="10"/>
      <c r="H247" s="5"/>
      <c r="I247" s="30"/>
      <c r="J247" s="30"/>
      <c r="K247" s="30"/>
      <c r="L247" s="30"/>
      <c r="M247" s="30"/>
      <c r="N247" s="3"/>
      <c r="O247" s="3"/>
      <c r="P247" s="3"/>
      <c r="Q247" s="3"/>
      <c r="R247" s="20"/>
      <c r="S247" s="3"/>
      <c r="T247" s="30"/>
      <c r="U247" s="30"/>
      <c r="V247" s="19"/>
      <c r="W247" s="30"/>
      <c r="X247" s="13" t="s">
        <v>11</v>
      </c>
      <c r="Y247" s="12"/>
      <c r="Z247" s="30"/>
      <c r="AA247" s="9">
        <v>44991</v>
      </c>
      <c r="AB247" s="10" t="s">
        <v>87</v>
      </c>
      <c r="AC247" s="10" t="s">
        <v>200</v>
      </c>
      <c r="AD247" s="5">
        <v>150</v>
      </c>
      <c r="AE247" s="30" t="s">
        <v>210</v>
      </c>
      <c r="AF247" s="30"/>
      <c r="AG247" s="30"/>
      <c r="AH247" s="30"/>
      <c r="AI247" s="30"/>
      <c r="AJ247" s="3"/>
      <c r="AK247" s="3"/>
      <c r="AL247" s="3"/>
      <c r="AM247" s="3"/>
      <c r="AN247" s="20"/>
      <c r="AO247" s="3"/>
      <c r="AP247" s="30"/>
      <c r="AQ247" s="30"/>
      <c r="AR247" s="30"/>
      <c r="AS247" s="30"/>
      <c r="AT247" s="30"/>
    </row>
    <row r="248" spans="1:46" x14ac:dyDescent="0.25">
      <c r="A248" s="30"/>
      <c r="B248" s="13" t="s">
        <v>12</v>
      </c>
      <c r="C248" s="12"/>
      <c r="D248" s="30"/>
      <c r="E248" s="9"/>
      <c r="F248" s="10"/>
      <c r="G248" s="10"/>
      <c r="H248" s="5"/>
      <c r="I248" s="30"/>
      <c r="J248" s="30"/>
      <c r="K248" s="30"/>
      <c r="L248" s="30"/>
      <c r="M248" s="30"/>
      <c r="N248" s="3"/>
      <c r="O248" s="3"/>
      <c r="P248" s="3"/>
      <c r="Q248" s="3"/>
      <c r="R248" s="20"/>
      <c r="S248" s="3"/>
      <c r="T248" s="30"/>
      <c r="U248" s="30"/>
      <c r="V248" s="19"/>
      <c r="W248" s="30"/>
      <c r="X248" s="13" t="s">
        <v>12</v>
      </c>
      <c r="Y248" s="12">
        <v>10</v>
      </c>
      <c r="Z248" s="30"/>
      <c r="AA248" s="9">
        <v>44992</v>
      </c>
      <c r="AB248" s="10" t="s">
        <v>87</v>
      </c>
      <c r="AC248" s="10" t="s">
        <v>150</v>
      </c>
      <c r="AD248" s="5">
        <v>150</v>
      </c>
      <c r="AE248" s="30" t="s">
        <v>241</v>
      </c>
      <c r="AF248" s="30"/>
      <c r="AG248" s="30"/>
      <c r="AH248" s="30"/>
      <c r="AI248" s="30"/>
      <c r="AJ248" s="3"/>
      <c r="AK248" s="3"/>
      <c r="AL248" s="3"/>
      <c r="AM248" s="3"/>
      <c r="AN248" s="20"/>
      <c r="AO248" s="3"/>
      <c r="AP248" s="30"/>
      <c r="AQ248" s="30"/>
      <c r="AR248" s="30"/>
      <c r="AS248" s="30"/>
      <c r="AT248" s="30"/>
    </row>
    <row r="249" spans="1:46" x14ac:dyDescent="0.25">
      <c r="A249" s="30"/>
      <c r="B249" s="13" t="s">
        <v>13</v>
      </c>
      <c r="C249" s="12"/>
      <c r="D249" s="30"/>
      <c r="E249" s="9"/>
      <c r="F249" s="10"/>
      <c r="G249" s="10"/>
      <c r="H249" s="5"/>
      <c r="I249" s="30"/>
      <c r="J249" s="30"/>
      <c r="K249" s="30"/>
      <c r="L249" s="30"/>
      <c r="M249" s="30"/>
      <c r="N249" s="3"/>
      <c r="O249" s="3"/>
      <c r="P249" s="3"/>
      <c r="Q249" s="3"/>
      <c r="R249" s="20"/>
      <c r="S249" s="3"/>
      <c r="T249" s="30"/>
      <c r="U249" s="30"/>
      <c r="V249" s="19"/>
      <c r="W249" s="30"/>
      <c r="X249" s="13" t="s">
        <v>13</v>
      </c>
      <c r="Y249" s="12"/>
      <c r="Z249" s="30"/>
      <c r="AA249" s="9">
        <v>44993</v>
      </c>
      <c r="AB249" s="10" t="s">
        <v>87</v>
      </c>
      <c r="AC249" s="10" t="s">
        <v>200</v>
      </c>
      <c r="AD249" s="5">
        <v>150</v>
      </c>
      <c r="AE249" s="30" t="s">
        <v>241</v>
      </c>
      <c r="AF249" s="30"/>
      <c r="AG249" s="30"/>
      <c r="AH249" s="30"/>
      <c r="AI249" s="30"/>
      <c r="AJ249" s="3"/>
      <c r="AK249" s="3"/>
      <c r="AL249" s="3"/>
      <c r="AM249" s="3"/>
      <c r="AN249" s="20"/>
      <c r="AO249" s="3"/>
      <c r="AP249" s="30"/>
      <c r="AQ249" s="30"/>
      <c r="AR249" s="30"/>
      <c r="AS249" s="30"/>
      <c r="AT249" s="30"/>
    </row>
    <row r="250" spans="1:46" x14ac:dyDescent="0.25">
      <c r="A250" s="30"/>
      <c r="B250" s="13" t="s">
        <v>14</v>
      </c>
      <c r="C250" s="12"/>
      <c r="D250" s="30"/>
      <c r="E250" s="9"/>
      <c r="F250" s="10"/>
      <c r="G250" s="10"/>
      <c r="H250" s="5"/>
      <c r="I250" s="30"/>
      <c r="J250" s="30"/>
      <c r="K250" s="30"/>
      <c r="L250" s="30"/>
      <c r="M250" s="30"/>
      <c r="N250" s="3"/>
      <c r="O250" s="3"/>
      <c r="P250" s="3"/>
      <c r="Q250" s="3"/>
      <c r="R250" s="20"/>
      <c r="S250" s="3"/>
      <c r="T250" s="30"/>
      <c r="U250" s="30"/>
      <c r="V250" s="19"/>
      <c r="W250" s="30"/>
      <c r="X250" s="13" t="s">
        <v>14</v>
      </c>
      <c r="Y250" s="12"/>
      <c r="Z250" s="30"/>
      <c r="AA250" s="9">
        <v>44978</v>
      </c>
      <c r="AB250" s="10" t="s">
        <v>563</v>
      </c>
      <c r="AC250" s="10" t="s">
        <v>564</v>
      </c>
      <c r="AD250" s="5">
        <v>630</v>
      </c>
      <c r="AE250" s="30" t="s">
        <v>210</v>
      </c>
      <c r="AF250" s="30"/>
      <c r="AG250" s="30"/>
      <c r="AH250" s="30"/>
      <c r="AI250" s="30"/>
      <c r="AJ250" s="3"/>
      <c r="AK250" s="3"/>
      <c r="AL250" s="3"/>
      <c r="AM250" s="3"/>
      <c r="AN250" s="20"/>
      <c r="AO250" s="3"/>
      <c r="AP250" s="30"/>
      <c r="AQ250" s="30"/>
      <c r="AR250" s="30"/>
      <c r="AS250" s="30"/>
      <c r="AT250" s="30"/>
    </row>
    <row r="251" spans="1:46" x14ac:dyDescent="0.25">
      <c r="A251" s="30"/>
      <c r="B251" s="13" t="s">
        <v>15</v>
      </c>
      <c r="C251" s="12"/>
      <c r="D251" s="30"/>
      <c r="E251" s="9"/>
      <c r="F251" s="10"/>
      <c r="G251" s="10"/>
      <c r="H251" s="5"/>
      <c r="I251" s="30"/>
      <c r="J251" s="30"/>
      <c r="K251" s="30"/>
      <c r="L251" s="30"/>
      <c r="M251" s="30"/>
      <c r="N251" s="3"/>
      <c r="O251" s="3"/>
      <c r="P251" s="3"/>
      <c r="Q251" s="3"/>
      <c r="R251" s="20"/>
      <c r="S251" s="3"/>
      <c r="T251" s="30"/>
      <c r="U251" s="30"/>
      <c r="V251" s="19"/>
      <c r="W251" s="30"/>
      <c r="X251" s="13" t="s">
        <v>15</v>
      </c>
      <c r="Y251" s="12"/>
      <c r="Z251" s="30"/>
      <c r="AA251" s="9"/>
      <c r="AB251" s="10"/>
      <c r="AC251" s="10"/>
      <c r="AD251" s="5"/>
      <c r="AE251" s="30"/>
      <c r="AF251" s="30"/>
      <c r="AG251" s="30"/>
      <c r="AH251" s="30"/>
      <c r="AI251" s="30"/>
      <c r="AJ251" s="3"/>
      <c r="AK251" s="3"/>
      <c r="AL251" s="3"/>
      <c r="AM251" s="3"/>
      <c r="AN251" s="20"/>
      <c r="AO251" s="3"/>
      <c r="AP251" s="30"/>
      <c r="AQ251" s="30"/>
      <c r="AR251" s="30"/>
      <c r="AS251" s="30"/>
      <c r="AT251" s="30"/>
    </row>
    <row r="252" spans="1:46" x14ac:dyDescent="0.25">
      <c r="A252" s="30"/>
      <c r="B252" s="13" t="s">
        <v>16</v>
      </c>
      <c r="C252" s="12"/>
      <c r="D252" s="30"/>
      <c r="E252" s="161" t="s">
        <v>7</v>
      </c>
      <c r="F252" s="162"/>
      <c r="G252" s="163"/>
      <c r="H252" s="5">
        <f>SUM(H238:H251)</f>
        <v>1095</v>
      </c>
      <c r="I252" s="30"/>
      <c r="J252" s="30"/>
      <c r="K252" s="30"/>
      <c r="L252" s="30"/>
      <c r="M252" s="30"/>
      <c r="N252" s="3"/>
      <c r="O252" s="3"/>
      <c r="P252" s="3"/>
      <c r="Q252" s="3"/>
      <c r="R252" s="20"/>
      <c r="S252" s="3"/>
      <c r="T252" s="30"/>
      <c r="U252" s="30"/>
      <c r="V252" s="19"/>
      <c r="W252" s="30"/>
      <c r="X252" s="13" t="s">
        <v>16</v>
      </c>
      <c r="Y252" s="12"/>
      <c r="Z252" s="30"/>
      <c r="AA252" s="161" t="s">
        <v>7</v>
      </c>
      <c r="AB252" s="162"/>
      <c r="AC252" s="163"/>
      <c r="AD252" s="5">
        <f>SUM(AD238:AD251)</f>
        <v>2417.54</v>
      </c>
      <c r="AE252" s="30"/>
      <c r="AF252" s="30"/>
      <c r="AG252" s="30"/>
      <c r="AH252" s="30"/>
      <c r="AI252" s="30"/>
      <c r="AJ252" s="3"/>
      <c r="AK252" s="3"/>
      <c r="AL252" s="3"/>
      <c r="AM252" s="3"/>
      <c r="AN252" s="20"/>
      <c r="AO252" s="3"/>
      <c r="AP252" s="30"/>
      <c r="AQ252" s="30"/>
      <c r="AR252" s="30"/>
      <c r="AS252" s="30"/>
      <c r="AT252" s="30"/>
    </row>
    <row r="253" spans="1:46" x14ac:dyDescent="0.25">
      <c r="A253" s="30"/>
      <c r="B253" s="13" t="s">
        <v>17</v>
      </c>
      <c r="C253" s="12"/>
      <c r="D253" s="30"/>
      <c r="E253" s="15"/>
      <c r="F253" s="15"/>
      <c r="G253" s="15"/>
      <c r="H253" s="30"/>
      <c r="I253" s="30"/>
      <c r="J253" s="30"/>
      <c r="K253" s="30"/>
      <c r="L253" s="30"/>
      <c r="M253" s="30"/>
      <c r="N253" s="3"/>
      <c r="O253" s="3"/>
      <c r="P253" s="3"/>
      <c r="Q253" s="3"/>
      <c r="R253" s="20"/>
      <c r="S253" s="3"/>
      <c r="T253" s="30"/>
      <c r="U253" s="30"/>
      <c r="V253" s="19"/>
      <c r="W253" s="30"/>
      <c r="X253" s="13" t="s">
        <v>570</v>
      </c>
      <c r="Y253" s="12">
        <v>344.41</v>
      </c>
      <c r="Z253" s="30"/>
      <c r="AA253" s="15"/>
      <c r="AB253" s="15"/>
      <c r="AC253" s="15"/>
      <c r="AD253" s="30"/>
      <c r="AE253" s="30"/>
      <c r="AF253" s="30"/>
      <c r="AG253" s="30"/>
      <c r="AH253" s="30"/>
      <c r="AI253" s="30"/>
      <c r="AJ253" s="3"/>
      <c r="AK253" s="3"/>
      <c r="AL253" s="3"/>
      <c r="AM253" s="3"/>
      <c r="AN253" s="20"/>
      <c r="AO253" s="3"/>
      <c r="AP253" s="30"/>
      <c r="AQ253" s="30"/>
      <c r="AR253" s="30"/>
      <c r="AS253" s="30"/>
      <c r="AT253" s="30"/>
    </row>
    <row r="254" spans="1:46" x14ac:dyDescent="0.25">
      <c r="A254" s="30"/>
      <c r="B254" s="14"/>
      <c r="C254" s="12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161" t="s">
        <v>7</v>
      </c>
      <c r="O254" s="162"/>
      <c r="P254" s="162"/>
      <c r="Q254" s="163"/>
      <c r="R254" s="20">
        <f>SUM(R238:R253)</f>
        <v>3042</v>
      </c>
      <c r="S254" s="3"/>
      <c r="T254" s="30"/>
      <c r="U254" s="30"/>
      <c r="V254" s="19"/>
      <c r="W254" s="30"/>
      <c r="X254" s="14"/>
      <c r="Y254" s="12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161" t="s">
        <v>7</v>
      </c>
      <c r="AK254" s="162"/>
      <c r="AL254" s="162"/>
      <c r="AM254" s="163"/>
      <c r="AN254" s="20">
        <f>SUM(AN239:AN253)</f>
        <v>0</v>
      </c>
      <c r="AO254" s="3"/>
      <c r="AP254" s="30"/>
      <c r="AQ254" s="30"/>
      <c r="AR254" s="30"/>
      <c r="AS254" s="30"/>
      <c r="AT254" s="30"/>
    </row>
    <row r="255" spans="1:46" x14ac:dyDescent="0.25">
      <c r="A255" s="30"/>
      <c r="B255" s="14"/>
      <c r="C255" s="12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19"/>
      <c r="W255" s="30"/>
      <c r="X255" s="14"/>
      <c r="Y255" s="12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</row>
    <row r="256" spans="1:46" x14ac:dyDescent="0.25">
      <c r="A256" s="30"/>
      <c r="B256" s="14"/>
      <c r="C256" s="12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19"/>
      <c r="W256" s="30"/>
      <c r="X256" s="14"/>
      <c r="Y256" s="12"/>
      <c r="Z256" s="30"/>
      <c r="AA256" s="29" t="s">
        <v>37</v>
      </c>
      <c r="AB256" s="1" t="s">
        <v>629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</row>
    <row r="257" spans="1:46" x14ac:dyDescent="0.25">
      <c r="A257" s="30"/>
      <c r="B257" s="14"/>
      <c r="C257" s="12"/>
      <c r="D257" s="30"/>
      <c r="E257" s="16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19"/>
      <c r="W257" s="30"/>
      <c r="X257" s="14"/>
      <c r="Y257" s="12"/>
      <c r="Z257" s="30"/>
      <c r="AA257" s="62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</row>
    <row r="258" spans="1:46" x14ac:dyDescent="0.25">
      <c r="A258" s="30"/>
      <c r="B258" s="14"/>
      <c r="C258" s="12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19"/>
      <c r="W258" s="30"/>
      <c r="X258" s="14"/>
      <c r="Y258" s="12"/>
      <c r="Z258" s="30"/>
      <c r="AA258" s="3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</row>
    <row r="259" spans="1:46" x14ac:dyDescent="0.25">
      <c r="A259" s="30"/>
      <c r="B259" s="14"/>
      <c r="C259" s="12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19"/>
      <c r="W259" s="30"/>
      <c r="X259" s="14"/>
      <c r="Y259" s="12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</row>
    <row r="260" spans="1:46" x14ac:dyDescent="0.25">
      <c r="A260" s="30"/>
      <c r="B260" s="14"/>
      <c r="C260" s="12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19"/>
      <c r="W260" s="30"/>
      <c r="X260" s="14"/>
      <c r="Y260" s="12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</row>
    <row r="261" spans="1:46" x14ac:dyDescent="0.25">
      <c r="A261" s="30"/>
      <c r="B261" s="14"/>
      <c r="C261" s="12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19"/>
      <c r="W261" s="30"/>
      <c r="X261" s="14"/>
      <c r="Y261" s="12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</row>
    <row r="262" spans="1:46" x14ac:dyDescent="0.25">
      <c r="A262" s="30"/>
      <c r="B262" s="14"/>
      <c r="C262" s="12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19"/>
      <c r="W262" s="30"/>
      <c r="X262" s="14"/>
      <c r="Y262" s="12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</row>
    <row r="263" spans="1:46" x14ac:dyDescent="0.25">
      <c r="A263" s="30"/>
      <c r="B263" s="13"/>
      <c r="C263" s="12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19"/>
      <c r="W263" s="30"/>
      <c r="X263" s="13"/>
      <c r="Y263" s="12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</row>
    <row r="264" spans="1:46" x14ac:dyDescent="0.25">
      <c r="A264" s="30"/>
      <c r="B264" s="17" t="s">
        <v>18</v>
      </c>
      <c r="C264" s="18">
        <f>SUM(C245:C263)</f>
        <v>3989.8</v>
      </c>
      <c r="D264" s="30" t="s">
        <v>22</v>
      </c>
      <c r="E264" s="30" t="s">
        <v>21</v>
      </c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19"/>
      <c r="W264" s="30"/>
      <c r="X264" s="17" t="s">
        <v>18</v>
      </c>
      <c r="Y264" s="18">
        <f>SUM(Y245:Y263)</f>
        <v>3249.21</v>
      </c>
      <c r="Z264" s="30" t="s">
        <v>22</v>
      </c>
      <c r="AA264" s="30" t="s">
        <v>21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</row>
    <row r="265" spans="1:46" x14ac:dyDescent="0.25">
      <c r="A265" s="30"/>
      <c r="B265" s="30"/>
      <c r="C265" s="30"/>
      <c r="D265" s="30"/>
      <c r="E265" s="1" t="s">
        <v>19</v>
      </c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19"/>
      <c r="W265" s="30"/>
      <c r="X265" s="30"/>
      <c r="Y265" s="30"/>
      <c r="Z265" s="30"/>
      <c r="AA265" s="1" t="s">
        <v>19</v>
      </c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</row>
    <row r="266" spans="1:46" x14ac:dyDescent="0.25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19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</row>
    <row r="267" spans="1:46" x14ac:dyDescent="0.25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19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</row>
    <row r="268" spans="1:46" x14ac:dyDescent="0.25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19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</row>
    <row r="269" spans="1:46" x14ac:dyDescent="0.25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19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</row>
    <row r="270" spans="1:46" x14ac:dyDescent="0.25">
      <c r="V270" s="19"/>
    </row>
    <row r="271" spans="1:46" x14ac:dyDescent="0.25">
      <c r="V271" s="19"/>
    </row>
    <row r="272" spans="1:46" x14ac:dyDescent="0.25">
      <c r="V272" s="19"/>
    </row>
    <row r="273" spans="1:53" x14ac:dyDescent="0.25">
      <c r="V273" s="19"/>
    </row>
    <row r="274" spans="1:53" x14ac:dyDescent="0.25">
      <c r="V274" s="19"/>
    </row>
    <row r="275" spans="1:53" x14ac:dyDescent="0.25">
      <c r="V275" s="19"/>
    </row>
    <row r="276" spans="1:53" x14ac:dyDescent="0.25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19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</row>
    <row r="277" spans="1:53" x14ac:dyDescent="0.25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19"/>
      <c r="W277" s="30"/>
      <c r="X277" s="30"/>
      <c r="Y277" s="30"/>
      <c r="Z277" s="30"/>
      <c r="AA277" s="30"/>
      <c r="AB277" s="30"/>
      <c r="AC277" s="164" t="s">
        <v>29</v>
      </c>
      <c r="AD277" s="164"/>
      <c r="AE277" s="164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</row>
    <row r="278" spans="1:53" x14ac:dyDescent="0.25">
      <c r="A278" s="30"/>
      <c r="B278" s="30"/>
      <c r="C278" s="30"/>
      <c r="D278" s="30"/>
      <c r="E278" s="30"/>
      <c r="F278" s="30"/>
      <c r="G278" s="30"/>
      <c r="H278" s="165" t="s">
        <v>28</v>
      </c>
      <c r="I278" s="165"/>
      <c r="J278" s="165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19"/>
      <c r="W278" s="30"/>
      <c r="X278" s="30"/>
      <c r="Y278" s="30"/>
      <c r="Z278" s="30"/>
      <c r="AA278" s="30"/>
      <c r="AB278" s="30"/>
      <c r="AC278" s="164"/>
      <c r="AD278" s="164"/>
      <c r="AE278" s="164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</row>
    <row r="279" spans="1:53" x14ac:dyDescent="0.25">
      <c r="A279" s="30"/>
      <c r="B279" s="30"/>
      <c r="C279" s="30"/>
      <c r="D279" s="30"/>
      <c r="E279" s="30"/>
      <c r="F279" s="30"/>
      <c r="G279" s="30"/>
      <c r="H279" s="165"/>
      <c r="I279" s="165"/>
      <c r="J279" s="165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19"/>
      <c r="W279" s="30"/>
      <c r="X279" s="30"/>
      <c r="Y279" s="30"/>
      <c r="Z279" s="30"/>
      <c r="AA279" s="30"/>
      <c r="AB279" s="30"/>
      <c r="AC279" s="164"/>
      <c r="AD279" s="164"/>
      <c r="AE279" s="164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</row>
    <row r="280" spans="1:53" x14ac:dyDescent="0.25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19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</row>
    <row r="281" spans="1:53" x14ac:dyDescent="0.25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19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</row>
    <row r="282" spans="1:53" ht="23.25" x14ac:dyDescent="0.35">
      <c r="A282" s="30"/>
      <c r="B282" s="24" t="s">
        <v>65</v>
      </c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19"/>
      <c r="W282" s="30"/>
      <c r="X282" s="24" t="s">
        <v>65</v>
      </c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</row>
    <row r="283" spans="1:53" ht="23.25" x14ac:dyDescent="0.35">
      <c r="A283" s="30"/>
      <c r="B283" s="25" t="s">
        <v>82</v>
      </c>
      <c r="C283" s="22">
        <f>IF(X236="PAGADO",0,Y241)</f>
        <v>-831.67000000000007</v>
      </c>
      <c r="D283" s="30"/>
      <c r="E283" s="166" t="s">
        <v>20</v>
      </c>
      <c r="F283" s="166"/>
      <c r="G283" s="166"/>
      <c r="H283" s="166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19"/>
      <c r="W283" s="30"/>
      <c r="X283" s="25" t="s">
        <v>32</v>
      </c>
      <c r="Y283" s="22">
        <f>IF(B283="PAGADO",0,C288)</f>
        <v>0</v>
      </c>
      <c r="Z283" s="30"/>
      <c r="AA283" s="166" t="s">
        <v>20</v>
      </c>
      <c r="AB283" s="166"/>
      <c r="AC283" s="166"/>
      <c r="AD283" s="166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</row>
    <row r="284" spans="1:53" x14ac:dyDescent="0.25">
      <c r="A284" s="30"/>
      <c r="B284" s="1" t="s">
        <v>0</v>
      </c>
      <c r="C284" s="21">
        <f>H299</f>
        <v>2126.9899999999998</v>
      </c>
      <c r="D284" s="30"/>
      <c r="E284" s="2" t="s">
        <v>1</v>
      </c>
      <c r="F284" s="2" t="s">
        <v>2</v>
      </c>
      <c r="G284" s="2" t="s">
        <v>3</v>
      </c>
      <c r="H284" s="2" t="s">
        <v>4</v>
      </c>
      <c r="I284" s="30"/>
      <c r="J284" s="30"/>
      <c r="K284" s="30"/>
      <c r="L284" s="30"/>
      <c r="M284" s="30"/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T284" s="30"/>
      <c r="U284" s="30"/>
      <c r="V284" s="19"/>
      <c r="W284" s="30"/>
      <c r="X284" s="1" t="s">
        <v>0</v>
      </c>
      <c r="Y284" s="21">
        <f>AD299</f>
        <v>490</v>
      </c>
      <c r="Z284" s="30"/>
      <c r="AA284" s="2" t="s">
        <v>1</v>
      </c>
      <c r="AB284" s="2" t="s">
        <v>2</v>
      </c>
      <c r="AC284" s="2" t="s">
        <v>3</v>
      </c>
      <c r="AD284" s="2" t="s">
        <v>4</v>
      </c>
      <c r="AE284" s="30"/>
      <c r="AF284" s="30"/>
      <c r="AG284" s="30"/>
      <c r="AH284" s="30"/>
      <c r="AI284" s="30"/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</row>
    <row r="285" spans="1:53" x14ac:dyDescent="0.25">
      <c r="A285" s="30"/>
      <c r="B285" s="30"/>
      <c r="C285" s="22"/>
      <c r="D285" s="30"/>
      <c r="E285" s="4">
        <v>44996</v>
      </c>
      <c r="F285" s="3" t="s">
        <v>201</v>
      </c>
      <c r="G285" s="3" t="s">
        <v>143</v>
      </c>
      <c r="H285" s="5">
        <v>200</v>
      </c>
      <c r="I285" s="30" t="s">
        <v>241</v>
      </c>
      <c r="J285" s="30"/>
      <c r="K285" s="30"/>
      <c r="L285" s="30"/>
      <c r="M285" s="30"/>
      <c r="N285" s="27">
        <v>45013</v>
      </c>
      <c r="O285" s="3" t="s">
        <v>589</v>
      </c>
      <c r="P285" s="3">
        <v>300</v>
      </c>
      <c r="Q285" s="3">
        <v>1182</v>
      </c>
      <c r="R285" s="20">
        <v>300</v>
      </c>
      <c r="S285" s="3"/>
      <c r="T285" s="30"/>
      <c r="U285" s="30"/>
      <c r="V285" s="19"/>
      <c r="W285" s="30"/>
      <c r="X285" s="30"/>
      <c r="Y285" s="22"/>
      <c r="Z285" s="30"/>
      <c r="AA285" s="4">
        <v>44961</v>
      </c>
      <c r="AB285" s="3" t="s">
        <v>149</v>
      </c>
      <c r="AC285" s="3" t="s">
        <v>169</v>
      </c>
      <c r="AD285" s="5">
        <v>170</v>
      </c>
      <c r="AE285" s="30" t="s">
        <v>210</v>
      </c>
      <c r="AF285" s="30"/>
      <c r="AG285" s="30"/>
      <c r="AH285" s="30"/>
      <c r="AI285" s="30"/>
      <c r="AJ285" s="27">
        <v>45022</v>
      </c>
      <c r="AK285" s="3" t="s">
        <v>626</v>
      </c>
      <c r="AL285" s="3"/>
      <c r="AM285" s="3"/>
      <c r="AN285" s="20">
        <v>2017.98</v>
      </c>
      <c r="AO285" s="3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</row>
    <row r="286" spans="1:53" x14ac:dyDescent="0.25">
      <c r="A286" s="30"/>
      <c r="B286" s="1" t="s">
        <v>24</v>
      </c>
      <c r="C286" s="21">
        <f>IF(C283&gt;0,C283+C284,C284)</f>
        <v>2126.9899999999998</v>
      </c>
      <c r="D286" s="30"/>
      <c r="E286" s="4">
        <v>44980</v>
      </c>
      <c r="F286" s="3" t="s">
        <v>288</v>
      </c>
      <c r="G286" s="3" t="s">
        <v>143</v>
      </c>
      <c r="H286" s="5">
        <v>169.8</v>
      </c>
      <c r="I286" s="30" t="s">
        <v>270</v>
      </c>
      <c r="J286" s="30"/>
      <c r="K286" s="30"/>
      <c r="L286" s="30"/>
      <c r="M286" s="30"/>
      <c r="N286" s="27">
        <v>45013</v>
      </c>
      <c r="O286" s="3" t="s">
        <v>590</v>
      </c>
      <c r="P286" s="3">
        <v>120</v>
      </c>
      <c r="Q286" s="3">
        <v>1181</v>
      </c>
      <c r="R286" s="20">
        <v>120</v>
      </c>
      <c r="S286" s="3"/>
      <c r="T286" s="30"/>
      <c r="U286" s="30"/>
      <c r="V286" s="19"/>
      <c r="W286" s="30"/>
      <c r="X286" s="1" t="s">
        <v>24</v>
      </c>
      <c r="Y286" s="21">
        <f>IF(Y283&gt;0,Y283+Y284,Y284)</f>
        <v>490</v>
      </c>
      <c r="Z286" s="30"/>
      <c r="AA286" s="4">
        <v>44966</v>
      </c>
      <c r="AB286" s="3" t="s">
        <v>149</v>
      </c>
      <c r="AC286" s="3" t="s">
        <v>89</v>
      </c>
      <c r="AD286" s="5">
        <v>170</v>
      </c>
      <c r="AE286" s="30" t="s">
        <v>241</v>
      </c>
      <c r="AF286" s="30"/>
      <c r="AG286" s="30"/>
      <c r="AH286" s="30"/>
      <c r="AI286" s="30"/>
      <c r="AJ286" s="27">
        <v>45028</v>
      </c>
      <c r="AK286" s="3" t="s">
        <v>641</v>
      </c>
      <c r="AL286" s="3"/>
      <c r="AM286" s="3">
        <v>207</v>
      </c>
      <c r="AN286" s="20">
        <v>170</v>
      </c>
      <c r="AO286" s="3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</row>
    <row r="287" spans="1:53" x14ac:dyDescent="0.25">
      <c r="A287" s="30"/>
      <c r="B287" s="1" t="s">
        <v>9</v>
      </c>
      <c r="C287" s="22">
        <f>C310</f>
        <v>1842.97</v>
      </c>
      <c r="D287" s="30"/>
      <c r="E287" s="4">
        <v>44980</v>
      </c>
      <c r="F287" s="3" t="s">
        <v>288</v>
      </c>
      <c r="G287" s="3" t="s">
        <v>598</v>
      </c>
      <c r="H287" s="5">
        <v>143.77000000000001</v>
      </c>
      <c r="I287" s="30" t="s">
        <v>270</v>
      </c>
      <c r="J287" s="30"/>
      <c r="K287" s="30"/>
      <c r="L287" s="30"/>
      <c r="M287" s="30"/>
      <c r="N287" s="27">
        <v>45016</v>
      </c>
      <c r="O287" s="3" t="s">
        <v>616</v>
      </c>
      <c r="P287" s="3">
        <v>150</v>
      </c>
      <c r="Q287" s="3"/>
      <c r="R287" s="20">
        <v>150</v>
      </c>
      <c r="S287" s="3"/>
      <c r="T287" s="30"/>
      <c r="U287" s="30"/>
      <c r="V287" s="19"/>
      <c r="W287" s="30"/>
      <c r="X287" s="1" t="s">
        <v>9</v>
      </c>
      <c r="Y287" s="22">
        <f>Y310</f>
        <v>2554.36</v>
      </c>
      <c r="Z287" s="30"/>
      <c r="AA287" s="4">
        <v>45005</v>
      </c>
      <c r="AB287" s="3" t="s">
        <v>88</v>
      </c>
      <c r="AC287" s="3" t="s">
        <v>89</v>
      </c>
      <c r="AD287" s="5">
        <v>150</v>
      </c>
      <c r="AE287" s="30" t="s">
        <v>241</v>
      </c>
      <c r="AF287" s="30"/>
      <c r="AG287" s="30"/>
      <c r="AH287" s="30"/>
      <c r="AI287" s="30"/>
      <c r="AJ287" s="27">
        <v>45029</v>
      </c>
      <c r="AK287" s="3" t="s">
        <v>657</v>
      </c>
      <c r="AL287" s="3"/>
      <c r="AM287" s="3"/>
      <c r="AN287" s="20">
        <v>95.69</v>
      </c>
      <c r="AO287" s="3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</row>
    <row r="288" spans="1:53" x14ac:dyDescent="0.25">
      <c r="A288" s="30"/>
      <c r="B288" s="6" t="s">
        <v>25</v>
      </c>
      <c r="C288" s="23">
        <f>C286-C287</f>
        <v>284.01999999999975</v>
      </c>
      <c r="D288" s="30"/>
      <c r="E288" s="4">
        <v>44981</v>
      </c>
      <c r="F288" s="3" t="s">
        <v>288</v>
      </c>
      <c r="G288" s="3" t="s">
        <v>86</v>
      </c>
      <c r="H288" s="5">
        <v>145.54</v>
      </c>
      <c r="I288" s="30" t="s">
        <v>270</v>
      </c>
      <c r="J288" s="30"/>
      <c r="K288" s="30"/>
      <c r="L288" s="30"/>
      <c r="M288" s="30"/>
      <c r="N288" s="27">
        <v>45020</v>
      </c>
      <c r="O288" s="3" t="s">
        <v>616</v>
      </c>
      <c r="P288" s="3">
        <v>300</v>
      </c>
      <c r="Q288" s="3">
        <v>1197</v>
      </c>
      <c r="R288" s="20">
        <v>300</v>
      </c>
      <c r="S288" s="3"/>
      <c r="T288" s="30"/>
      <c r="U288" s="30"/>
      <c r="V288" s="19"/>
      <c r="W288" s="30"/>
      <c r="X288" s="6" t="s">
        <v>8</v>
      </c>
      <c r="Y288" s="23">
        <f>Y286-Y287</f>
        <v>-2064.36</v>
      </c>
      <c r="Z288" s="30"/>
      <c r="AA288" s="4"/>
      <c r="AB288" s="3"/>
      <c r="AC288" s="3"/>
      <c r="AD288" s="5"/>
      <c r="AE288" s="30"/>
      <c r="AF288" s="30"/>
      <c r="AG288" s="30"/>
      <c r="AH288" s="30"/>
      <c r="AI288" s="30"/>
      <c r="AJ288" s="3"/>
      <c r="AK288" s="3"/>
      <c r="AL288" s="3"/>
      <c r="AM288" s="3"/>
      <c r="AN288" s="20"/>
      <c r="AO288" s="3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</row>
    <row r="289" spans="1:53" ht="26.25" x14ac:dyDescent="0.4">
      <c r="A289" s="30"/>
      <c r="B289" s="167" t="str">
        <f>IF(C288&lt;0,"NO PAGAR","COBRAR")</f>
        <v>COBRAR</v>
      </c>
      <c r="C289" s="167"/>
      <c r="D289" s="30"/>
      <c r="E289" s="9">
        <v>44983</v>
      </c>
      <c r="F289" s="10" t="s">
        <v>288</v>
      </c>
      <c r="G289" s="10" t="s">
        <v>86</v>
      </c>
      <c r="H289" s="5">
        <v>172.88</v>
      </c>
      <c r="I289" s="30" t="s">
        <v>270</v>
      </c>
      <c r="J289" s="30"/>
      <c r="K289" s="30"/>
      <c r="L289" s="30"/>
      <c r="M289" s="30"/>
      <c r="N289" s="3"/>
      <c r="O289" s="3"/>
      <c r="P289" s="3"/>
      <c r="Q289" s="3"/>
      <c r="R289" s="20"/>
      <c r="S289" s="3"/>
      <c r="T289" s="30"/>
      <c r="U289" s="30"/>
      <c r="V289" s="19"/>
      <c r="W289" s="30"/>
      <c r="X289" s="167" t="str">
        <f>IF(Y288&lt;0,"NO PAGAR","COBRAR")</f>
        <v>NO PAGAR</v>
      </c>
      <c r="Y289" s="167"/>
      <c r="Z289" s="30"/>
      <c r="AA289" s="9"/>
      <c r="AB289" s="10"/>
      <c r="AC289" s="10"/>
      <c r="AD289" s="5"/>
      <c r="AE289" s="30"/>
      <c r="AF289" s="30"/>
      <c r="AG289" s="30"/>
      <c r="AH289" s="30"/>
      <c r="AI289" s="30"/>
      <c r="AJ289" s="3"/>
      <c r="AK289" s="3"/>
      <c r="AL289" s="3"/>
      <c r="AM289" s="3"/>
      <c r="AN289" s="20"/>
      <c r="AO289" s="3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</row>
    <row r="290" spans="1:53" x14ac:dyDescent="0.25">
      <c r="A290" s="30"/>
      <c r="B290" s="159" t="s">
        <v>9</v>
      </c>
      <c r="C290" s="160"/>
      <c r="D290" s="30"/>
      <c r="E290" s="9">
        <v>44974</v>
      </c>
      <c r="F290" s="10" t="s">
        <v>613</v>
      </c>
      <c r="G290" s="10" t="s">
        <v>86</v>
      </c>
      <c r="H290" s="5">
        <v>120</v>
      </c>
      <c r="I290" s="30" t="s">
        <v>241</v>
      </c>
      <c r="J290" s="30"/>
      <c r="K290" s="30"/>
      <c r="L290" s="30"/>
      <c r="M290" s="30"/>
      <c r="N290" s="3"/>
      <c r="O290" s="3"/>
      <c r="P290" s="3"/>
      <c r="Q290" s="3"/>
      <c r="R290" s="20"/>
      <c r="S290" s="3"/>
      <c r="T290" s="30"/>
      <c r="U290" s="30"/>
      <c r="V290" s="19"/>
      <c r="W290" s="30"/>
      <c r="X290" s="159" t="s">
        <v>9</v>
      </c>
      <c r="Y290" s="160"/>
      <c r="Z290" s="30"/>
      <c r="AA290" s="9"/>
      <c r="AB290" s="10"/>
      <c r="AC290" s="10"/>
      <c r="AD290" s="5"/>
      <c r="AE290" s="30"/>
      <c r="AF290" s="30"/>
      <c r="AG290" s="30"/>
      <c r="AH290" s="30"/>
      <c r="AI290" s="30"/>
      <c r="AJ290" s="3"/>
      <c r="AK290" s="3"/>
      <c r="AL290" s="3"/>
      <c r="AM290" s="3"/>
      <c r="AN290" s="20"/>
      <c r="AO290" s="3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</row>
    <row r="291" spans="1:53" x14ac:dyDescent="0.25">
      <c r="A291" s="30"/>
      <c r="B291" s="11" t="str">
        <f>IF(C324&lt;0,"SALDO A FAVOR","SALDO ADELANTAD0'")</f>
        <v>SALDO ADELANTAD0'</v>
      </c>
      <c r="C291" s="12">
        <f>IF(Y241&lt;=0,Y241*-1)</f>
        <v>831.67000000000007</v>
      </c>
      <c r="D291" s="30"/>
      <c r="E291" s="9">
        <v>44960</v>
      </c>
      <c r="F291" s="10" t="s">
        <v>181</v>
      </c>
      <c r="G291" s="10" t="s">
        <v>86</v>
      </c>
      <c r="H291" s="5">
        <v>210</v>
      </c>
      <c r="I291" s="30" t="s">
        <v>210</v>
      </c>
      <c r="J291" s="30"/>
      <c r="K291" s="30"/>
      <c r="L291" s="30"/>
      <c r="M291" s="30"/>
      <c r="N291" s="3"/>
      <c r="O291" s="3"/>
      <c r="P291" s="3"/>
      <c r="Q291" s="3"/>
      <c r="R291" s="20"/>
      <c r="S291" s="3"/>
      <c r="T291" s="30"/>
      <c r="U291" s="30"/>
      <c r="V291" s="19"/>
      <c r="W291" s="30"/>
      <c r="X291" s="11" t="str">
        <f>IF(C288&lt;0,"SALDO ADELANTADO","SALDO A FAVOR'")</f>
        <v>SALDO A FAVOR'</v>
      </c>
      <c r="Y291" s="12" t="b">
        <f>IF(C288&lt;=0,C288*-1)</f>
        <v>0</v>
      </c>
      <c r="Z291" s="30"/>
      <c r="AA291" s="9"/>
      <c r="AB291" s="10"/>
      <c r="AC291" s="10"/>
      <c r="AD291" s="5"/>
      <c r="AE291" s="30"/>
      <c r="AF291" s="30"/>
      <c r="AG291" s="30"/>
      <c r="AH291" s="30"/>
      <c r="AI291" s="30"/>
      <c r="AJ291" s="3"/>
      <c r="AK291" s="3"/>
      <c r="AL291" s="3"/>
      <c r="AM291" s="3"/>
      <c r="AN291" s="20"/>
      <c r="AO291" s="3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</row>
    <row r="292" spans="1:53" x14ac:dyDescent="0.25">
      <c r="A292" s="30"/>
      <c r="B292" s="13" t="s">
        <v>10</v>
      </c>
      <c r="C292" s="12">
        <f>R301</f>
        <v>870</v>
      </c>
      <c r="D292" s="30"/>
      <c r="E292" s="9">
        <v>44985</v>
      </c>
      <c r="F292" s="10" t="s">
        <v>619</v>
      </c>
      <c r="G292" s="10" t="s">
        <v>86</v>
      </c>
      <c r="H292" s="5">
        <v>150</v>
      </c>
      <c r="I292" s="30" t="s">
        <v>241</v>
      </c>
      <c r="J292" s="30"/>
      <c r="K292" s="30"/>
      <c r="L292" s="30"/>
      <c r="M292" s="30"/>
      <c r="N292" s="3"/>
      <c r="O292" s="3"/>
      <c r="P292" s="3"/>
      <c r="Q292" s="3"/>
      <c r="R292" s="20"/>
      <c r="S292" s="3"/>
      <c r="T292" s="30"/>
      <c r="U292" s="30"/>
      <c r="V292" s="19"/>
      <c r="W292" s="30"/>
      <c r="X292" s="13" t="s">
        <v>10</v>
      </c>
      <c r="Y292" s="12">
        <f>AN301</f>
        <v>2283.67</v>
      </c>
      <c r="Z292" s="30"/>
      <c r="AA292" s="9"/>
      <c r="AB292" s="10"/>
      <c r="AC292" s="10"/>
      <c r="AD292" s="5"/>
      <c r="AE292" s="30"/>
      <c r="AF292" s="30"/>
      <c r="AG292" s="30"/>
      <c r="AH292" s="30"/>
      <c r="AI292" s="30"/>
      <c r="AJ292" s="3"/>
      <c r="AK292" s="3"/>
      <c r="AL292" s="3"/>
      <c r="AM292" s="3"/>
      <c r="AN292" s="20"/>
      <c r="AO292" s="3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</row>
    <row r="293" spans="1:53" x14ac:dyDescent="0.25">
      <c r="A293" s="30"/>
      <c r="B293" s="13" t="s">
        <v>11</v>
      </c>
      <c r="C293" s="12"/>
      <c r="D293" s="30"/>
      <c r="E293" s="9">
        <v>44998</v>
      </c>
      <c r="F293" s="10" t="s">
        <v>88</v>
      </c>
      <c r="G293" s="10" t="s">
        <v>86</v>
      </c>
      <c r="H293" s="5">
        <v>150</v>
      </c>
      <c r="I293" s="30" t="s">
        <v>210</v>
      </c>
      <c r="J293" s="30"/>
      <c r="K293" s="30"/>
      <c r="L293" s="30"/>
      <c r="M293" s="30"/>
      <c r="N293" s="3"/>
      <c r="O293" s="3"/>
      <c r="P293" s="3"/>
      <c r="Q293" s="3"/>
      <c r="R293" s="20"/>
      <c r="S293" s="3"/>
      <c r="T293" s="30"/>
      <c r="U293" s="30"/>
      <c r="V293" s="19"/>
      <c r="W293" s="30"/>
      <c r="X293" s="13" t="s">
        <v>11</v>
      </c>
      <c r="Y293" s="12">
        <v>110</v>
      </c>
      <c r="Z293" s="30"/>
      <c r="AA293" s="9"/>
      <c r="AB293" s="10"/>
      <c r="AC293" s="10"/>
      <c r="AD293" s="5"/>
      <c r="AE293" s="30"/>
      <c r="AF293" s="30"/>
      <c r="AG293" s="30"/>
      <c r="AH293" s="30"/>
      <c r="AI293" s="30"/>
      <c r="AJ293" s="3"/>
      <c r="AK293" s="3"/>
      <c r="AL293" s="3"/>
      <c r="AM293" s="3"/>
      <c r="AN293" s="20"/>
      <c r="AO293" s="3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</row>
    <row r="294" spans="1:53" x14ac:dyDescent="0.25">
      <c r="A294" s="30"/>
      <c r="B294" s="13" t="s">
        <v>12</v>
      </c>
      <c r="C294" s="12"/>
      <c r="D294" s="30"/>
      <c r="E294" s="9">
        <v>45006</v>
      </c>
      <c r="F294" s="10" t="s">
        <v>88</v>
      </c>
      <c r="G294" s="10" t="s">
        <v>141</v>
      </c>
      <c r="H294" s="5">
        <v>150</v>
      </c>
      <c r="I294" s="30" t="s">
        <v>210</v>
      </c>
      <c r="J294" s="30"/>
      <c r="K294" s="30"/>
      <c r="L294" s="30"/>
      <c r="M294" s="30"/>
      <c r="N294" s="3"/>
      <c r="O294" s="3"/>
      <c r="P294" s="3"/>
      <c r="Q294" s="3"/>
      <c r="R294" s="20"/>
      <c r="S294" s="3"/>
      <c r="T294" s="30"/>
      <c r="U294" s="30"/>
      <c r="V294" s="19"/>
      <c r="W294" s="30"/>
      <c r="X294" s="13" t="s">
        <v>12</v>
      </c>
      <c r="Y294" s="12">
        <v>45</v>
      </c>
      <c r="Z294" s="30"/>
      <c r="AA294" s="9"/>
      <c r="AB294" s="10"/>
      <c r="AC294" s="10"/>
      <c r="AD294" s="5"/>
      <c r="AE294" s="30"/>
      <c r="AF294" s="30"/>
      <c r="AG294" s="30"/>
      <c r="AH294" s="30"/>
      <c r="AI294" s="30"/>
      <c r="AJ294" s="3"/>
      <c r="AK294" s="3"/>
      <c r="AL294" s="3"/>
      <c r="AM294" s="3"/>
      <c r="AN294" s="20"/>
      <c r="AO294" s="3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</row>
    <row r="295" spans="1:53" x14ac:dyDescent="0.25">
      <c r="A295" s="30"/>
      <c r="B295" s="13" t="s">
        <v>13</v>
      </c>
      <c r="C295" s="12"/>
      <c r="D295" s="30"/>
      <c r="E295" s="9">
        <v>45002</v>
      </c>
      <c r="F295" s="10" t="s">
        <v>88</v>
      </c>
      <c r="G295" s="10" t="s">
        <v>86</v>
      </c>
      <c r="H295" s="5">
        <v>150</v>
      </c>
      <c r="I295" s="30" t="s">
        <v>241</v>
      </c>
      <c r="J295" s="30"/>
      <c r="K295" s="30"/>
      <c r="L295" s="30"/>
      <c r="M295" s="30"/>
      <c r="N295" s="3"/>
      <c r="O295" s="3"/>
      <c r="P295" s="3"/>
      <c r="Q295" s="3"/>
      <c r="R295" s="20"/>
      <c r="S295" s="3"/>
      <c r="T295" s="30"/>
      <c r="U295" s="30"/>
      <c r="V295" s="19"/>
      <c r="W295" s="30"/>
      <c r="X295" s="13" t="s">
        <v>13</v>
      </c>
      <c r="Y295" s="12">
        <v>20</v>
      </c>
      <c r="Z295" s="30"/>
      <c r="AA295" s="9"/>
      <c r="AB295" s="10"/>
      <c r="AC295" s="10"/>
      <c r="AD295" s="5"/>
      <c r="AE295" s="30"/>
      <c r="AF295" s="30"/>
      <c r="AG295" s="30"/>
      <c r="AH295" s="30"/>
      <c r="AI295" s="30"/>
      <c r="AJ295" s="3"/>
      <c r="AK295" s="3"/>
      <c r="AL295" s="3"/>
      <c r="AM295" s="3"/>
      <c r="AN295" s="20"/>
      <c r="AO295" s="3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</row>
    <row r="296" spans="1:53" x14ac:dyDescent="0.25">
      <c r="A296" s="30"/>
      <c r="B296" s="13" t="s">
        <v>14</v>
      </c>
      <c r="C296" s="12"/>
      <c r="D296" s="30"/>
      <c r="E296" s="9">
        <v>44998</v>
      </c>
      <c r="F296" s="10" t="s">
        <v>88</v>
      </c>
      <c r="G296" s="10" t="s">
        <v>86</v>
      </c>
      <c r="H296" s="5">
        <v>150</v>
      </c>
      <c r="I296" s="30" t="s">
        <v>210</v>
      </c>
      <c r="J296" s="30"/>
      <c r="K296" s="30"/>
      <c r="L296" s="30"/>
      <c r="M296" s="30"/>
      <c r="N296" s="3"/>
      <c r="O296" s="3"/>
      <c r="P296" s="3"/>
      <c r="Q296" s="3"/>
      <c r="R296" s="20"/>
      <c r="S296" s="3"/>
      <c r="T296" s="30"/>
      <c r="U296" s="30"/>
      <c r="V296" s="19"/>
      <c r="W296" s="30"/>
      <c r="X296" s="13" t="s">
        <v>648</v>
      </c>
      <c r="Y296" s="12">
        <v>95.69</v>
      </c>
      <c r="Z296" s="30"/>
      <c r="AA296" s="9"/>
      <c r="AB296" s="10"/>
      <c r="AC296" s="10"/>
      <c r="AD296" s="5"/>
      <c r="AE296" s="30"/>
      <c r="AF296" s="30"/>
      <c r="AG296" s="30"/>
      <c r="AH296" s="30"/>
      <c r="AI296" s="30"/>
      <c r="AJ296" s="3"/>
      <c r="AK296" s="3"/>
      <c r="AL296" s="3"/>
      <c r="AM296" s="3"/>
      <c r="AN296" s="20"/>
      <c r="AO296" s="3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</row>
    <row r="297" spans="1:53" x14ac:dyDescent="0.25">
      <c r="A297" s="30"/>
      <c r="B297" s="13" t="s">
        <v>15</v>
      </c>
      <c r="C297" s="12"/>
      <c r="D297" s="30"/>
      <c r="E297" s="9">
        <v>44972</v>
      </c>
      <c r="F297" s="10" t="s">
        <v>88</v>
      </c>
      <c r="G297" s="10" t="s">
        <v>86</v>
      </c>
      <c r="H297" s="5">
        <v>175</v>
      </c>
      <c r="I297" s="30" t="s">
        <v>210</v>
      </c>
      <c r="J297" s="30"/>
      <c r="K297" s="30"/>
      <c r="L297" s="30"/>
      <c r="M297" s="30"/>
      <c r="N297" s="3"/>
      <c r="O297" s="3"/>
      <c r="P297" s="3"/>
      <c r="Q297" s="3"/>
      <c r="R297" s="20"/>
      <c r="S297" s="3"/>
      <c r="T297" s="30"/>
      <c r="U297" s="30"/>
      <c r="V297" s="19"/>
      <c r="W297" s="30"/>
      <c r="X297" s="13" t="s">
        <v>15</v>
      </c>
      <c r="Y297" s="12"/>
      <c r="Z297" s="30"/>
      <c r="AA297" s="9"/>
      <c r="AB297" s="10"/>
      <c r="AC297" s="10"/>
      <c r="AD297" s="5"/>
      <c r="AE297" s="30"/>
      <c r="AF297" s="30"/>
      <c r="AG297" s="30"/>
      <c r="AH297" s="30"/>
      <c r="AI297" s="30"/>
      <c r="AJ297" s="3"/>
      <c r="AK297" s="3"/>
      <c r="AL297" s="3"/>
      <c r="AM297" s="3"/>
      <c r="AN297" s="20"/>
      <c r="AO297" s="3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</row>
    <row r="298" spans="1:53" x14ac:dyDescent="0.25">
      <c r="A298" s="30"/>
      <c r="B298" s="13" t="s">
        <v>594</v>
      </c>
      <c r="C298" s="12">
        <v>141.30000000000001</v>
      </c>
      <c r="D298" s="30"/>
      <c r="E298" s="9">
        <v>45022</v>
      </c>
      <c r="F298" s="10" t="s">
        <v>633</v>
      </c>
      <c r="G298" s="10"/>
      <c r="H298" s="5">
        <v>40</v>
      </c>
      <c r="I298" s="30"/>
      <c r="J298" s="30"/>
      <c r="K298" s="30"/>
      <c r="L298" s="30"/>
      <c r="M298" s="30"/>
      <c r="N298" s="3"/>
      <c r="O298" s="3"/>
      <c r="P298" s="3"/>
      <c r="Q298" s="3"/>
      <c r="R298" s="20"/>
      <c r="S298" s="3"/>
      <c r="T298" s="30"/>
      <c r="U298" s="30"/>
      <c r="V298" s="19"/>
      <c r="W298" s="30"/>
      <c r="X298" s="13" t="s">
        <v>16</v>
      </c>
      <c r="Y298" s="12"/>
      <c r="Z298" s="30"/>
      <c r="AA298" s="9"/>
      <c r="AB298" s="10"/>
      <c r="AC298" s="10"/>
      <c r="AD298" s="5"/>
      <c r="AE298" s="30"/>
      <c r="AF298" s="30"/>
      <c r="AG298" s="30"/>
      <c r="AH298" s="30"/>
      <c r="AI298" s="30"/>
      <c r="AJ298" s="3"/>
      <c r="AK298" s="3"/>
      <c r="AL298" s="3"/>
      <c r="AM298" s="3"/>
      <c r="AN298" s="20"/>
      <c r="AO298" s="3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</row>
    <row r="299" spans="1:53" x14ac:dyDescent="0.25">
      <c r="A299" s="30"/>
      <c r="B299" s="13" t="s">
        <v>17</v>
      </c>
      <c r="C299" s="12"/>
      <c r="D299" s="30"/>
      <c r="E299" s="161" t="s">
        <v>7</v>
      </c>
      <c r="F299" s="162"/>
      <c r="G299" s="163"/>
      <c r="H299" s="5">
        <f>SUM(H285:H298)</f>
        <v>2126.9899999999998</v>
      </c>
      <c r="I299" s="30"/>
      <c r="J299" s="30"/>
      <c r="K299" s="30"/>
      <c r="L299" s="30"/>
      <c r="M299" s="30"/>
      <c r="N299" s="3"/>
      <c r="O299" s="3"/>
      <c r="P299" s="3"/>
      <c r="Q299" s="3"/>
      <c r="R299" s="20"/>
      <c r="S299" s="3"/>
      <c r="T299" s="30"/>
      <c r="U299" s="30"/>
      <c r="V299" s="19"/>
      <c r="W299" s="30"/>
      <c r="X299" s="13" t="s">
        <v>17</v>
      </c>
      <c r="Y299" s="12"/>
      <c r="Z299" s="30"/>
      <c r="AA299" s="161" t="s">
        <v>7</v>
      </c>
      <c r="AB299" s="162"/>
      <c r="AC299" s="163"/>
      <c r="AD299" s="5">
        <f>SUM(AD285:AD298)</f>
        <v>490</v>
      </c>
      <c r="AE299" s="30"/>
      <c r="AF299" s="30"/>
      <c r="AG299" s="30"/>
      <c r="AH299" s="30"/>
      <c r="AI299" s="30"/>
      <c r="AJ299" s="3"/>
      <c r="AK299" s="3"/>
      <c r="AL299" s="3"/>
      <c r="AM299" s="3"/>
      <c r="AN299" s="20"/>
      <c r="AO299" s="3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</row>
    <row r="300" spans="1:53" x14ac:dyDescent="0.25">
      <c r="A300" s="30"/>
      <c r="B300" s="14"/>
      <c r="C300" s="12"/>
      <c r="D300" s="30"/>
      <c r="E300" s="15"/>
      <c r="F300" s="15"/>
      <c r="G300" s="15"/>
      <c r="H300" s="30"/>
      <c r="I300" s="30"/>
      <c r="J300" s="30"/>
      <c r="K300" s="30"/>
      <c r="L300" s="30"/>
      <c r="M300" s="30"/>
      <c r="N300" s="3"/>
      <c r="O300" s="3"/>
      <c r="P300" s="3"/>
      <c r="Q300" s="3"/>
      <c r="R300" s="20"/>
      <c r="S300" s="3"/>
      <c r="T300" s="30"/>
      <c r="U300" s="30"/>
      <c r="V300" s="19"/>
      <c r="W300" s="30"/>
      <c r="X300" s="14"/>
      <c r="Y300" s="12"/>
      <c r="Z300" s="30"/>
      <c r="AA300" s="15"/>
      <c r="AB300" s="15"/>
      <c r="AC300" s="15"/>
      <c r="AD300" s="30"/>
      <c r="AE300" s="30"/>
      <c r="AF300" s="30"/>
      <c r="AG300" s="30"/>
      <c r="AH300" s="30"/>
      <c r="AI300" s="30"/>
      <c r="AJ300" s="3"/>
      <c r="AK300" s="3"/>
      <c r="AL300" s="3"/>
      <c r="AM300" s="3"/>
      <c r="AN300" s="20"/>
      <c r="AO300" s="3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</row>
    <row r="301" spans="1:53" x14ac:dyDescent="0.25">
      <c r="A301" s="30"/>
      <c r="B301" s="14"/>
      <c r="C301" s="12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161" t="s">
        <v>7</v>
      </c>
      <c r="O301" s="162"/>
      <c r="P301" s="162"/>
      <c r="Q301" s="163"/>
      <c r="R301" s="20">
        <f>SUM(R285:R300)</f>
        <v>870</v>
      </c>
      <c r="S301" s="3"/>
      <c r="T301" s="30"/>
      <c r="U301" s="30"/>
      <c r="V301" s="19"/>
      <c r="W301" s="30"/>
      <c r="X301" s="14"/>
      <c r="Y301" s="12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161" t="s">
        <v>7</v>
      </c>
      <c r="AK301" s="162"/>
      <c r="AL301" s="162"/>
      <c r="AM301" s="163"/>
      <c r="AN301" s="20">
        <f>SUM(AN285:AN300)</f>
        <v>2283.67</v>
      </c>
      <c r="AO301" s="3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</row>
    <row r="302" spans="1:53" x14ac:dyDescent="0.25">
      <c r="A302" s="30"/>
      <c r="B302" s="14"/>
      <c r="C302" s="12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19"/>
      <c r="W302" s="30"/>
      <c r="X302" s="14"/>
      <c r="Y302" s="12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</row>
    <row r="303" spans="1:53" x14ac:dyDescent="0.25">
      <c r="A303" s="30"/>
      <c r="B303" s="14"/>
      <c r="C303" s="12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19"/>
      <c r="W303" s="30"/>
      <c r="X303" s="14"/>
      <c r="Y303" s="12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</row>
    <row r="304" spans="1:53" x14ac:dyDescent="0.25">
      <c r="A304" s="30"/>
      <c r="B304" s="14"/>
      <c r="C304" s="12"/>
      <c r="D304" s="30"/>
      <c r="E304" s="16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19"/>
      <c r="W304" s="30"/>
      <c r="X304" s="14"/>
      <c r="Y304" s="12"/>
      <c r="Z304" s="30"/>
      <c r="AA304" s="16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</row>
    <row r="305" spans="1:53" x14ac:dyDescent="0.25">
      <c r="A305" s="30"/>
      <c r="B305" s="14"/>
      <c r="C305" s="12"/>
      <c r="D305" s="30"/>
      <c r="E305" s="30" t="s">
        <v>630</v>
      </c>
      <c r="F305" s="30">
        <v>9</v>
      </c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19"/>
      <c r="W305" s="30"/>
      <c r="X305" s="14"/>
      <c r="Y305" s="12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</row>
    <row r="306" spans="1:53" x14ac:dyDescent="0.25">
      <c r="A306" s="30"/>
      <c r="B306" s="14"/>
      <c r="C306" s="12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19"/>
      <c r="W306" s="30"/>
      <c r="X306" s="14"/>
      <c r="Y306" s="12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</row>
    <row r="307" spans="1:53" x14ac:dyDescent="0.25">
      <c r="A307" s="30"/>
      <c r="B307" s="14"/>
      <c r="C307" s="12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19"/>
      <c r="W307" s="30"/>
      <c r="X307" s="14"/>
      <c r="Y307" s="12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</row>
    <row r="308" spans="1:53" x14ac:dyDescent="0.25">
      <c r="A308" s="30"/>
      <c r="B308" s="14"/>
      <c r="C308" s="12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19"/>
      <c r="W308" s="30"/>
      <c r="X308" s="14"/>
      <c r="Y308" s="12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</row>
    <row r="309" spans="1:53" x14ac:dyDescent="0.25">
      <c r="A309" s="30"/>
      <c r="B309" s="13"/>
      <c r="C309" s="12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19"/>
      <c r="W309" s="30"/>
      <c r="X309" s="13"/>
      <c r="Y309" s="12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</row>
    <row r="310" spans="1:53" x14ac:dyDescent="0.25">
      <c r="A310" s="30"/>
      <c r="B310" s="17" t="s">
        <v>18</v>
      </c>
      <c r="C310" s="18">
        <f>SUM(C291:C309)</f>
        <v>1842.97</v>
      </c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19"/>
      <c r="W310" s="30"/>
      <c r="X310" s="17" t="s">
        <v>18</v>
      </c>
      <c r="Y310" s="18">
        <f>SUM(Y291:Y309)</f>
        <v>2554.36</v>
      </c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</row>
    <row r="311" spans="1:53" x14ac:dyDescent="0.25">
      <c r="A311" s="30"/>
      <c r="B311" s="30"/>
      <c r="C311" s="30"/>
      <c r="D311" s="30" t="s">
        <v>22</v>
      </c>
      <c r="E311" s="30" t="s">
        <v>21</v>
      </c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19"/>
      <c r="W311" s="30"/>
      <c r="X311" s="30"/>
      <c r="Y311" s="30"/>
      <c r="Z311" s="30" t="s">
        <v>22</v>
      </c>
      <c r="AA311" s="30" t="s">
        <v>21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</row>
    <row r="312" spans="1:53" x14ac:dyDescent="0.25">
      <c r="A312" s="30"/>
      <c r="B312" s="30"/>
      <c r="C312" s="30"/>
      <c r="D312" s="30"/>
      <c r="E312" s="1" t="s">
        <v>19</v>
      </c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19"/>
      <c r="W312" s="30"/>
      <c r="X312" s="30"/>
      <c r="Y312" s="30"/>
      <c r="Z312" s="30"/>
      <c r="AA312" s="1" t="s">
        <v>19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</row>
    <row r="313" spans="1:53" x14ac:dyDescent="0.25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19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</row>
    <row r="314" spans="1:53" x14ac:dyDescent="0.25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19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</row>
    <row r="315" spans="1:53" x14ac:dyDescent="0.2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19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</row>
    <row r="316" spans="1:53" x14ac:dyDescent="0.25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19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</row>
    <row r="317" spans="1:53" x14ac:dyDescent="0.25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19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</row>
    <row r="318" spans="1:53" x14ac:dyDescent="0.25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19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</row>
    <row r="319" spans="1:53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</row>
    <row r="320" spans="1:53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</row>
    <row r="321" spans="1:53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</row>
    <row r="322" spans="1:53" x14ac:dyDescent="0.25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19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</row>
    <row r="323" spans="1:53" x14ac:dyDescent="0.25">
      <c r="A323" s="30"/>
      <c r="B323" s="30"/>
      <c r="C323" s="30"/>
      <c r="D323" s="30"/>
      <c r="E323" s="30"/>
      <c r="F323" s="30"/>
      <c r="G323" s="30"/>
      <c r="H323" s="165" t="s">
        <v>30</v>
      </c>
      <c r="I323" s="165"/>
      <c r="J323" s="165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19"/>
      <c r="W323" s="30"/>
      <c r="X323" s="30"/>
      <c r="Y323" s="30"/>
      <c r="Z323" s="30"/>
      <c r="AA323" s="165" t="s">
        <v>31</v>
      </c>
      <c r="AB323" s="165"/>
      <c r="AC323" s="165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</row>
    <row r="324" spans="1:53" x14ac:dyDescent="0.25">
      <c r="A324" s="30"/>
      <c r="B324" s="30"/>
      <c r="C324" s="30"/>
      <c r="D324" s="30"/>
      <c r="E324" s="30"/>
      <c r="F324" s="30"/>
      <c r="G324" s="30"/>
      <c r="H324" s="165"/>
      <c r="I324" s="165"/>
      <c r="J324" s="165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19"/>
      <c r="W324" s="30"/>
      <c r="X324" s="30"/>
      <c r="Y324" s="30"/>
      <c r="Z324" s="30"/>
      <c r="AA324" s="165"/>
      <c r="AB324" s="165"/>
      <c r="AC324" s="165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</row>
    <row r="325" spans="1:53" x14ac:dyDescent="0.2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19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</row>
    <row r="326" spans="1:53" x14ac:dyDescent="0.25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19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</row>
    <row r="327" spans="1:53" ht="23.25" x14ac:dyDescent="0.35">
      <c r="A327" s="30"/>
      <c r="B327" s="26" t="s">
        <v>65</v>
      </c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19"/>
      <c r="W327" s="30"/>
      <c r="X327" s="24" t="s">
        <v>65</v>
      </c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</row>
    <row r="328" spans="1:53" ht="23.25" x14ac:dyDescent="0.35">
      <c r="A328" s="30"/>
      <c r="B328" s="25" t="s">
        <v>32</v>
      </c>
      <c r="C328" s="22">
        <f>IF(X283="PAGADO",0,Y288)</f>
        <v>-2064.36</v>
      </c>
      <c r="D328" s="30"/>
      <c r="E328" s="166" t="s">
        <v>20</v>
      </c>
      <c r="F328" s="166"/>
      <c r="G328" s="166"/>
      <c r="H328" s="166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19"/>
      <c r="W328" s="30"/>
      <c r="X328" s="25" t="s">
        <v>32</v>
      </c>
      <c r="Y328" s="22">
        <f>IF(B1123="PAGADO",0,C333)</f>
        <v>-412.94000000000005</v>
      </c>
      <c r="Z328" s="30"/>
      <c r="AA328" s="166" t="s">
        <v>20</v>
      </c>
      <c r="AB328" s="166"/>
      <c r="AC328" s="166"/>
      <c r="AD328" s="166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</row>
    <row r="329" spans="1:53" x14ac:dyDescent="0.25">
      <c r="A329" s="30"/>
      <c r="B329" s="1" t="s">
        <v>0</v>
      </c>
      <c r="C329" s="21">
        <f>H344</f>
        <v>2804.65</v>
      </c>
      <c r="D329" s="30"/>
      <c r="E329" s="2" t="s">
        <v>1</v>
      </c>
      <c r="F329" s="2" t="s">
        <v>2</v>
      </c>
      <c r="G329" s="2" t="s">
        <v>3</v>
      </c>
      <c r="H329" s="2" t="s">
        <v>4</v>
      </c>
      <c r="I329" s="30"/>
      <c r="J329" s="30"/>
      <c r="K329" s="30"/>
      <c r="L329" s="30"/>
      <c r="M329" s="30"/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T329" s="30"/>
      <c r="U329" s="30"/>
      <c r="V329" s="19"/>
      <c r="W329" s="30"/>
      <c r="X329" s="1" t="s">
        <v>0</v>
      </c>
      <c r="Y329" s="21">
        <f>AD344</f>
        <v>1140</v>
      </c>
      <c r="Z329" s="30"/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F329" s="30"/>
      <c r="AG329" s="30"/>
      <c r="AH329" s="108" t="s">
        <v>727</v>
      </c>
      <c r="AI329" s="30"/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</row>
    <row r="330" spans="1:53" x14ac:dyDescent="0.25">
      <c r="A330" s="30"/>
      <c r="B330" s="30"/>
      <c r="C330" s="22"/>
      <c r="D330" s="30"/>
      <c r="E330" s="4">
        <v>44994</v>
      </c>
      <c r="F330" s="3" t="s">
        <v>512</v>
      </c>
      <c r="G330" s="3" t="s">
        <v>97</v>
      </c>
      <c r="H330" s="5">
        <v>285</v>
      </c>
      <c r="I330" s="30" t="s">
        <v>664</v>
      </c>
      <c r="J330" s="30"/>
      <c r="K330" s="30"/>
      <c r="L330" s="30"/>
      <c r="M330" s="30"/>
      <c r="N330" s="27">
        <v>45036</v>
      </c>
      <c r="O330" s="3" t="s">
        <v>248</v>
      </c>
      <c r="P330" s="3">
        <v>130</v>
      </c>
      <c r="Q330" s="3">
        <v>1219</v>
      </c>
      <c r="R330" s="20">
        <v>130</v>
      </c>
      <c r="S330" s="3"/>
      <c r="T330" s="30"/>
      <c r="U330" s="30"/>
      <c r="V330" s="19"/>
      <c r="W330" s="30"/>
      <c r="X330" s="30"/>
      <c r="Y330" s="22"/>
      <c r="Z330" s="3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F330" s="30"/>
      <c r="AG330" s="30"/>
      <c r="AH330" s="30"/>
      <c r="AI330" s="30"/>
      <c r="AJ330" s="27">
        <v>45040</v>
      </c>
      <c r="AK330" s="3" t="s">
        <v>695</v>
      </c>
      <c r="AL330" s="3">
        <v>1900</v>
      </c>
      <c r="AM330" s="3">
        <v>1222</v>
      </c>
      <c r="AN330" s="20">
        <v>1900</v>
      </c>
      <c r="AO330" s="3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</row>
    <row r="331" spans="1:53" x14ac:dyDescent="0.25">
      <c r="A331" s="30"/>
      <c r="B331" s="1" t="s">
        <v>24</v>
      </c>
      <c r="C331" s="21">
        <f>IF(C328&gt;0,C328+C329,C329)</f>
        <v>2804.65</v>
      </c>
      <c r="D331" s="30"/>
      <c r="E331" s="4">
        <v>44999</v>
      </c>
      <c r="F331" s="3" t="s">
        <v>512</v>
      </c>
      <c r="G331" s="3" t="s">
        <v>515</v>
      </c>
      <c r="H331" s="5">
        <v>345</v>
      </c>
      <c r="I331" s="30" t="s">
        <v>664</v>
      </c>
      <c r="J331" s="30"/>
      <c r="K331" s="30"/>
      <c r="L331" s="30"/>
      <c r="M331" s="30"/>
      <c r="N331" s="27">
        <v>45036</v>
      </c>
      <c r="O331" s="3" t="s">
        <v>682</v>
      </c>
      <c r="P331" s="3">
        <v>33.549999999999997</v>
      </c>
      <c r="Q331" s="3"/>
      <c r="R331" s="20">
        <v>33.549999999999997</v>
      </c>
      <c r="S331" s="3"/>
      <c r="T331" s="30"/>
      <c r="U331" s="30"/>
      <c r="V331" s="19"/>
      <c r="W331" s="30"/>
      <c r="X331" s="1" t="s">
        <v>24</v>
      </c>
      <c r="Y331" s="21">
        <f>IF(Y328&gt;0,Y328+Y329,Y329)</f>
        <v>1140</v>
      </c>
      <c r="Z331" s="30"/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F331" s="30"/>
      <c r="AG331" s="30"/>
      <c r="AH331" s="30"/>
      <c r="AI331" s="30"/>
      <c r="AJ331" s="27">
        <v>45040</v>
      </c>
      <c r="AK331" s="3" t="s">
        <v>706</v>
      </c>
      <c r="AL331" s="3">
        <v>90</v>
      </c>
      <c r="AM331" s="3">
        <v>1222</v>
      </c>
      <c r="AN331" s="20">
        <v>90</v>
      </c>
      <c r="AO331" s="3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</row>
    <row r="332" spans="1:53" x14ac:dyDescent="0.25">
      <c r="A332" s="30"/>
      <c r="B332" s="1" t="s">
        <v>9</v>
      </c>
      <c r="C332" s="22">
        <f>C356</f>
        <v>3217.59</v>
      </c>
      <c r="D332" s="30"/>
      <c r="E332" s="4">
        <v>45005</v>
      </c>
      <c r="F332" s="3" t="s">
        <v>512</v>
      </c>
      <c r="G332" s="3" t="s">
        <v>518</v>
      </c>
      <c r="H332" s="5">
        <v>330</v>
      </c>
      <c r="I332" s="30" t="s">
        <v>270</v>
      </c>
      <c r="J332" s="30"/>
      <c r="K332" s="30"/>
      <c r="L332" s="30"/>
      <c r="M332" s="30"/>
      <c r="N332" s="3"/>
      <c r="O332" s="3"/>
      <c r="P332" s="3"/>
      <c r="Q332" s="3"/>
      <c r="R332" s="20"/>
      <c r="S332" s="3"/>
      <c r="T332" s="30"/>
      <c r="U332" s="30"/>
      <c r="V332" s="19"/>
      <c r="W332" s="30"/>
      <c r="X332" s="1" t="s">
        <v>9</v>
      </c>
      <c r="Y332" s="22">
        <f>Y351</f>
        <v>2951.12</v>
      </c>
      <c r="Z332" s="30"/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F332" s="30"/>
      <c r="AG332" s="30"/>
      <c r="AH332" s="30"/>
      <c r="AI332" s="30"/>
      <c r="AJ332" s="27">
        <v>45043</v>
      </c>
      <c r="AK332" s="3" t="s">
        <v>725</v>
      </c>
      <c r="AL332" s="3">
        <v>200</v>
      </c>
      <c r="AM332" s="3">
        <v>1226</v>
      </c>
      <c r="AN332" s="20">
        <v>200</v>
      </c>
      <c r="AO332" s="3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</row>
    <row r="333" spans="1:53" x14ac:dyDescent="0.25">
      <c r="A333" s="30"/>
      <c r="B333" s="6" t="s">
        <v>26</v>
      </c>
      <c r="C333" s="23">
        <f>C331-C332</f>
        <v>-412.94000000000005</v>
      </c>
      <c r="D333" s="30"/>
      <c r="E333" s="4">
        <v>44973</v>
      </c>
      <c r="F333" s="3" t="s">
        <v>149</v>
      </c>
      <c r="G333" s="3" t="s">
        <v>86</v>
      </c>
      <c r="H333" s="5">
        <v>170</v>
      </c>
      <c r="I333" s="65" t="s">
        <v>664</v>
      </c>
      <c r="J333" s="30"/>
      <c r="K333" s="30"/>
      <c r="L333" s="30"/>
      <c r="M333" s="30"/>
      <c r="N333" s="3"/>
      <c r="O333" s="3"/>
      <c r="P333" s="3"/>
      <c r="Q333" s="3"/>
      <c r="R333" s="20"/>
      <c r="S333" s="3"/>
      <c r="T333" s="30"/>
      <c r="U333" s="30"/>
      <c r="V333" s="19"/>
      <c r="W333" s="30"/>
      <c r="X333" s="6" t="s">
        <v>27</v>
      </c>
      <c r="Y333" s="23">
        <f>Y331-Y332</f>
        <v>-1811.12</v>
      </c>
      <c r="Z333" s="30"/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F333" s="30"/>
      <c r="AG333" s="30"/>
      <c r="AH333" s="30"/>
      <c r="AI333" s="30"/>
      <c r="AJ333" s="3"/>
      <c r="AK333" s="3"/>
      <c r="AL333" s="3"/>
      <c r="AM333" s="3"/>
      <c r="AN333" s="20"/>
      <c r="AO333" s="3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</row>
    <row r="334" spans="1:53" ht="23.25" x14ac:dyDescent="0.35">
      <c r="A334" s="30"/>
      <c r="B334" s="6"/>
      <c r="C334" s="7"/>
      <c r="D334" s="30"/>
      <c r="E334" s="9">
        <v>44979</v>
      </c>
      <c r="F334" s="10" t="s">
        <v>149</v>
      </c>
      <c r="G334" s="10" t="s">
        <v>141</v>
      </c>
      <c r="H334" s="5">
        <v>170</v>
      </c>
      <c r="I334" s="65" t="s">
        <v>664</v>
      </c>
      <c r="J334" s="30"/>
      <c r="K334" s="30"/>
      <c r="L334" s="30"/>
      <c r="M334" s="30"/>
      <c r="N334" s="3"/>
      <c r="O334" s="3"/>
      <c r="P334" s="3"/>
      <c r="Q334" s="3"/>
      <c r="R334" s="20"/>
      <c r="S334" s="3"/>
      <c r="T334" s="30"/>
      <c r="U334" s="30"/>
      <c r="V334" s="19"/>
      <c r="W334" s="30"/>
      <c r="X334" s="168" t="str">
        <f>IF(Y333&lt;0,"NO PAGAR","COBRAR'")</f>
        <v>NO PAGAR</v>
      </c>
      <c r="Y334" s="168"/>
      <c r="Z334" s="30"/>
      <c r="AA334" s="9">
        <v>44987</v>
      </c>
      <c r="AB334" s="10" t="s">
        <v>149</v>
      </c>
      <c r="AC334" s="10" t="s">
        <v>698</v>
      </c>
      <c r="AD334" s="5">
        <v>170</v>
      </c>
      <c r="AE334" s="3" t="s">
        <v>478</v>
      </c>
      <c r="AF334" s="30"/>
      <c r="AG334" s="30"/>
      <c r="AH334" s="30"/>
      <c r="AI334" s="30"/>
      <c r="AJ334" s="3"/>
      <c r="AK334" s="3"/>
      <c r="AL334" s="3"/>
      <c r="AM334" s="3"/>
      <c r="AN334" s="20"/>
      <c r="AO334" s="3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</row>
    <row r="335" spans="1:53" ht="23.25" x14ac:dyDescent="0.35">
      <c r="A335" s="30"/>
      <c r="B335" s="168" t="str">
        <f>IF(C333&lt;0,"NO PAGAR","COBRAR'")</f>
        <v>NO PAGAR</v>
      </c>
      <c r="C335" s="168"/>
      <c r="D335" s="30"/>
      <c r="E335" s="9">
        <v>44980</v>
      </c>
      <c r="F335" s="10" t="s">
        <v>149</v>
      </c>
      <c r="G335" s="10" t="s">
        <v>86</v>
      </c>
      <c r="H335" s="5">
        <v>170</v>
      </c>
      <c r="I335" s="65" t="s">
        <v>664</v>
      </c>
      <c r="J335" s="30"/>
      <c r="K335" s="30"/>
      <c r="L335" s="30"/>
      <c r="M335" s="30"/>
      <c r="N335" s="3"/>
      <c r="O335" s="3"/>
      <c r="P335" s="3"/>
      <c r="Q335" s="3"/>
      <c r="R335" s="20"/>
      <c r="S335" s="3"/>
      <c r="T335" s="30"/>
      <c r="U335" s="30"/>
      <c r="V335" s="19"/>
      <c r="W335" s="30"/>
      <c r="X335" s="6"/>
      <c r="Y335" s="8"/>
      <c r="Z335" s="30"/>
      <c r="AA335" s="9"/>
      <c r="AB335" s="10"/>
      <c r="AC335" s="10"/>
      <c r="AD335" s="5"/>
      <c r="AE335" s="3"/>
      <c r="AF335" s="30"/>
      <c r="AG335" s="30"/>
      <c r="AH335" s="30"/>
      <c r="AI335" s="30"/>
      <c r="AJ335" s="3"/>
      <c r="AK335" s="3"/>
      <c r="AL335" s="3"/>
      <c r="AM335" s="3"/>
      <c r="AN335" s="20"/>
      <c r="AO335" s="3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</row>
    <row r="336" spans="1:53" x14ac:dyDescent="0.25">
      <c r="A336" s="30"/>
      <c r="B336" s="159" t="s">
        <v>9</v>
      </c>
      <c r="C336" s="160"/>
      <c r="D336" s="30"/>
      <c r="E336" s="9">
        <v>45008</v>
      </c>
      <c r="F336" s="10" t="s">
        <v>201</v>
      </c>
      <c r="G336" s="10" t="s">
        <v>155</v>
      </c>
      <c r="H336" s="5">
        <v>330</v>
      </c>
      <c r="I336" s="65" t="s">
        <v>270</v>
      </c>
      <c r="J336" s="30"/>
      <c r="K336" s="30"/>
      <c r="L336" s="30"/>
      <c r="M336" s="30"/>
      <c r="N336" s="3"/>
      <c r="O336" s="3"/>
      <c r="P336" s="3"/>
      <c r="Q336" s="3"/>
      <c r="R336" s="20"/>
      <c r="S336" s="3"/>
      <c r="T336" s="30"/>
      <c r="U336" s="30"/>
      <c r="V336" s="19"/>
      <c r="W336" s="30"/>
      <c r="X336" s="159" t="s">
        <v>9</v>
      </c>
      <c r="Y336" s="160"/>
      <c r="Z336" s="30"/>
      <c r="AA336" s="9"/>
      <c r="AB336" s="10"/>
      <c r="AC336" s="10"/>
      <c r="AD336" s="5"/>
      <c r="AE336" s="3"/>
      <c r="AF336" s="30"/>
      <c r="AG336" s="30"/>
      <c r="AH336" s="30"/>
      <c r="AI336" s="30"/>
      <c r="AJ336" s="3"/>
      <c r="AK336" s="3"/>
      <c r="AL336" s="3"/>
      <c r="AM336" s="3"/>
      <c r="AN336" s="20"/>
      <c r="AO336" s="3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</row>
    <row r="337" spans="1:53" x14ac:dyDescent="0.25">
      <c r="A337" s="30"/>
      <c r="B337" s="11" t="str">
        <f>IF(Y288&lt;0,"SALDO ADELANTADO","SALDO A FAVOR '")</f>
        <v>SALDO ADELANTADO</v>
      </c>
      <c r="C337" s="12">
        <f>IF(Y288&lt;=0,Y288*-1)</f>
        <v>2064.36</v>
      </c>
      <c r="D337" s="30"/>
      <c r="E337" s="9">
        <v>45010</v>
      </c>
      <c r="F337" s="10" t="s">
        <v>201</v>
      </c>
      <c r="G337" s="10" t="s">
        <v>86</v>
      </c>
      <c r="H337" s="5">
        <v>170</v>
      </c>
      <c r="I337" s="65" t="s">
        <v>210</v>
      </c>
      <c r="J337" s="30"/>
      <c r="K337" s="30"/>
      <c r="L337" s="30"/>
      <c r="M337" s="30"/>
      <c r="N337" s="3"/>
      <c r="O337" s="3"/>
      <c r="P337" s="3"/>
      <c r="Q337" s="3"/>
      <c r="R337" s="20"/>
      <c r="S337" s="3"/>
      <c r="T337" s="30"/>
      <c r="U337" s="30"/>
      <c r="V337" s="19"/>
      <c r="W337" s="30"/>
      <c r="X337" s="11" t="str">
        <f>IF(C333&lt;0,"SALDO ADELANTADO","SALDO A FAVOR'")</f>
        <v>SALDO ADELANTADO</v>
      </c>
      <c r="Y337" s="12">
        <f>IF(C333&lt;=0,C333*-1)</f>
        <v>412.94000000000005</v>
      </c>
      <c r="Z337" s="30"/>
      <c r="AA337" s="9"/>
      <c r="AB337" s="10"/>
      <c r="AC337" s="10"/>
      <c r="AD337" s="5"/>
      <c r="AE337" s="3"/>
      <c r="AF337" s="30"/>
      <c r="AG337" s="30"/>
      <c r="AH337" s="30"/>
      <c r="AI337" s="30"/>
      <c r="AJ337" s="3"/>
      <c r="AK337" s="3"/>
      <c r="AL337" s="3"/>
      <c r="AM337" s="3"/>
      <c r="AN337" s="20"/>
      <c r="AO337" s="3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</row>
    <row r="338" spans="1:53" x14ac:dyDescent="0.25">
      <c r="A338" s="30"/>
      <c r="B338" s="13" t="s">
        <v>10</v>
      </c>
      <c r="C338" s="12">
        <f>R346</f>
        <v>163.55000000000001</v>
      </c>
      <c r="D338" s="30"/>
      <c r="E338" s="9">
        <v>45014</v>
      </c>
      <c r="F338" s="10" t="s">
        <v>201</v>
      </c>
      <c r="G338" s="10" t="s">
        <v>381</v>
      </c>
      <c r="H338" s="5">
        <v>220</v>
      </c>
      <c r="I338" s="65" t="s">
        <v>270</v>
      </c>
      <c r="J338" s="30"/>
      <c r="K338" s="30"/>
      <c r="L338" s="30"/>
      <c r="M338" s="30"/>
      <c r="N338" s="3"/>
      <c r="O338" s="3"/>
      <c r="P338" s="3"/>
      <c r="Q338" s="3"/>
      <c r="R338" s="20"/>
      <c r="S338" s="3"/>
      <c r="T338" s="30"/>
      <c r="U338" s="30"/>
      <c r="V338" s="19"/>
      <c r="W338" s="30"/>
      <c r="X338" s="13" t="s">
        <v>10</v>
      </c>
      <c r="Y338" s="12">
        <f>AN346</f>
        <v>2190</v>
      </c>
      <c r="Z338" s="30"/>
      <c r="AA338" s="9"/>
      <c r="AB338" s="10"/>
      <c r="AC338" s="10"/>
      <c r="AD338" s="5"/>
      <c r="AE338" s="3"/>
      <c r="AF338" s="30"/>
      <c r="AG338" s="30"/>
      <c r="AH338" s="30"/>
      <c r="AI338" s="30"/>
      <c r="AJ338" s="3"/>
      <c r="AK338" s="3"/>
      <c r="AL338" s="3"/>
      <c r="AM338" s="3"/>
      <c r="AN338" s="20"/>
      <c r="AO338" s="3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</row>
    <row r="339" spans="1:53" x14ac:dyDescent="0.25">
      <c r="A339" s="30"/>
      <c r="B339" s="13" t="s">
        <v>11</v>
      </c>
      <c r="C339" s="12"/>
      <c r="D339" s="30"/>
      <c r="E339" s="9">
        <v>45015</v>
      </c>
      <c r="F339" s="10" t="s">
        <v>201</v>
      </c>
      <c r="G339" s="10" t="s">
        <v>141</v>
      </c>
      <c r="H339" s="5">
        <v>180</v>
      </c>
      <c r="I339" s="65" t="s">
        <v>270</v>
      </c>
      <c r="J339" s="30"/>
      <c r="K339" s="30"/>
      <c r="L339" s="30"/>
      <c r="M339" s="30"/>
      <c r="N339" s="3"/>
      <c r="O339" s="3"/>
      <c r="P339" s="3"/>
      <c r="Q339" s="3"/>
      <c r="R339" s="20"/>
      <c r="S339" s="3"/>
      <c r="T339" s="30"/>
      <c r="U339" s="30"/>
      <c r="V339" s="19"/>
      <c r="W339" s="30"/>
      <c r="X339" s="13" t="s">
        <v>11</v>
      </c>
      <c r="Y339" s="12"/>
      <c r="Z339" s="30"/>
      <c r="AA339" s="9"/>
      <c r="AB339" s="10"/>
      <c r="AC339" s="10"/>
      <c r="AD339" s="5"/>
      <c r="AE339" s="3"/>
      <c r="AF339" s="30"/>
      <c r="AG339" s="30"/>
      <c r="AH339" s="30"/>
      <c r="AI339" s="30"/>
      <c r="AJ339" s="3"/>
      <c r="AK339" s="3"/>
      <c r="AL339" s="3"/>
      <c r="AM339" s="3"/>
      <c r="AN339" s="20"/>
      <c r="AO339" s="3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</row>
    <row r="340" spans="1:53" x14ac:dyDescent="0.25">
      <c r="A340" s="30"/>
      <c r="B340" s="13" t="s">
        <v>12</v>
      </c>
      <c r="C340" s="12"/>
      <c r="D340" s="30"/>
      <c r="E340" s="9">
        <v>44986</v>
      </c>
      <c r="F340" s="10" t="s">
        <v>212</v>
      </c>
      <c r="G340" s="10" t="s">
        <v>86</v>
      </c>
      <c r="H340" s="5">
        <v>145.54</v>
      </c>
      <c r="I340" s="65" t="s">
        <v>270</v>
      </c>
      <c r="J340" s="30"/>
      <c r="K340" s="30"/>
      <c r="L340" s="30"/>
      <c r="M340" s="30"/>
      <c r="N340" s="3"/>
      <c r="O340" s="3"/>
      <c r="P340" s="3"/>
      <c r="Q340" s="3"/>
      <c r="R340" s="20"/>
      <c r="S340" s="3"/>
      <c r="T340" s="30"/>
      <c r="U340" s="30"/>
      <c r="V340" s="19"/>
      <c r="W340" s="30"/>
      <c r="X340" s="13" t="s">
        <v>12</v>
      </c>
      <c r="Y340" s="12"/>
      <c r="Z340" s="30"/>
      <c r="AA340" s="9"/>
      <c r="AB340" s="10"/>
      <c r="AC340" s="10"/>
      <c r="AD340" s="5"/>
      <c r="AE340" s="3"/>
      <c r="AF340" s="30"/>
      <c r="AG340" s="30"/>
      <c r="AH340" s="30"/>
      <c r="AI340" s="30"/>
      <c r="AJ340" s="3"/>
      <c r="AK340" s="3"/>
      <c r="AL340" s="3"/>
      <c r="AM340" s="3"/>
      <c r="AN340" s="20"/>
      <c r="AO340" s="3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</row>
    <row r="341" spans="1:53" x14ac:dyDescent="0.25">
      <c r="A341" s="30"/>
      <c r="B341" s="13" t="s">
        <v>13</v>
      </c>
      <c r="C341" s="12"/>
      <c r="D341" s="30"/>
      <c r="E341" s="9">
        <v>44993</v>
      </c>
      <c r="F341" s="10" t="s">
        <v>212</v>
      </c>
      <c r="G341" s="10" t="s">
        <v>86</v>
      </c>
      <c r="H341" s="5">
        <v>145.54</v>
      </c>
      <c r="I341" s="65" t="s">
        <v>270</v>
      </c>
      <c r="J341" s="30"/>
      <c r="K341" s="30"/>
      <c r="L341" s="30"/>
      <c r="M341" s="30"/>
      <c r="N341" s="3"/>
      <c r="O341" s="3"/>
      <c r="P341" s="3"/>
      <c r="Q341" s="3"/>
      <c r="R341" s="20"/>
      <c r="S341" s="3"/>
      <c r="T341" s="30"/>
      <c r="U341" s="30"/>
      <c r="V341" s="19"/>
      <c r="W341" s="30"/>
      <c r="X341" s="13" t="s">
        <v>13</v>
      </c>
      <c r="Y341" s="12"/>
      <c r="Z341" s="30"/>
      <c r="AA341" s="9"/>
      <c r="AB341" s="10"/>
      <c r="AC341" s="10"/>
      <c r="AD341" s="5"/>
      <c r="AE341" s="3"/>
      <c r="AF341" s="30"/>
      <c r="AG341" s="30"/>
      <c r="AH341" s="30"/>
      <c r="AI341" s="30"/>
      <c r="AJ341" s="3"/>
      <c r="AK341" s="3"/>
      <c r="AL341" s="3"/>
      <c r="AM341" s="3"/>
      <c r="AN341" s="20"/>
      <c r="AO341" s="3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</row>
    <row r="342" spans="1:53" x14ac:dyDescent="0.25">
      <c r="A342" s="30"/>
      <c r="B342" s="13" t="s">
        <v>14</v>
      </c>
      <c r="C342" s="12"/>
      <c r="D342" s="30"/>
      <c r="E342" s="9">
        <v>45002</v>
      </c>
      <c r="F342" s="10" t="s">
        <v>212</v>
      </c>
      <c r="G342" s="10" t="s">
        <v>360</v>
      </c>
      <c r="H342" s="57">
        <v>143.57</v>
      </c>
      <c r="I342" s="65" t="s">
        <v>270</v>
      </c>
      <c r="J342" s="30"/>
      <c r="K342" s="30"/>
      <c r="L342" s="30"/>
      <c r="M342" s="30"/>
      <c r="N342" s="3"/>
      <c r="O342" s="3"/>
      <c r="P342" s="3"/>
      <c r="Q342" s="3"/>
      <c r="R342" s="20"/>
      <c r="S342" s="3"/>
      <c r="T342" s="30"/>
      <c r="U342" s="30"/>
      <c r="V342" s="19"/>
      <c r="W342" s="30"/>
      <c r="X342" s="13" t="s">
        <v>14</v>
      </c>
      <c r="Y342" s="12"/>
      <c r="Z342" s="30"/>
      <c r="AA342" s="9"/>
      <c r="AB342" s="10"/>
      <c r="AC342" s="10"/>
      <c r="AD342" s="5"/>
      <c r="AE342" s="3"/>
      <c r="AF342" s="30"/>
      <c r="AG342" s="30"/>
      <c r="AH342" s="30"/>
      <c r="AI342" s="30"/>
      <c r="AJ342" s="3"/>
      <c r="AK342" s="3"/>
      <c r="AL342" s="3"/>
      <c r="AM342" s="3"/>
      <c r="AN342" s="20"/>
      <c r="AO342" s="3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</row>
    <row r="343" spans="1:53" x14ac:dyDescent="0.25">
      <c r="A343" s="30"/>
      <c r="B343" s="13" t="s">
        <v>15</v>
      </c>
      <c r="C343" s="12"/>
      <c r="D343" s="30"/>
      <c r="E343" s="9"/>
      <c r="F343" s="10"/>
      <c r="G343" s="10"/>
      <c r="H343" s="5"/>
      <c r="I343" s="30"/>
      <c r="J343" s="30"/>
      <c r="K343" s="30"/>
      <c r="L343" s="30"/>
      <c r="M343" s="30"/>
      <c r="N343" s="3"/>
      <c r="O343" s="3"/>
      <c r="P343" s="3"/>
      <c r="Q343" s="3"/>
      <c r="R343" s="20"/>
      <c r="S343" s="3"/>
      <c r="T343" s="30"/>
      <c r="U343" s="30"/>
      <c r="V343" s="19"/>
      <c r="W343" s="30"/>
      <c r="X343" s="13" t="s">
        <v>15</v>
      </c>
      <c r="Y343" s="12"/>
      <c r="Z343" s="30"/>
      <c r="AA343" s="9"/>
      <c r="AB343" s="10"/>
      <c r="AC343" s="10"/>
      <c r="AD343" s="5"/>
      <c r="AE343" s="3"/>
      <c r="AF343" s="30"/>
      <c r="AG343" s="30"/>
      <c r="AH343" s="30"/>
      <c r="AI343" s="30"/>
      <c r="AJ343" s="3"/>
      <c r="AK343" s="3"/>
      <c r="AL343" s="3"/>
      <c r="AM343" s="3"/>
      <c r="AN343" s="20"/>
      <c r="AO343" s="3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</row>
    <row r="344" spans="1:53" x14ac:dyDescent="0.25">
      <c r="A344" s="30"/>
      <c r="B344" s="13" t="s">
        <v>689</v>
      </c>
      <c r="C344" s="12">
        <v>141.13999999999999</v>
      </c>
      <c r="D344" s="30"/>
      <c r="E344" s="161" t="s">
        <v>7</v>
      </c>
      <c r="F344" s="162"/>
      <c r="G344" s="163"/>
      <c r="H344" s="5">
        <f>SUM(H330:H343)</f>
        <v>2804.65</v>
      </c>
      <c r="I344" s="30"/>
      <c r="J344" s="30"/>
      <c r="K344" s="30"/>
      <c r="L344" s="30"/>
      <c r="M344" s="30"/>
      <c r="N344" s="3"/>
      <c r="O344" s="3"/>
      <c r="P344" s="3"/>
      <c r="Q344" s="3"/>
      <c r="R344" s="20"/>
      <c r="S344" s="3"/>
      <c r="T344" s="30"/>
      <c r="U344" s="30"/>
      <c r="V344" s="19"/>
      <c r="W344" s="30"/>
      <c r="X344" s="13" t="s">
        <v>16</v>
      </c>
      <c r="Y344" s="12"/>
      <c r="Z344" s="30"/>
      <c r="AA344" s="161" t="s">
        <v>7</v>
      </c>
      <c r="AB344" s="162"/>
      <c r="AC344" s="163"/>
      <c r="AD344" s="5">
        <f>SUM(AD330:AD343)</f>
        <v>1140</v>
      </c>
      <c r="AE344" s="30"/>
      <c r="AF344" s="30"/>
      <c r="AG344" s="30"/>
      <c r="AH344" s="30"/>
      <c r="AI344" s="30"/>
      <c r="AJ344" s="3"/>
      <c r="AK344" s="3"/>
      <c r="AL344" s="3"/>
      <c r="AM344" s="3"/>
      <c r="AN344" s="20"/>
      <c r="AO344" s="3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</row>
    <row r="345" spans="1:53" x14ac:dyDescent="0.25">
      <c r="A345" s="30"/>
      <c r="B345" s="13" t="s">
        <v>694</v>
      </c>
      <c r="C345" s="12">
        <v>848.54</v>
      </c>
      <c r="D345" s="30"/>
      <c r="E345" s="15"/>
      <c r="F345" s="15"/>
      <c r="G345" s="15"/>
      <c r="H345" s="30"/>
      <c r="I345" s="30"/>
      <c r="J345" s="30"/>
      <c r="K345" s="30"/>
      <c r="L345" s="30"/>
      <c r="M345" s="30"/>
      <c r="N345" s="3"/>
      <c r="O345" s="3"/>
      <c r="P345" s="3"/>
      <c r="Q345" s="3"/>
      <c r="R345" s="20"/>
      <c r="S345" s="3"/>
      <c r="T345" s="30"/>
      <c r="U345" s="30"/>
      <c r="V345" s="19"/>
      <c r="W345" s="30"/>
      <c r="X345" s="13" t="s">
        <v>716</v>
      </c>
      <c r="Y345" s="3">
        <v>348.18</v>
      </c>
      <c r="Z345" s="30"/>
      <c r="AA345" s="15"/>
      <c r="AB345" s="15"/>
      <c r="AC345" s="15"/>
      <c r="AD345" s="30"/>
      <c r="AE345" s="30"/>
      <c r="AF345" s="30"/>
      <c r="AG345" s="30"/>
      <c r="AH345" s="30"/>
      <c r="AI345" s="30"/>
      <c r="AJ345" s="3"/>
      <c r="AK345" s="3"/>
      <c r="AL345" s="3"/>
      <c r="AM345" s="3"/>
      <c r="AN345" s="20"/>
      <c r="AO345" s="3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</row>
    <row r="346" spans="1:53" x14ac:dyDescent="0.25">
      <c r="A346" s="30"/>
      <c r="B346" s="14"/>
      <c r="C346" s="12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161" t="s">
        <v>7</v>
      </c>
      <c r="O346" s="162"/>
      <c r="P346" s="162"/>
      <c r="Q346" s="163"/>
      <c r="R346" s="20">
        <f>SUM(R330:R345)</f>
        <v>163.55000000000001</v>
      </c>
      <c r="S346" s="3"/>
      <c r="T346" s="30"/>
      <c r="U346" s="30"/>
      <c r="V346" s="19"/>
      <c r="W346" s="30"/>
      <c r="X346" s="14"/>
      <c r="Y346" s="12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161" t="s">
        <v>7</v>
      </c>
      <c r="AK346" s="162"/>
      <c r="AL346" s="162"/>
      <c r="AM346" s="163"/>
      <c r="AN346" s="20">
        <f>SUM(AN330:AN345)</f>
        <v>2190</v>
      </c>
      <c r="AO346" s="3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</row>
    <row r="347" spans="1:53" x14ac:dyDescent="0.25">
      <c r="A347" s="30"/>
      <c r="B347" s="14"/>
      <c r="C347" s="12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19"/>
      <c r="W347" s="30"/>
      <c r="X347" s="14"/>
      <c r="Y347" s="12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</row>
    <row r="348" spans="1:53" x14ac:dyDescent="0.25">
      <c r="A348" s="30"/>
      <c r="B348" s="14"/>
      <c r="C348" s="12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19"/>
      <c r="W348" s="30"/>
      <c r="X348" s="14"/>
      <c r="Y348" s="12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</row>
    <row r="349" spans="1:53" x14ac:dyDescent="0.25">
      <c r="A349" s="30"/>
      <c r="B349" s="14"/>
      <c r="C349" s="12"/>
      <c r="D349" s="30"/>
      <c r="E349" s="16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19"/>
      <c r="W349" s="30"/>
      <c r="X349" s="14"/>
      <c r="Y349" s="12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</row>
    <row r="350" spans="1:53" x14ac:dyDescent="0.25">
      <c r="A350" s="30"/>
      <c r="B350" s="14"/>
      <c r="C350" s="12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19"/>
      <c r="W350" s="30"/>
      <c r="X350" s="13"/>
      <c r="Y350" s="12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</row>
    <row r="351" spans="1:53" x14ac:dyDescent="0.25">
      <c r="A351" s="30"/>
      <c r="B351" s="14"/>
      <c r="C351" s="12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19"/>
      <c r="W351" s="30"/>
      <c r="X351" s="17" t="s">
        <v>18</v>
      </c>
      <c r="Y351" s="18">
        <f>SUM(Y337:Y350)</f>
        <v>2951.12</v>
      </c>
      <c r="Z351" s="30" t="s">
        <v>22</v>
      </c>
      <c r="AA351" s="30" t="s">
        <v>21</v>
      </c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</row>
    <row r="352" spans="1:53" x14ac:dyDescent="0.25">
      <c r="A352" s="30"/>
      <c r="B352" s="14"/>
      <c r="C352" s="12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19"/>
      <c r="W352" s="30"/>
      <c r="X352" s="30"/>
      <c r="Y352" s="30"/>
      <c r="Z352" s="30"/>
      <c r="AA352" s="1" t="s">
        <v>19</v>
      </c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</row>
    <row r="353" spans="1:53" x14ac:dyDescent="0.25">
      <c r="A353" s="30"/>
      <c r="B353" s="14"/>
      <c r="C353" s="12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19"/>
      <c r="W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</row>
    <row r="354" spans="1:53" x14ac:dyDescent="0.25">
      <c r="A354" s="30"/>
      <c r="B354" s="14"/>
      <c r="C354" s="12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19"/>
      <c r="W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</row>
    <row r="355" spans="1:53" x14ac:dyDescent="0.25">
      <c r="A355" s="30"/>
      <c r="B355" s="13"/>
      <c r="C355" s="12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19"/>
      <c r="W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</row>
    <row r="356" spans="1:53" x14ac:dyDescent="0.25">
      <c r="A356" s="30"/>
      <c r="B356" s="17" t="s">
        <v>18</v>
      </c>
      <c r="C356" s="18">
        <f>SUM(C337:C355)</f>
        <v>3217.59</v>
      </c>
      <c r="D356" s="30" t="s">
        <v>22</v>
      </c>
      <c r="E356" s="30" t="s">
        <v>21</v>
      </c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19"/>
      <c r="W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</row>
    <row r="357" spans="1:53" x14ac:dyDescent="0.25">
      <c r="A357" s="30"/>
      <c r="B357" s="30"/>
      <c r="C357" s="30"/>
      <c r="D357" s="30"/>
      <c r="E357" s="1" t="s">
        <v>19</v>
      </c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19"/>
      <c r="W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</row>
    <row r="358" spans="1:53" x14ac:dyDescent="0.25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19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</row>
    <row r="359" spans="1:53" x14ac:dyDescent="0.25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19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</row>
    <row r="360" spans="1:53" x14ac:dyDescent="0.25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19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</row>
    <row r="361" spans="1:53" x14ac:dyDescent="0.25">
      <c r="V361" s="19"/>
    </row>
    <row r="362" spans="1:53" x14ac:dyDescent="0.25">
      <c r="V362" s="19"/>
    </row>
    <row r="363" spans="1:53" x14ac:dyDescent="0.25">
      <c r="V363" s="19"/>
    </row>
    <row r="364" spans="1:53" x14ac:dyDescent="0.25">
      <c r="V364" s="19"/>
    </row>
    <row r="365" spans="1:53" x14ac:dyDescent="0.25">
      <c r="V365" s="19"/>
    </row>
    <row r="366" spans="1:53" x14ac:dyDescent="0.25">
      <c r="V366" s="19"/>
    </row>
    <row r="367" spans="1:53" x14ac:dyDescent="0.25">
      <c r="V367" s="19"/>
    </row>
    <row r="368" spans="1:53" x14ac:dyDescent="0.25">
      <c r="V368" s="19"/>
    </row>
    <row r="369" spans="1:53" x14ac:dyDescent="0.25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19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</row>
    <row r="370" spans="1:53" x14ac:dyDescent="0.25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19"/>
      <c r="W370" s="30"/>
      <c r="X370" s="30"/>
      <c r="Y370" s="30"/>
      <c r="Z370" s="30"/>
      <c r="AA370" s="30"/>
      <c r="AB370" s="30"/>
      <c r="AC370" s="164" t="s">
        <v>29</v>
      </c>
      <c r="AD370" s="164"/>
      <c r="AE370" s="164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</row>
    <row r="371" spans="1:53" x14ac:dyDescent="0.25">
      <c r="A371" s="30"/>
      <c r="B371" s="30"/>
      <c r="C371" s="30"/>
      <c r="D371" s="30"/>
      <c r="E371" s="30"/>
      <c r="F371" s="30"/>
      <c r="G371" s="30"/>
      <c r="H371" s="165" t="s">
        <v>28</v>
      </c>
      <c r="I371" s="165"/>
      <c r="J371" s="165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19"/>
      <c r="W371" s="30"/>
      <c r="X371" s="30"/>
      <c r="Y371" s="30"/>
      <c r="Z371" s="30"/>
      <c r="AA371" s="30"/>
      <c r="AB371" s="30"/>
      <c r="AC371" s="164"/>
      <c r="AD371" s="164"/>
      <c r="AE371" s="164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</row>
    <row r="372" spans="1:53" x14ac:dyDescent="0.25">
      <c r="A372" s="30"/>
      <c r="B372" s="30"/>
      <c r="C372" s="30"/>
      <c r="D372" s="30"/>
      <c r="E372" s="30"/>
      <c r="F372" s="30"/>
      <c r="G372" s="30"/>
      <c r="H372" s="165"/>
      <c r="I372" s="165"/>
      <c r="J372" s="165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19"/>
      <c r="W372" s="30"/>
      <c r="X372" s="30"/>
      <c r="Y372" s="30"/>
      <c r="Z372" s="30"/>
      <c r="AA372" s="30"/>
      <c r="AB372" s="30"/>
      <c r="AC372" s="164"/>
      <c r="AD372" s="164"/>
      <c r="AE372" s="164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</row>
    <row r="373" spans="1:53" x14ac:dyDescent="0.25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19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</row>
    <row r="374" spans="1:53" x14ac:dyDescent="0.25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19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</row>
    <row r="375" spans="1:53" ht="23.25" x14ac:dyDescent="0.35">
      <c r="A375" s="30"/>
      <c r="B375" s="24" t="s">
        <v>64</v>
      </c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19"/>
      <c r="W375" s="30"/>
      <c r="X375" s="24" t="s">
        <v>64</v>
      </c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</row>
    <row r="376" spans="1:53" ht="23.25" x14ac:dyDescent="0.35">
      <c r="A376" s="30"/>
      <c r="B376" s="25" t="s">
        <v>32</v>
      </c>
      <c r="C376" s="22">
        <f>IF(X328="PAGADO",0,Y333)</f>
        <v>-1811.12</v>
      </c>
      <c r="D376" s="30"/>
      <c r="E376" s="166" t="s">
        <v>20</v>
      </c>
      <c r="F376" s="166"/>
      <c r="G376" s="166"/>
      <c r="H376" s="166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19"/>
      <c r="W376" s="30"/>
      <c r="X376" s="25" t="s">
        <v>32</v>
      </c>
      <c r="Y376" s="22">
        <f>IF(B376="PAGADO",0,C381)</f>
        <v>-1561.12</v>
      </c>
      <c r="Z376" s="30"/>
      <c r="AA376" s="166" t="s">
        <v>20</v>
      </c>
      <c r="AB376" s="166"/>
      <c r="AC376" s="166"/>
      <c r="AD376" s="166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</row>
    <row r="377" spans="1:53" x14ac:dyDescent="0.25">
      <c r="A377" s="30"/>
      <c r="B377" s="1" t="s">
        <v>0</v>
      </c>
      <c r="C377" s="21">
        <f>H391</f>
        <v>1550</v>
      </c>
      <c r="D377" s="30"/>
      <c r="E377" s="2" t="s">
        <v>1</v>
      </c>
      <c r="F377" s="2" t="s">
        <v>2</v>
      </c>
      <c r="G377" s="2" t="s">
        <v>3</v>
      </c>
      <c r="H377" s="2" t="s">
        <v>4</v>
      </c>
      <c r="I377" s="30"/>
      <c r="J377" s="30"/>
      <c r="K377" s="30"/>
      <c r="L377" s="30"/>
      <c r="M377" s="30"/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T377" s="30"/>
      <c r="U377" s="30"/>
      <c r="V377" s="19"/>
      <c r="W377" s="30"/>
      <c r="X377" s="1" t="s">
        <v>0</v>
      </c>
      <c r="Y377" s="21">
        <f>AD392</f>
        <v>1170</v>
      </c>
      <c r="Z377" s="30"/>
      <c r="AA377" s="2" t="s">
        <v>1</v>
      </c>
      <c r="AB377" s="2" t="s">
        <v>2</v>
      </c>
      <c r="AC377" s="2" t="s">
        <v>3</v>
      </c>
      <c r="AD377" s="2" t="s">
        <v>4</v>
      </c>
      <c r="AE377" s="30"/>
      <c r="AF377" s="30"/>
      <c r="AG377" s="30"/>
      <c r="AH377" s="30"/>
      <c r="AI377" s="30"/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</row>
    <row r="378" spans="1:53" x14ac:dyDescent="0.25">
      <c r="A378" s="30"/>
      <c r="B378" s="30"/>
      <c r="C378" s="22"/>
      <c r="D378" s="30"/>
      <c r="E378" s="4">
        <v>45012</v>
      </c>
      <c r="F378" s="3" t="s">
        <v>87</v>
      </c>
      <c r="G378" s="3" t="s">
        <v>89</v>
      </c>
      <c r="H378" s="5">
        <v>200</v>
      </c>
      <c r="I378" s="30" t="s">
        <v>210</v>
      </c>
      <c r="J378" s="30"/>
      <c r="K378" s="30"/>
      <c r="L378" s="30"/>
      <c r="M378" s="30"/>
      <c r="N378" s="27">
        <v>45048</v>
      </c>
      <c r="O378" s="3" t="s">
        <v>529</v>
      </c>
      <c r="P378" s="3">
        <v>300</v>
      </c>
      <c r="Q378" s="3">
        <v>1231</v>
      </c>
      <c r="R378" s="20">
        <v>300</v>
      </c>
      <c r="S378" s="3"/>
      <c r="T378" s="30"/>
      <c r="U378" s="30"/>
      <c r="V378" s="19"/>
      <c r="W378" s="30"/>
      <c r="X378" s="30"/>
      <c r="Y378" s="22"/>
      <c r="Z378" s="30"/>
      <c r="AA378" s="4">
        <v>45000</v>
      </c>
      <c r="AB378" s="3" t="s">
        <v>149</v>
      </c>
      <c r="AC378" s="3" t="s">
        <v>139</v>
      </c>
      <c r="AD378" s="125">
        <v>170</v>
      </c>
      <c r="AE378" s="30" t="s">
        <v>210</v>
      </c>
      <c r="AF378" s="30"/>
      <c r="AG378" s="30"/>
      <c r="AH378" s="30"/>
      <c r="AI378" s="30"/>
      <c r="AJ378" s="27"/>
      <c r="AK378" s="3"/>
      <c r="AL378" s="3"/>
      <c r="AM378" s="3"/>
      <c r="AN378" s="20"/>
      <c r="AO378" s="3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</row>
    <row r="379" spans="1:53" x14ac:dyDescent="0.25">
      <c r="A379" s="30"/>
      <c r="B379" s="1" t="s">
        <v>24</v>
      </c>
      <c r="C379" s="21">
        <f>IF(C376&gt;0,C376+C377,C377)</f>
        <v>1550</v>
      </c>
      <c r="D379" s="30"/>
      <c r="E379" s="4">
        <v>45014</v>
      </c>
      <c r="F379" s="3" t="s">
        <v>87</v>
      </c>
      <c r="G379" s="3" t="s">
        <v>89</v>
      </c>
      <c r="H379" s="5">
        <v>200</v>
      </c>
      <c r="I379" s="30" t="s">
        <v>210</v>
      </c>
      <c r="J379" s="30"/>
      <c r="K379" s="30"/>
      <c r="L379" s="30"/>
      <c r="M379" s="30"/>
      <c r="N379" s="27">
        <v>45050</v>
      </c>
      <c r="O379" s="3" t="s">
        <v>317</v>
      </c>
      <c r="P379" s="3">
        <v>1000</v>
      </c>
      <c r="Q379" s="3"/>
      <c r="R379" s="20">
        <v>1000</v>
      </c>
      <c r="S379" s="3"/>
      <c r="T379" s="30"/>
      <c r="U379" s="30"/>
      <c r="V379" s="19"/>
      <c r="W379" s="30"/>
      <c r="X379" s="1" t="s">
        <v>24</v>
      </c>
      <c r="Y379" s="21">
        <f>IF(Y376&gt;0,Y377+Y376,Y377)</f>
        <v>1170</v>
      </c>
      <c r="Z379" s="30"/>
      <c r="AA379" s="4">
        <v>45007</v>
      </c>
      <c r="AB379" s="3" t="s">
        <v>748</v>
      </c>
      <c r="AC379" s="3" t="s">
        <v>200</v>
      </c>
      <c r="AD379" s="125" t="s">
        <v>749</v>
      </c>
      <c r="AE379" s="123" t="s">
        <v>270</v>
      </c>
      <c r="AF379" s="30"/>
      <c r="AG379" s="30"/>
      <c r="AH379" s="30"/>
      <c r="AI379" s="30"/>
      <c r="AJ379" s="3"/>
      <c r="AK379" s="3"/>
      <c r="AL379" s="3"/>
      <c r="AM379" s="3"/>
      <c r="AN379" s="20"/>
      <c r="AO379" s="3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</row>
    <row r="380" spans="1:53" x14ac:dyDescent="0.25">
      <c r="A380" s="30"/>
      <c r="B380" s="1" t="s">
        <v>9</v>
      </c>
      <c r="C380" s="22">
        <f>C398</f>
        <v>3111.12</v>
      </c>
      <c r="D380" s="30"/>
      <c r="E380" s="4">
        <v>45019</v>
      </c>
      <c r="F380" s="3" t="s">
        <v>87</v>
      </c>
      <c r="G380" s="3" t="s">
        <v>89</v>
      </c>
      <c r="H380" s="5">
        <v>200</v>
      </c>
      <c r="I380" s="30" t="s">
        <v>210</v>
      </c>
      <c r="J380" s="30"/>
      <c r="K380" s="30"/>
      <c r="L380" s="30"/>
      <c r="M380" s="30"/>
      <c r="N380" s="3"/>
      <c r="O380" s="3"/>
      <c r="P380" s="3"/>
      <c r="Q380" s="3"/>
      <c r="R380" s="20"/>
      <c r="S380" s="3"/>
      <c r="T380" s="30"/>
      <c r="U380" s="30"/>
      <c r="V380" s="19"/>
      <c r="W380" s="30"/>
      <c r="X380" s="1" t="s">
        <v>9</v>
      </c>
      <c r="Y380" s="22">
        <f>Y398</f>
        <v>2060.4799999999996</v>
      </c>
      <c r="Z380" s="30"/>
      <c r="AA380" s="4">
        <v>45008</v>
      </c>
      <c r="AB380" s="3" t="s">
        <v>748</v>
      </c>
      <c r="AC380" s="3" t="s">
        <v>200</v>
      </c>
      <c r="AD380" s="125" t="s">
        <v>749</v>
      </c>
      <c r="AE380" s="123" t="s">
        <v>270</v>
      </c>
      <c r="AF380" s="30"/>
      <c r="AG380" s="30"/>
      <c r="AH380" s="30"/>
      <c r="AI380" s="30"/>
      <c r="AJ380" s="3"/>
      <c r="AK380" s="3"/>
      <c r="AL380" s="3"/>
      <c r="AM380" s="3"/>
      <c r="AN380" s="20"/>
      <c r="AO380" s="3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</row>
    <row r="381" spans="1:53" x14ac:dyDescent="0.25">
      <c r="A381" s="30"/>
      <c r="B381" s="6" t="s">
        <v>25</v>
      </c>
      <c r="C381" s="23">
        <f>C379-C380</f>
        <v>-1561.12</v>
      </c>
      <c r="D381" s="30"/>
      <c r="E381" s="9">
        <v>45026</v>
      </c>
      <c r="F381" s="10" t="s">
        <v>87</v>
      </c>
      <c r="G381" s="10" t="s">
        <v>89</v>
      </c>
      <c r="H381" s="5">
        <v>200</v>
      </c>
      <c r="I381" s="65" t="s">
        <v>210</v>
      </c>
      <c r="J381" s="30"/>
      <c r="K381" s="30"/>
      <c r="L381" s="30"/>
      <c r="M381" s="30"/>
      <c r="N381" s="3"/>
      <c r="O381" s="3"/>
      <c r="P381" s="3"/>
      <c r="Q381" s="3"/>
      <c r="R381" s="20"/>
      <c r="S381" s="3"/>
      <c r="T381" s="30"/>
      <c r="U381" s="30"/>
      <c r="V381" s="19"/>
      <c r="W381" s="30"/>
      <c r="X381" s="6" t="s">
        <v>8</v>
      </c>
      <c r="Y381" s="23">
        <f>Y379-Y380</f>
        <v>-890.47999999999956</v>
      </c>
      <c r="Z381" s="30"/>
      <c r="AA381" s="4">
        <v>45012</v>
      </c>
      <c r="AB381" s="3" t="s">
        <v>748</v>
      </c>
      <c r="AC381" s="3" t="s">
        <v>200</v>
      </c>
      <c r="AD381" s="125" t="s">
        <v>749</v>
      </c>
      <c r="AE381" s="123" t="s">
        <v>270</v>
      </c>
      <c r="AF381" s="30"/>
      <c r="AG381" s="30"/>
      <c r="AH381" s="30"/>
      <c r="AI381" s="30"/>
      <c r="AJ381" s="3"/>
      <c r="AK381" s="3"/>
      <c r="AL381" s="3"/>
      <c r="AM381" s="3"/>
      <c r="AN381" s="20"/>
      <c r="AO381" s="3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</row>
    <row r="382" spans="1:53" ht="26.25" x14ac:dyDescent="0.4">
      <c r="A382" s="30"/>
      <c r="B382" s="167" t="str">
        <f>IF(C381&lt;0,"NO PAGAR","COBRAR")</f>
        <v>NO PAGAR</v>
      </c>
      <c r="C382" s="167"/>
      <c r="D382" s="30"/>
      <c r="E382" s="9">
        <v>45027</v>
      </c>
      <c r="F382" s="10" t="s">
        <v>87</v>
      </c>
      <c r="G382" s="10" t="s">
        <v>141</v>
      </c>
      <c r="H382" s="5">
        <v>150</v>
      </c>
      <c r="I382" s="65" t="s">
        <v>210</v>
      </c>
      <c r="J382" s="30"/>
      <c r="K382" s="30"/>
      <c r="L382" s="30"/>
      <c r="M382" s="30"/>
      <c r="N382" s="3"/>
      <c r="O382" s="3"/>
      <c r="P382" s="3"/>
      <c r="Q382" s="3"/>
      <c r="R382" s="20"/>
      <c r="S382" s="3"/>
      <c r="T382" s="30"/>
      <c r="U382" s="30"/>
      <c r="V382" s="19"/>
      <c r="W382" s="30"/>
      <c r="X382" s="167" t="str">
        <f>IF(Y381&lt;0,"NO PAGAR","COBRAR")</f>
        <v>NO PAGAR</v>
      </c>
      <c r="Y382" s="167"/>
      <c r="Z382" s="30"/>
      <c r="AA382" s="9">
        <v>45001</v>
      </c>
      <c r="AB382" s="10" t="s">
        <v>752</v>
      </c>
      <c r="AC382" s="10" t="s">
        <v>564</v>
      </c>
      <c r="AD382" s="125">
        <v>630</v>
      </c>
      <c r="AE382" s="65" t="s">
        <v>210</v>
      </c>
      <c r="AF382" s="30"/>
      <c r="AG382" s="30"/>
      <c r="AH382" s="30"/>
      <c r="AI382" s="30"/>
      <c r="AJ382" s="3"/>
      <c r="AK382" s="3"/>
      <c r="AL382" s="3"/>
      <c r="AM382" s="3"/>
      <c r="AN382" s="20"/>
      <c r="AO382" s="3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</row>
    <row r="383" spans="1:53" x14ac:dyDescent="0.25">
      <c r="A383" s="30"/>
      <c r="B383" s="159" t="s">
        <v>9</v>
      </c>
      <c r="C383" s="160"/>
      <c r="D383" s="30"/>
      <c r="E383" s="9">
        <v>45028</v>
      </c>
      <c r="F383" s="10" t="s">
        <v>87</v>
      </c>
      <c r="G383" s="10" t="s">
        <v>89</v>
      </c>
      <c r="H383" s="5">
        <v>200</v>
      </c>
      <c r="I383" s="65" t="s">
        <v>210</v>
      </c>
      <c r="J383" s="30"/>
      <c r="K383" s="30"/>
      <c r="L383" s="30"/>
      <c r="M383" s="30"/>
      <c r="N383" s="3"/>
      <c r="O383" s="3"/>
      <c r="P383" s="3"/>
      <c r="Q383" s="3"/>
      <c r="R383" s="20"/>
      <c r="S383" s="3"/>
      <c r="T383" s="30"/>
      <c r="U383" s="30"/>
      <c r="V383" s="19"/>
      <c r="W383" s="30"/>
      <c r="X383" s="159" t="s">
        <v>9</v>
      </c>
      <c r="Y383" s="160"/>
      <c r="Z383" s="30"/>
      <c r="AA383" s="9">
        <v>45024</v>
      </c>
      <c r="AB383" s="10" t="s">
        <v>201</v>
      </c>
      <c r="AC383" s="10" t="s">
        <v>200</v>
      </c>
      <c r="AD383" s="125">
        <v>170</v>
      </c>
      <c r="AE383" s="65" t="s">
        <v>210</v>
      </c>
      <c r="AF383" s="30"/>
      <c r="AG383" s="30"/>
      <c r="AH383" s="30"/>
      <c r="AI383" s="30"/>
      <c r="AJ383" s="3"/>
      <c r="AK383" s="3"/>
      <c r="AL383" s="3"/>
      <c r="AM383" s="3"/>
      <c r="AN383" s="20"/>
      <c r="AO383" s="3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</row>
    <row r="384" spans="1:53" x14ac:dyDescent="0.25">
      <c r="A384" s="30"/>
      <c r="B384" s="11" t="str">
        <f>IF(C412&lt;0,"SALDO A FAVOR","SALDO ADELANTAD0'")</f>
        <v>SALDO ADELANTAD0'</v>
      </c>
      <c r="C384" s="12">
        <f>IF(Y333&lt;=0,Y333*-1)</f>
        <v>1811.12</v>
      </c>
      <c r="D384" s="30"/>
      <c r="E384" s="9">
        <v>45033</v>
      </c>
      <c r="F384" s="10" t="s">
        <v>87</v>
      </c>
      <c r="G384" s="10" t="s">
        <v>89</v>
      </c>
      <c r="H384" s="5">
        <v>200</v>
      </c>
      <c r="I384" s="65" t="s">
        <v>210</v>
      </c>
      <c r="J384" s="30"/>
      <c r="K384" s="30"/>
      <c r="L384" s="30"/>
      <c r="M384" s="30"/>
      <c r="N384" s="3"/>
      <c r="O384" s="3"/>
      <c r="P384" s="3"/>
      <c r="Q384" s="3"/>
      <c r="R384" s="20"/>
      <c r="S384" s="3"/>
      <c r="T384" s="30"/>
      <c r="U384" s="30"/>
      <c r="V384" s="19"/>
      <c r="W384" s="30"/>
      <c r="X384" s="11" t="str">
        <f>IF(C381&lt;0,"SALDO ADELANTADO","SALDO A FAVOR'")</f>
        <v>SALDO ADELANTADO</v>
      </c>
      <c r="Y384" s="12">
        <f>IF(C381&lt;=0,C381*-1)</f>
        <v>1561.12</v>
      </c>
      <c r="Z384" s="30"/>
      <c r="AA384" s="9">
        <v>45030</v>
      </c>
      <c r="AB384" s="10" t="s">
        <v>201</v>
      </c>
      <c r="AC384" s="10" t="s">
        <v>143</v>
      </c>
      <c r="AD384" s="125">
        <v>200</v>
      </c>
      <c r="AE384" s="65" t="s">
        <v>210</v>
      </c>
      <c r="AF384" s="30"/>
      <c r="AG384" s="30"/>
      <c r="AH384" s="30"/>
      <c r="AI384" s="30"/>
      <c r="AJ384" s="3"/>
      <c r="AK384" s="3"/>
      <c r="AL384" s="3"/>
      <c r="AM384" s="3"/>
      <c r="AN384" s="20"/>
      <c r="AO384" s="3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</row>
    <row r="385" spans="1:53" x14ac:dyDescent="0.25">
      <c r="A385" s="30"/>
      <c r="B385" s="13" t="s">
        <v>10</v>
      </c>
      <c r="C385" s="12">
        <f>R394</f>
        <v>1300</v>
      </c>
      <c r="D385" s="30"/>
      <c r="E385" s="9">
        <v>45035</v>
      </c>
      <c r="F385" s="10" t="s">
        <v>87</v>
      </c>
      <c r="G385" s="10" t="s">
        <v>89</v>
      </c>
      <c r="H385" s="5">
        <v>200</v>
      </c>
      <c r="I385" s="65" t="s">
        <v>210</v>
      </c>
      <c r="J385" s="30"/>
      <c r="K385" s="30"/>
      <c r="L385" s="30"/>
      <c r="M385" s="30"/>
      <c r="N385" s="3"/>
      <c r="O385" s="3"/>
      <c r="P385" s="3"/>
      <c r="Q385" s="3"/>
      <c r="R385" s="20"/>
      <c r="S385" s="3"/>
      <c r="T385" s="30"/>
      <c r="U385" s="30"/>
      <c r="V385" s="19"/>
      <c r="W385" s="30"/>
      <c r="X385" s="13" t="s">
        <v>10</v>
      </c>
      <c r="Y385" s="12">
        <f>AN394</f>
        <v>0</v>
      </c>
      <c r="Z385" s="30"/>
      <c r="AA385" s="3"/>
      <c r="AB385" s="3"/>
      <c r="AC385" s="3"/>
      <c r="AD385" s="3"/>
      <c r="AF385" s="30"/>
      <c r="AG385" s="30"/>
      <c r="AH385" s="30"/>
      <c r="AI385" s="30"/>
      <c r="AJ385" s="3"/>
      <c r="AK385" s="3"/>
      <c r="AL385" s="3"/>
      <c r="AM385" s="3"/>
      <c r="AN385" s="20"/>
      <c r="AO385" s="3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</row>
    <row r="386" spans="1:53" x14ac:dyDescent="0.25">
      <c r="A386" s="30"/>
      <c r="B386" s="13" t="s">
        <v>11</v>
      </c>
      <c r="C386" s="12"/>
      <c r="D386" s="30"/>
      <c r="E386" s="9"/>
      <c r="F386" s="10"/>
      <c r="G386" s="10"/>
      <c r="H386" s="5"/>
      <c r="I386" s="65"/>
      <c r="J386" s="30"/>
      <c r="K386" s="30"/>
      <c r="L386" s="30"/>
      <c r="M386" s="30"/>
      <c r="N386" s="3"/>
      <c r="O386" s="3"/>
      <c r="P386" s="3"/>
      <c r="Q386" s="3"/>
      <c r="R386" s="20"/>
      <c r="S386" s="3"/>
      <c r="T386" s="30"/>
      <c r="U386" s="30"/>
      <c r="V386" s="19"/>
      <c r="W386" s="30"/>
      <c r="X386" s="13" t="s">
        <v>11</v>
      </c>
      <c r="Y386" s="12">
        <v>80</v>
      </c>
      <c r="Z386" s="30"/>
      <c r="AA386" s="9"/>
      <c r="AB386" s="10"/>
      <c r="AC386" s="10"/>
      <c r="AD386" s="125"/>
      <c r="AE386" s="65"/>
      <c r="AF386" s="30"/>
      <c r="AG386" s="30"/>
      <c r="AH386" s="30"/>
      <c r="AI386" s="30"/>
      <c r="AJ386" s="3"/>
      <c r="AK386" s="3"/>
      <c r="AL386" s="3"/>
      <c r="AM386" s="3"/>
      <c r="AN386" s="20"/>
      <c r="AO386" s="3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</row>
    <row r="387" spans="1:53" x14ac:dyDescent="0.25">
      <c r="A387" s="30"/>
      <c r="B387" s="13" t="s">
        <v>12</v>
      </c>
      <c r="C387" s="12"/>
      <c r="D387" s="30"/>
      <c r="E387" s="9"/>
      <c r="F387" s="10"/>
      <c r="G387" s="10"/>
      <c r="H387" s="5"/>
      <c r="I387" s="65"/>
      <c r="J387" s="30"/>
      <c r="K387" s="30"/>
      <c r="L387" s="30"/>
      <c r="M387" s="30"/>
      <c r="N387" s="3"/>
      <c r="O387" s="3"/>
      <c r="P387" s="3"/>
      <c r="Q387" s="3"/>
      <c r="R387" s="20"/>
      <c r="S387" s="3"/>
      <c r="T387" s="30"/>
      <c r="U387" s="30"/>
      <c r="V387" s="19"/>
      <c r="W387" s="30"/>
      <c r="X387" s="13" t="s">
        <v>12</v>
      </c>
      <c r="Y387" s="12">
        <v>30</v>
      </c>
      <c r="Z387" s="30"/>
      <c r="AA387" s="9"/>
      <c r="AB387" s="10"/>
      <c r="AC387" s="10"/>
      <c r="AD387" s="125"/>
      <c r="AE387" s="30"/>
      <c r="AF387" s="30"/>
      <c r="AG387" s="30"/>
      <c r="AH387" s="30"/>
      <c r="AI387" s="30"/>
      <c r="AJ387" s="3"/>
      <c r="AK387" s="3"/>
      <c r="AL387" s="3"/>
      <c r="AM387" s="3"/>
      <c r="AN387" s="20"/>
      <c r="AO387" s="3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</row>
    <row r="388" spans="1:53" x14ac:dyDescent="0.25">
      <c r="A388" s="30"/>
      <c r="B388" s="13" t="s">
        <v>13</v>
      </c>
      <c r="C388" s="12"/>
      <c r="D388" s="30"/>
      <c r="E388" s="9"/>
      <c r="F388" s="10"/>
      <c r="G388" s="10"/>
      <c r="H388" s="5"/>
      <c r="I388" s="65"/>
      <c r="J388" s="30"/>
      <c r="K388" s="30"/>
      <c r="L388" s="30"/>
      <c r="M388" s="30"/>
      <c r="N388" s="3"/>
      <c r="O388" s="3"/>
      <c r="P388" s="3"/>
      <c r="Q388" s="3"/>
      <c r="R388" s="20"/>
      <c r="S388" s="3"/>
      <c r="T388" s="30"/>
      <c r="U388" s="30"/>
      <c r="V388" s="19"/>
      <c r="W388" s="30"/>
      <c r="X388" s="13" t="s">
        <v>13</v>
      </c>
      <c r="Y388" s="12">
        <v>20</v>
      </c>
      <c r="Z388" s="30"/>
      <c r="AA388" s="9"/>
      <c r="AB388" s="10"/>
      <c r="AC388" s="10"/>
      <c r="AD388" s="125"/>
      <c r="AE388" s="30"/>
      <c r="AF388" s="30"/>
      <c r="AG388" s="30"/>
      <c r="AH388" s="30"/>
      <c r="AI388" s="30"/>
      <c r="AJ388" s="3"/>
      <c r="AK388" s="3"/>
      <c r="AL388" s="3"/>
      <c r="AM388" s="3"/>
      <c r="AN388" s="20"/>
      <c r="AO388" s="3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</row>
    <row r="389" spans="1:53" x14ac:dyDescent="0.25">
      <c r="A389" s="30"/>
      <c r="B389" s="13" t="s">
        <v>14</v>
      </c>
      <c r="C389" s="12"/>
      <c r="D389" s="30"/>
      <c r="E389" s="9"/>
      <c r="F389" s="10"/>
      <c r="G389" s="10"/>
      <c r="H389" s="5"/>
      <c r="I389" s="65"/>
      <c r="J389" s="30"/>
      <c r="K389" s="30"/>
      <c r="L389" s="30"/>
      <c r="M389" s="30"/>
      <c r="N389" s="3"/>
      <c r="O389" s="3"/>
      <c r="P389" s="3"/>
      <c r="Q389" s="3"/>
      <c r="R389" s="20"/>
      <c r="S389" s="3"/>
      <c r="T389" s="30"/>
      <c r="U389" s="30"/>
      <c r="V389" s="19"/>
      <c r="W389" s="30"/>
      <c r="X389" s="13" t="s">
        <v>785</v>
      </c>
      <c r="Y389" s="12">
        <v>95.36</v>
      </c>
      <c r="Z389" s="30"/>
      <c r="AA389" s="9"/>
      <c r="AB389" s="10"/>
      <c r="AC389" s="10"/>
      <c r="AD389" s="125"/>
      <c r="AE389" s="30"/>
      <c r="AF389" s="30"/>
      <c r="AG389" s="30"/>
      <c r="AH389" s="30"/>
      <c r="AI389" s="30"/>
      <c r="AJ389" s="3"/>
      <c r="AK389" s="3"/>
      <c r="AL389" s="3"/>
      <c r="AM389" s="3"/>
      <c r="AN389" s="20"/>
      <c r="AO389" s="3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</row>
    <row r="390" spans="1:53" x14ac:dyDescent="0.25">
      <c r="A390" s="30"/>
      <c r="B390" s="13" t="s">
        <v>15</v>
      </c>
      <c r="C390" s="12"/>
      <c r="D390" s="30"/>
      <c r="E390" s="9"/>
      <c r="F390" s="10"/>
      <c r="G390" s="10"/>
      <c r="H390" s="5"/>
      <c r="I390" s="65"/>
      <c r="J390" s="30"/>
      <c r="K390" s="30"/>
      <c r="L390" s="30"/>
      <c r="M390" s="30"/>
      <c r="N390" s="3"/>
      <c r="O390" s="3"/>
      <c r="P390" s="3"/>
      <c r="Q390" s="3"/>
      <c r="R390" s="20"/>
      <c r="S390" s="3"/>
      <c r="T390" s="30"/>
      <c r="U390" s="30"/>
      <c r="V390" s="19"/>
      <c r="W390" s="30"/>
      <c r="X390" s="13" t="s">
        <v>15</v>
      </c>
      <c r="Y390" s="12"/>
      <c r="Z390" s="30"/>
      <c r="AA390" s="9"/>
      <c r="AB390" s="10"/>
      <c r="AC390" s="10"/>
      <c r="AD390" s="125"/>
      <c r="AE390" s="30"/>
      <c r="AF390" s="30"/>
      <c r="AG390" s="30"/>
      <c r="AH390" s="30"/>
      <c r="AI390" s="30"/>
      <c r="AJ390" s="3"/>
      <c r="AK390" s="3"/>
      <c r="AL390" s="3"/>
      <c r="AM390" s="3"/>
      <c r="AN390" s="20"/>
      <c r="AO390" s="3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</row>
    <row r="391" spans="1:53" x14ac:dyDescent="0.25">
      <c r="A391" s="30"/>
      <c r="B391" s="13" t="s">
        <v>16</v>
      </c>
      <c r="C391" s="12"/>
      <c r="D391" s="30"/>
      <c r="E391" s="161" t="s">
        <v>7</v>
      </c>
      <c r="F391" s="162"/>
      <c r="G391" s="163"/>
      <c r="H391" s="5">
        <f>SUM(H378:H390)</f>
        <v>1550</v>
      </c>
      <c r="I391" s="65"/>
      <c r="J391" s="30"/>
      <c r="K391" s="30"/>
      <c r="L391" s="30"/>
      <c r="M391" s="30"/>
      <c r="N391" s="3"/>
      <c r="O391" s="3"/>
      <c r="P391" s="3"/>
      <c r="Q391" s="3"/>
      <c r="R391" s="20"/>
      <c r="S391" s="3"/>
      <c r="T391" s="30"/>
      <c r="U391" s="30"/>
      <c r="V391" s="19"/>
      <c r="W391" s="30"/>
      <c r="X391" s="13" t="s">
        <v>16</v>
      </c>
      <c r="Y391" s="12"/>
      <c r="Z391" s="30"/>
      <c r="AA391" s="9"/>
      <c r="AB391" s="10"/>
      <c r="AC391" s="10"/>
      <c r="AD391" s="125"/>
      <c r="AE391" s="30"/>
      <c r="AF391" s="30"/>
      <c r="AG391" s="30"/>
      <c r="AH391" s="30"/>
      <c r="AI391" s="30"/>
      <c r="AJ391" s="3"/>
      <c r="AK391" s="3"/>
      <c r="AL391" s="3"/>
      <c r="AM391" s="3"/>
      <c r="AN391" s="20"/>
      <c r="AO391" s="3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</row>
    <row r="392" spans="1:53" x14ac:dyDescent="0.25">
      <c r="A392" s="30"/>
      <c r="B392" s="13" t="s">
        <v>17</v>
      </c>
      <c r="C392" s="12"/>
      <c r="D392" s="30"/>
      <c r="E392" s="15"/>
      <c r="F392" s="15"/>
      <c r="G392" s="15"/>
      <c r="H392" s="30"/>
      <c r="I392" s="30"/>
      <c r="J392" s="30"/>
      <c r="K392" s="30"/>
      <c r="L392" s="30"/>
      <c r="M392" s="30"/>
      <c r="N392" s="3"/>
      <c r="O392" s="3"/>
      <c r="P392" s="3"/>
      <c r="Q392" s="3"/>
      <c r="R392" s="20"/>
      <c r="S392" s="3"/>
      <c r="T392" s="30"/>
      <c r="U392" s="30"/>
      <c r="V392" s="19"/>
      <c r="W392" s="30"/>
      <c r="X392" s="13" t="s">
        <v>17</v>
      </c>
      <c r="Y392" s="12">
        <f>AS399</f>
        <v>274</v>
      </c>
      <c r="Z392" s="30"/>
      <c r="AA392" s="161" t="s">
        <v>7</v>
      </c>
      <c r="AB392" s="162"/>
      <c r="AC392" s="163"/>
      <c r="AD392" s="5">
        <f>SUM(AD378:AD391)</f>
        <v>1170</v>
      </c>
      <c r="AE392" s="30"/>
      <c r="AF392" s="30"/>
      <c r="AG392" s="30"/>
      <c r="AH392" s="30"/>
      <c r="AI392" s="30"/>
      <c r="AJ392" s="3"/>
      <c r="AK392" s="3"/>
      <c r="AL392" s="3"/>
      <c r="AM392" s="3"/>
      <c r="AN392" s="20"/>
      <c r="AO392" s="3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</row>
    <row r="393" spans="1:53" x14ac:dyDescent="0.25">
      <c r="A393" s="30"/>
      <c r="B393" s="14"/>
      <c r="C393" s="12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"/>
      <c r="O393" s="3"/>
      <c r="P393" s="3"/>
      <c r="Q393" s="3"/>
      <c r="R393" s="20"/>
      <c r="S393" s="3"/>
      <c r="T393" s="30"/>
      <c r="U393" s="30"/>
      <c r="V393" s="19"/>
      <c r="W393" s="30"/>
      <c r="X393" s="14"/>
      <c r="Y393" s="12"/>
      <c r="Z393" s="30"/>
      <c r="AA393" s="15"/>
      <c r="AB393" s="15"/>
      <c r="AC393" s="15"/>
      <c r="AD393" s="30"/>
      <c r="AE393" s="30"/>
      <c r="AF393" s="30"/>
      <c r="AG393" s="30"/>
      <c r="AH393" s="30"/>
      <c r="AI393" s="30"/>
      <c r="AJ393" s="3"/>
      <c r="AK393" s="3"/>
      <c r="AL393" s="3"/>
      <c r="AM393" s="3"/>
      <c r="AN393" s="20"/>
      <c r="AO393" s="3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</row>
    <row r="394" spans="1:53" x14ac:dyDescent="0.25">
      <c r="A394" s="30"/>
      <c r="B394" s="14"/>
      <c r="C394" s="12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161" t="s">
        <v>7</v>
      </c>
      <c r="O394" s="162"/>
      <c r="P394" s="162"/>
      <c r="Q394" s="163"/>
      <c r="R394" s="20">
        <f>SUM(R378:R393)</f>
        <v>1300</v>
      </c>
      <c r="S394" s="3"/>
      <c r="T394" s="30"/>
      <c r="U394" s="30"/>
      <c r="V394" s="19"/>
      <c r="W394" s="30"/>
      <c r="X394" s="14"/>
      <c r="Y394" s="12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161" t="s">
        <v>7</v>
      </c>
      <c r="AK394" s="162"/>
      <c r="AL394" s="162"/>
      <c r="AM394" s="163"/>
      <c r="AN394" s="20">
        <f>SUM(AN378:AN393)</f>
        <v>0</v>
      </c>
      <c r="AO394" s="3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</row>
    <row r="395" spans="1:53" x14ac:dyDescent="0.25">
      <c r="A395" s="30"/>
      <c r="B395" s="14"/>
      <c r="C395" s="12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19"/>
      <c r="W395" s="30"/>
      <c r="X395" s="14"/>
      <c r="Y395" s="12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</row>
    <row r="396" spans="1:53" x14ac:dyDescent="0.25">
      <c r="A396" s="30"/>
      <c r="B396" s="14"/>
      <c r="C396" s="12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19"/>
      <c r="W396" s="30"/>
      <c r="X396" s="14"/>
      <c r="Y396" s="12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</row>
    <row r="397" spans="1:53" ht="24" x14ac:dyDescent="0.25">
      <c r="A397" s="30"/>
      <c r="B397" s="13"/>
      <c r="C397" s="12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19"/>
      <c r="W397" s="30"/>
      <c r="X397" s="13"/>
      <c r="Y397" s="12"/>
      <c r="Z397" s="30"/>
      <c r="AA397" s="30"/>
      <c r="AB397" s="30"/>
      <c r="AC397" s="30"/>
      <c r="AD397" s="30"/>
      <c r="AE397" s="30"/>
      <c r="AF397" s="30"/>
      <c r="AG397" s="30"/>
      <c r="AH397" s="30"/>
      <c r="AI397" s="76" t="s">
        <v>473</v>
      </c>
      <c r="AJ397" s="151">
        <v>39775</v>
      </c>
      <c r="AK397" s="78" t="s">
        <v>477</v>
      </c>
      <c r="AL397" s="79">
        <v>45042</v>
      </c>
      <c r="AM397" s="76">
        <v>1718998683</v>
      </c>
      <c r="AN397" s="76" t="s">
        <v>767</v>
      </c>
      <c r="AO397" s="78" t="s">
        <v>479</v>
      </c>
      <c r="AP397" s="76">
        <v>43805</v>
      </c>
      <c r="AQ397" s="81">
        <v>84.001000000000005</v>
      </c>
      <c r="AR397" s="81">
        <v>147</v>
      </c>
      <c r="AS397" s="77"/>
      <c r="AT397" s="76" t="s">
        <v>581</v>
      </c>
      <c r="AU397" s="30"/>
      <c r="AV397" s="30"/>
      <c r="AW397" s="30"/>
      <c r="AX397" s="30"/>
      <c r="AY397" s="30"/>
      <c r="AZ397" s="30"/>
      <c r="BA397" s="30"/>
    </row>
    <row r="398" spans="1:53" ht="24" x14ac:dyDescent="0.25">
      <c r="A398" s="30"/>
      <c r="B398" s="17" t="s">
        <v>18</v>
      </c>
      <c r="C398" s="18">
        <f>SUM(C384:C397)</f>
        <v>3111.12</v>
      </c>
      <c r="D398" s="30"/>
      <c r="E398" s="30" t="s">
        <v>21</v>
      </c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19"/>
      <c r="W398" s="30"/>
      <c r="X398" s="17" t="s">
        <v>18</v>
      </c>
      <c r="Y398" s="18">
        <f>SUM(Y384:Y397)</f>
        <v>2060.4799999999996</v>
      </c>
      <c r="Z398" s="30"/>
      <c r="AA398" s="30"/>
      <c r="AB398" s="30"/>
      <c r="AC398" s="30"/>
      <c r="AD398" s="30"/>
      <c r="AE398" s="30"/>
      <c r="AF398" s="30"/>
      <c r="AG398" s="30"/>
      <c r="AH398" s="30"/>
      <c r="AI398" s="82" t="s">
        <v>473</v>
      </c>
      <c r="AJ398" s="152">
        <v>24616</v>
      </c>
      <c r="AK398" s="84" t="s">
        <v>475</v>
      </c>
      <c r="AL398" s="85">
        <v>45042</v>
      </c>
      <c r="AM398" s="82">
        <v>1716325822</v>
      </c>
      <c r="AN398" s="82" t="s">
        <v>20</v>
      </c>
      <c r="AO398" s="84" t="s">
        <v>479</v>
      </c>
      <c r="AP398" s="82">
        <v>9999</v>
      </c>
      <c r="AQ398" s="87">
        <v>72.569000000000003</v>
      </c>
      <c r="AR398" s="87">
        <v>127</v>
      </c>
      <c r="AS398" s="83"/>
      <c r="AT398" s="82" t="s">
        <v>581</v>
      </c>
      <c r="AU398" s="30"/>
      <c r="AV398" s="30"/>
      <c r="AW398" s="30"/>
      <c r="AX398" s="30"/>
      <c r="AY398" s="30"/>
      <c r="AZ398" s="30"/>
      <c r="BA398" s="30"/>
    </row>
    <row r="399" spans="1:53" x14ac:dyDescent="0.25">
      <c r="A399" s="30"/>
      <c r="B399" s="30"/>
      <c r="C399" s="30"/>
      <c r="D399" s="30" t="s">
        <v>22</v>
      </c>
      <c r="E399" s="1" t="s">
        <v>19</v>
      </c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19"/>
      <c r="W399" s="30"/>
      <c r="X399" s="30"/>
      <c r="Y399" s="30"/>
      <c r="Z399" s="30" t="s">
        <v>22</v>
      </c>
      <c r="AA399" s="30" t="s">
        <v>21</v>
      </c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>
        <f>SUM(AR397:AR398)</f>
        <v>274</v>
      </c>
      <c r="AT399" s="30"/>
      <c r="AU399" s="30"/>
      <c r="AV399" s="30"/>
      <c r="AW399" s="30"/>
      <c r="AX399" s="30"/>
      <c r="AY399" s="30"/>
      <c r="AZ399" s="30"/>
      <c r="BA399" s="30"/>
    </row>
    <row r="400" spans="1:53" x14ac:dyDescent="0.25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19"/>
      <c r="W400" s="30"/>
      <c r="X400" s="30"/>
      <c r="Y400" s="30"/>
      <c r="Z400" s="30"/>
      <c r="AA400" s="1" t="s">
        <v>19</v>
      </c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</row>
    <row r="401" spans="1:53" x14ac:dyDescent="0.25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19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</row>
    <row r="402" spans="1:53" x14ac:dyDescent="0.25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19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</row>
    <row r="403" spans="1:53" x14ac:dyDescent="0.25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19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</row>
    <row r="404" spans="1:53" x14ac:dyDescent="0.25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19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</row>
    <row r="405" spans="1:53" x14ac:dyDescent="0.2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19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</row>
    <row r="406" spans="1:53" x14ac:dyDescent="0.25">
      <c r="A406" s="30"/>
      <c r="B406" s="30"/>
      <c r="C406" s="30"/>
      <c r="D406" s="30"/>
      <c r="E406" s="19"/>
      <c r="F406" s="19"/>
      <c r="G406" s="19"/>
      <c r="H406" s="19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19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</row>
    <row r="407" spans="1:5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</row>
    <row r="408" spans="1:5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</row>
    <row r="409" spans="1:53" x14ac:dyDescent="0.25">
      <c r="A409" s="19"/>
      <c r="B409" s="19"/>
      <c r="C409" s="19"/>
      <c r="D409" s="19"/>
      <c r="E409" s="30"/>
      <c r="F409" s="30"/>
      <c r="G409" s="30"/>
      <c r="H409" s="30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</row>
    <row r="410" spans="1:53" ht="26.25" x14ac:dyDescent="0.4">
      <c r="A410" s="30"/>
      <c r="B410" s="30"/>
      <c r="C410" s="30"/>
      <c r="D410" s="30"/>
      <c r="E410" s="30"/>
      <c r="F410" s="30"/>
      <c r="G410" s="30"/>
      <c r="H410" s="109" t="s">
        <v>30</v>
      </c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19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</row>
    <row r="411" spans="1:53" ht="15" customHeight="1" x14ac:dyDescent="0.4">
      <c r="A411" s="30"/>
      <c r="B411" s="30"/>
      <c r="C411" s="30"/>
      <c r="D411" s="30"/>
      <c r="E411" s="30"/>
      <c r="F411" s="30"/>
      <c r="G411" s="30"/>
      <c r="H411" s="109"/>
      <c r="I411" s="109"/>
      <c r="J411" s="109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19"/>
      <c r="W411" s="30"/>
      <c r="X411" s="30"/>
      <c r="Y411" s="30"/>
      <c r="Z411" s="30"/>
      <c r="AA411" s="165" t="s">
        <v>31</v>
      </c>
      <c r="AB411" s="165"/>
      <c r="AC411" s="165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</row>
    <row r="412" spans="1:53" ht="15" customHeight="1" x14ac:dyDescent="0.4">
      <c r="A412" s="30"/>
      <c r="B412" s="30"/>
      <c r="C412" s="30"/>
      <c r="D412" s="30"/>
      <c r="E412" s="30"/>
      <c r="F412" s="30"/>
      <c r="G412" s="30"/>
      <c r="H412" s="30"/>
      <c r="I412" s="109"/>
      <c r="J412" s="109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19"/>
      <c r="W412" s="30"/>
      <c r="X412" s="30"/>
      <c r="Y412" s="30"/>
      <c r="Z412" s="30"/>
      <c r="AA412" s="165"/>
      <c r="AB412" s="165"/>
      <c r="AC412" s="165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</row>
    <row r="413" spans="1:53" x14ac:dyDescent="0.25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19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</row>
    <row r="414" spans="1:53" x14ac:dyDescent="0.25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19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</row>
    <row r="415" spans="1:53" ht="23.25" x14ac:dyDescent="0.35">
      <c r="A415" s="30"/>
      <c r="B415" s="26" t="s">
        <v>64</v>
      </c>
      <c r="C415" s="30"/>
      <c r="D415" s="30"/>
      <c r="E415" s="166" t="s">
        <v>20</v>
      </c>
      <c r="F415" s="166"/>
      <c r="G415" s="166"/>
      <c r="H415" s="166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19"/>
      <c r="W415" s="30"/>
      <c r="X415" s="24" t="s">
        <v>64</v>
      </c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</row>
    <row r="416" spans="1:53" ht="23.25" x14ac:dyDescent="0.35">
      <c r="A416" s="30"/>
      <c r="B416" s="25" t="s">
        <v>32</v>
      </c>
      <c r="C416" s="22">
        <f>IF(X376="PAGADO",0,C381)</f>
        <v>-1561.12</v>
      </c>
      <c r="D416" s="30"/>
      <c r="E416" s="2" t="s">
        <v>1</v>
      </c>
      <c r="F416" s="2" t="s">
        <v>2</v>
      </c>
      <c r="G416" s="2" t="s">
        <v>3</v>
      </c>
      <c r="H416" s="2" t="s">
        <v>4</v>
      </c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19"/>
      <c r="W416" s="30"/>
      <c r="X416" s="25" t="s">
        <v>32</v>
      </c>
      <c r="Y416" s="22">
        <f>IF(B1216="PAGADO",0,C421)</f>
        <v>-890.47999999999956</v>
      </c>
      <c r="Z416" s="30"/>
      <c r="AA416" s="166" t="s">
        <v>20</v>
      </c>
      <c r="AB416" s="166"/>
      <c r="AC416" s="166"/>
      <c r="AD416" s="166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</row>
    <row r="417" spans="1:53" x14ac:dyDescent="0.25">
      <c r="A417" s="30"/>
      <c r="B417" s="1" t="s">
        <v>0</v>
      </c>
      <c r="C417" s="21">
        <f>H431</f>
        <v>0</v>
      </c>
      <c r="D417" s="30"/>
      <c r="E417" s="4"/>
      <c r="F417" s="3"/>
      <c r="G417" s="3"/>
      <c r="H417" s="5"/>
      <c r="I417" s="30"/>
      <c r="J417" s="30"/>
      <c r="K417" s="30"/>
      <c r="L417" s="30"/>
      <c r="M417" s="30"/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T417" s="30"/>
      <c r="U417" s="30"/>
      <c r="V417" s="19"/>
      <c r="W417" s="30"/>
      <c r="X417" s="1" t="s">
        <v>0</v>
      </c>
      <c r="Y417" s="21">
        <f>AD432</f>
        <v>0</v>
      </c>
      <c r="Z417" s="30"/>
      <c r="AA417" s="2" t="s">
        <v>1</v>
      </c>
      <c r="AB417" s="2" t="s">
        <v>2</v>
      </c>
      <c r="AC417" s="2" t="s">
        <v>3</v>
      </c>
      <c r="AD417" s="2" t="s">
        <v>4</v>
      </c>
      <c r="AE417" s="30"/>
      <c r="AF417" s="30"/>
      <c r="AG417" s="30"/>
      <c r="AH417" s="30"/>
      <c r="AI417" s="30"/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</row>
    <row r="418" spans="1:53" x14ac:dyDescent="0.25">
      <c r="A418" s="30"/>
      <c r="B418" s="30"/>
      <c r="C418" s="22"/>
      <c r="D418" s="30"/>
      <c r="E418" s="4"/>
      <c r="F418" s="3"/>
      <c r="G418" s="3"/>
      <c r="H418" s="5"/>
      <c r="I418" s="30"/>
      <c r="J418" s="30"/>
      <c r="K418" s="30"/>
      <c r="L418" s="30"/>
      <c r="M418" s="30"/>
      <c r="N418" s="3"/>
      <c r="O418" s="3"/>
      <c r="P418" s="3"/>
      <c r="Q418" s="3"/>
      <c r="R418" s="20"/>
      <c r="S418" s="3"/>
      <c r="T418" s="30"/>
      <c r="U418" s="30"/>
      <c r="V418" s="19"/>
      <c r="W418" s="30"/>
      <c r="X418" s="30"/>
      <c r="Y418" s="22"/>
      <c r="Z418" s="30"/>
      <c r="AA418" s="4"/>
      <c r="AB418" s="3"/>
      <c r="AC418" s="3"/>
      <c r="AD418" s="5"/>
      <c r="AE418" s="30"/>
      <c r="AF418" s="30"/>
      <c r="AG418" s="30"/>
      <c r="AH418" s="30"/>
      <c r="AI418" s="30"/>
      <c r="AJ418" s="3"/>
      <c r="AK418" s="3"/>
      <c r="AL418" s="3"/>
      <c r="AM418" s="3"/>
      <c r="AN418" s="20"/>
      <c r="AO418" s="3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</row>
    <row r="419" spans="1:53" x14ac:dyDescent="0.25">
      <c r="A419" s="30"/>
      <c r="B419" s="1" t="s">
        <v>24</v>
      </c>
      <c r="C419" s="21">
        <f>IF(C416&gt;0,C416+C417,C417)</f>
        <v>0</v>
      </c>
      <c r="D419" s="30"/>
      <c r="E419" s="4"/>
      <c r="F419" s="3"/>
      <c r="G419" s="3"/>
      <c r="H419" s="5"/>
      <c r="I419" s="30"/>
      <c r="J419" s="30"/>
      <c r="K419" s="30"/>
      <c r="L419" s="30"/>
      <c r="M419" s="30"/>
      <c r="N419" s="3"/>
      <c r="O419" s="3"/>
      <c r="P419" s="3"/>
      <c r="Q419" s="3"/>
      <c r="R419" s="20"/>
      <c r="S419" s="3"/>
      <c r="T419" s="30"/>
      <c r="U419" s="30"/>
      <c r="V419" s="19"/>
      <c r="W419" s="30"/>
      <c r="X419" s="1" t="s">
        <v>24</v>
      </c>
      <c r="Y419" s="21">
        <f>IF(Y416&gt;0,Y416+Y417,Y417)</f>
        <v>0</v>
      </c>
      <c r="Z419" s="30"/>
      <c r="AA419" s="4"/>
      <c r="AB419" s="3"/>
      <c r="AC419" s="3"/>
      <c r="AD419" s="5"/>
      <c r="AE419" s="30"/>
      <c r="AF419" s="30"/>
      <c r="AG419" s="30"/>
      <c r="AH419" s="30"/>
      <c r="AI419" s="30"/>
      <c r="AJ419" s="3"/>
      <c r="AK419" s="3"/>
      <c r="AL419" s="3"/>
      <c r="AM419" s="3"/>
      <c r="AN419" s="20"/>
      <c r="AO419" s="3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</row>
    <row r="420" spans="1:53" x14ac:dyDescent="0.25">
      <c r="A420" s="30"/>
      <c r="B420" s="1" t="s">
        <v>9</v>
      </c>
      <c r="C420" s="22">
        <f>C444</f>
        <v>890.47999999999956</v>
      </c>
      <c r="D420" s="30"/>
      <c r="E420" s="4"/>
      <c r="F420" s="3"/>
      <c r="G420" s="3"/>
      <c r="H420" s="5"/>
      <c r="I420" s="30"/>
      <c r="J420" s="30"/>
      <c r="K420" s="30"/>
      <c r="L420" s="30"/>
      <c r="M420" s="30"/>
      <c r="N420" s="3"/>
      <c r="O420" s="3"/>
      <c r="P420" s="3"/>
      <c r="Q420" s="3"/>
      <c r="R420" s="20"/>
      <c r="S420" s="3"/>
      <c r="T420" s="30"/>
      <c r="U420" s="30"/>
      <c r="V420" s="19"/>
      <c r="W420" s="30"/>
      <c r="X420" s="1" t="s">
        <v>9</v>
      </c>
      <c r="Y420" s="22">
        <f>Y444</f>
        <v>890.47999999999956</v>
      </c>
      <c r="Z420" s="30"/>
      <c r="AA420" s="4"/>
      <c r="AB420" s="3"/>
      <c r="AC420" s="3"/>
      <c r="AD420" s="5"/>
      <c r="AE420" s="30"/>
      <c r="AF420" s="30"/>
      <c r="AG420" s="30"/>
      <c r="AH420" s="30"/>
      <c r="AI420" s="30"/>
      <c r="AJ420" s="3"/>
      <c r="AK420" s="3"/>
      <c r="AL420" s="3"/>
      <c r="AM420" s="3"/>
      <c r="AN420" s="20"/>
      <c r="AO420" s="3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</row>
    <row r="421" spans="1:53" x14ac:dyDescent="0.25">
      <c r="A421" s="30"/>
      <c r="B421" s="6" t="s">
        <v>26</v>
      </c>
      <c r="C421" s="23">
        <f>C419-C420</f>
        <v>-890.47999999999956</v>
      </c>
      <c r="D421" s="30"/>
      <c r="E421" s="9"/>
      <c r="F421" s="10"/>
      <c r="G421" s="10"/>
      <c r="H421" s="5"/>
      <c r="I421" s="30"/>
      <c r="J421" s="30"/>
      <c r="K421" s="30"/>
      <c r="L421" s="30"/>
      <c r="M421" s="30"/>
      <c r="N421" s="3"/>
      <c r="O421" s="3"/>
      <c r="P421" s="3"/>
      <c r="Q421" s="3"/>
      <c r="R421" s="20"/>
      <c r="S421" s="3"/>
      <c r="T421" s="30"/>
      <c r="U421" s="30"/>
      <c r="V421" s="19"/>
      <c r="W421" s="30"/>
      <c r="X421" s="6" t="s">
        <v>27</v>
      </c>
      <c r="Y421" s="23">
        <f>Y419-Y420</f>
        <v>-890.47999999999956</v>
      </c>
      <c r="Z421" s="30"/>
      <c r="AA421" s="4"/>
      <c r="AB421" s="3"/>
      <c r="AC421" s="3"/>
      <c r="AD421" s="5"/>
      <c r="AE421" s="30"/>
      <c r="AF421" s="30"/>
      <c r="AG421" s="30"/>
      <c r="AH421" s="30"/>
      <c r="AI421" s="30"/>
      <c r="AJ421" s="3"/>
      <c r="AK421" s="3"/>
      <c r="AL421" s="3"/>
      <c r="AM421" s="3"/>
      <c r="AN421" s="20"/>
      <c r="AO421" s="3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</row>
    <row r="422" spans="1:53" ht="23.25" x14ac:dyDescent="0.35">
      <c r="A422" s="30"/>
      <c r="B422" s="6"/>
      <c r="C422" s="7"/>
      <c r="D422" s="30"/>
      <c r="E422" s="9"/>
      <c r="F422" s="10"/>
      <c r="G422" s="10"/>
      <c r="H422" s="5"/>
      <c r="I422" s="30"/>
      <c r="J422" s="30"/>
      <c r="K422" s="30"/>
      <c r="L422" s="30"/>
      <c r="M422" s="30"/>
      <c r="N422" s="3"/>
      <c r="O422" s="3"/>
      <c r="P422" s="3"/>
      <c r="Q422" s="3"/>
      <c r="R422" s="20"/>
      <c r="S422" s="3"/>
      <c r="T422" s="30"/>
      <c r="U422" s="30"/>
      <c r="V422" s="19"/>
      <c r="W422" s="30"/>
      <c r="X422" s="168" t="str">
        <f>IF(Y421&lt;0,"NO PAGAR","COBRAR'")</f>
        <v>NO PAGAR</v>
      </c>
      <c r="Y422" s="168"/>
      <c r="Z422" s="30"/>
      <c r="AA422" s="9"/>
      <c r="AB422" s="10"/>
      <c r="AC422" s="10"/>
      <c r="AD422" s="5"/>
      <c r="AE422" s="30"/>
      <c r="AF422" s="30"/>
      <c r="AG422" s="30"/>
      <c r="AH422" s="30"/>
      <c r="AI422" s="30"/>
      <c r="AJ422" s="3"/>
      <c r="AK422" s="3"/>
      <c r="AL422" s="3"/>
      <c r="AM422" s="3"/>
      <c r="AN422" s="20"/>
      <c r="AO422" s="3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</row>
    <row r="423" spans="1:53" ht="23.25" x14ac:dyDescent="0.35">
      <c r="A423" s="30"/>
      <c r="B423" s="168" t="str">
        <f>IF(C421&lt;0,"NO PAGAR","COBRAR'")</f>
        <v>NO PAGAR</v>
      </c>
      <c r="C423" s="168"/>
      <c r="D423" s="30"/>
      <c r="E423" s="9"/>
      <c r="F423" s="10"/>
      <c r="G423" s="10"/>
      <c r="H423" s="5"/>
      <c r="I423" s="30"/>
      <c r="J423" s="30"/>
      <c r="K423" s="30"/>
      <c r="L423" s="30"/>
      <c r="M423" s="30"/>
      <c r="N423" s="3"/>
      <c r="O423" s="3"/>
      <c r="P423" s="3"/>
      <c r="Q423" s="3"/>
      <c r="R423" s="20"/>
      <c r="S423" s="3"/>
      <c r="T423" s="30"/>
      <c r="U423" s="30"/>
      <c r="V423" s="19"/>
      <c r="W423" s="30"/>
      <c r="X423" s="6"/>
      <c r="Y423" s="8"/>
      <c r="Z423" s="30"/>
      <c r="AA423" s="9"/>
      <c r="AB423" s="10"/>
      <c r="AC423" s="10"/>
      <c r="AD423" s="5"/>
      <c r="AE423" s="30"/>
      <c r="AF423" s="30"/>
      <c r="AG423" s="30"/>
      <c r="AH423" s="30"/>
      <c r="AI423" s="30"/>
      <c r="AJ423" s="3"/>
      <c r="AK423" s="3"/>
      <c r="AL423" s="3"/>
      <c r="AM423" s="3"/>
      <c r="AN423" s="20"/>
      <c r="AO423" s="3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</row>
    <row r="424" spans="1:53" x14ac:dyDescent="0.25">
      <c r="A424" s="30"/>
      <c r="B424" s="159" t="s">
        <v>9</v>
      </c>
      <c r="C424" s="160"/>
      <c r="D424" s="30"/>
      <c r="E424" s="9"/>
      <c r="F424" s="10"/>
      <c r="G424" s="10"/>
      <c r="H424" s="5"/>
      <c r="I424" s="30"/>
      <c r="J424" s="30"/>
      <c r="K424" s="30"/>
      <c r="L424" s="30"/>
      <c r="M424" s="30"/>
      <c r="N424" s="3"/>
      <c r="O424" s="3"/>
      <c r="P424" s="3"/>
      <c r="Q424" s="3"/>
      <c r="R424" s="20"/>
      <c r="S424" s="3"/>
      <c r="T424" s="30"/>
      <c r="U424" s="30"/>
      <c r="V424" s="19"/>
      <c r="W424" s="30"/>
      <c r="X424" s="159" t="s">
        <v>9</v>
      </c>
      <c r="Y424" s="160"/>
      <c r="Z424" s="30"/>
      <c r="AA424" s="9"/>
      <c r="AB424" s="10"/>
      <c r="AC424" s="10"/>
      <c r="AD424" s="5"/>
      <c r="AE424" s="30"/>
      <c r="AF424" s="30"/>
      <c r="AG424" s="30"/>
      <c r="AH424" s="30"/>
      <c r="AI424" s="30"/>
      <c r="AJ424" s="3"/>
      <c r="AK424" s="3"/>
      <c r="AL424" s="3"/>
      <c r="AM424" s="3"/>
      <c r="AN424" s="20"/>
      <c r="AO424" s="3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</row>
    <row r="425" spans="1:53" x14ac:dyDescent="0.25">
      <c r="A425" s="30"/>
      <c r="B425" s="11" t="str">
        <f>IF(Y381&lt;0,"SALDO ADELANTADO","SALDO A FAVOR '")</f>
        <v>SALDO ADELANTADO</v>
      </c>
      <c r="C425" s="12">
        <f>IF(Y381&lt;=0,Y381*-1)</f>
        <v>890.47999999999956</v>
      </c>
      <c r="D425" s="30"/>
      <c r="E425" s="9"/>
      <c r="F425" s="10"/>
      <c r="G425" s="10"/>
      <c r="H425" s="5"/>
      <c r="I425" s="30"/>
      <c r="J425" s="30"/>
      <c r="K425" s="30"/>
      <c r="L425" s="30"/>
      <c r="M425" s="30"/>
      <c r="N425" s="3"/>
      <c r="O425" s="3"/>
      <c r="P425" s="3"/>
      <c r="Q425" s="3"/>
      <c r="R425" s="20"/>
      <c r="S425" s="3"/>
      <c r="T425" s="30"/>
      <c r="U425" s="30"/>
      <c r="V425" s="19"/>
      <c r="W425" s="30"/>
      <c r="X425" s="11" t="str">
        <f>IF(C421&lt;0,"SALDO ADELANTADO","SALDO A FAVOR'")</f>
        <v>SALDO ADELANTADO</v>
      </c>
      <c r="Y425" s="12">
        <f>IF(C421&lt;=0,C421*-1)</f>
        <v>890.47999999999956</v>
      </c>
      <c r="Z425" s="30"/>
      <c r="AA425" s="9"/>
      <c r="AB425" s="10"/>
      <c r="AC425" s="10"/>
      <c r="AD425" s="5"/>
      <c r="AE425" s="30"/>
      <c r="AF425" s="30"/>
      <c r="AG425" s="30"/>
      <c r="AH425" s="30"/>
      <c r="AI425" s="30"/>
      <c r="AJ425" s="3"/>
      <c r="AK425" s="3"/>
      <c r="AL425" s="3"/>
      <c r="AM425" s="3"/>
      <c r="AN425" s="20"/>
      <c r="AO425" s="3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</row>
    <row r="426" spans="1:53" x14ac:dyDescent="0.25">
      <c r="A426" s="30"/>
      <c r="B426" s="13" t="s">
        <v>10</v>
      </c>
      <c r="C426" s="12">
        <f>R434</f>
        <v>0</v>
      </c>
      <c r="D426" s="30"/>
      <c r="E426" s="9"/>
      <c r="F426" s="10"/>
      <c r="G426" s="10"/>
      <c r="H426" s="5"/>
      <c r="I426" s="30"/>
      <c r="J426" s="30"/>
      <c r="K426" s="30"/>
      <c r="L426" s="30"/>
      <c r="M426" s="30"/>
      <c r="N426" s="3"/>
      <c r="O426" s="3"/>
      <c r="P426" s="3"/>
      <c r="Q426" s="3"/>
      <c r="R426" s="20"/>
      <c r="S426" s="3"/>
      <c r="T426" s="30"/>
      <c r="U426" s="30"/>
      <c r="V426" s="19"/>
      <c r="W426" s="30"/>
      <c r="X426" s="13" t="s">
        <v>10</v>
      </c>
      <c r="Y426" s="12">
        <f>AN434</f>
        <v>0</v>
      </c>
      <c r="Z426" s="30"/>
      <c r="AA426" s="9"/>
      <c r="AB426" s="10"/>
      <c r="AC426" s="10"/>
      <c r="AD426" s="5"/>
      <c r="AE426" s="30"/>
      <c r="AF426" s="30"/>
      <c r="AG426" s="30"/>
      <c r="AH426" s="30"/>
      <c r="AI426" s="30"/>
      <c r="AJ426" s="3"/>
      <c r="AK426" s="3"/>
      <c r="AL426" s="3"/>
      <c r="AM426" s="3"/>
      <c r="AN426" s="20"/>
      <c r="AO426" s="3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</row>
    <row r="427" spans="1:53" x14ac:dyDescent="0.25">
      <c r="A427" s="30"/>
      <c r="B427" s="13" t="s">
        <v>11</v>
      </c>
      <c r="C427" s="12"/>
      <c r="D427" s="30"/>
      <c r="E427" s="9"/>
      <c r="F427" s="10"/>
      <c r="G427" s="10"/>
      <c r="H427" s="5"/>
      <c r="I427" s="30"/>
      <c r="J427" s="30"/>
      <c r="K427" s="30"/>
      <c r="L427" s="30"/>
      <c r="M427" s="30"/>
      <c r="N427" s="3"/>
      <c r="O427" s="3"/>
      <c r="P427" s="3"/>
      <c r="Q427" s="3"/>
      <c r="R427" s="20"/>
      <c r="S427" s="3"/>
      <c r="T427" s="30"/>
      <c r="U427" s="30"/>
      <c r="V427" s="19"/>
      <c r="W427" s="30"/>
      <c r="X427" s="13" t="s">
        <v>11</v>
      </c>
      <c r="Y427" s="12"/>
      <c r="Z427" s="30"/>
      <c r="AA427" s="9"/>
      <c r="AB427" s="10"/>
      <c r="AC427" s="10"/>
      <c r="AD427" s="5"/>
      <c r="AE427" s="30"/>
      <c r="AF427" s="30"/>
      <c r="AG427" s="30"/>
      <c r="AH427" s="30"/>
      <c r="AI427" s="30"/>
      <c r="AJ427" s="3"/>
      <c r="AK427" s="3"/>
      <c r="AL427" s="3"/>
      <c r="AM427" s="3"/>
      <c r="AN427" s="20"/>
      <c r="AO427" s="3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</row>
    <row r="428" spans="1:53" x14ac:dyDescent="0.25">
      <c r="A428" s="30"/>
      <c r="B428" s="13" t="s">
        <v>12</v>
      </c>
      <c r="C428" s="12"/>
      <c r="D428" s="30"/>
      <c r="E428" s="9"/>
      <c r="F428" s="10"/>
      <c r="G428" s="10"/>
      <c r="H428" s="5"/>
      <c r="I428" s="30"/>
      <c r="J428" s="30"/>
      <c r="K428" s="30"/>
      <c r="L428" s="30"/>
      <c r="M428" s="30"/>
      <c r="N428" s="3"/>
      <c r="O428" s="3"/>
      <c r="P428" s="3"/>
      <c r="Q428" s="3"/>
      <c r="R428" s="20"/>
      <c r="S428" s="3"/>
      <c r="T428" s="30"/>
      <c r="U428" s="30"/>
      <c r="V428" s="19"/>
      <c r="W428" s="30"/>
      <c r="X428" s="13" t="s">
        <v>12</v>
      </c>
      <c r="Y428" s="12"/>
      <c r="Z428" s="30"/>
      <c r="AA428" s="9"/>
      <c r="AB428" s="10"/>
      <c r="AC428" s="10"/>
      <c r="AD428" s="5"/>
      <c r="AE428" s="30"/>
      <c r="AF428" s="30"/>
      <c r="AG428" s="30"/>
      <c r="AH428" s="30"/>
      <c r="AI428" s="30"/>
      <c r="AJ428" s="3"/>
      <c r="AK428" s="3"/>
      <c r="AL428" s="3"/>
      <c r="AM428" s="3"/>
      <c r="AN428" s="20"/>
      <c r="AO428" s="3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</row>
    <row r="429" spans="1:53" x14ac:dyDescent="0.25">
      <c r="A429" s="30"/>
      <c r="B429" s="13" t="s">
        <v>13</v>
      </c>
      <c r="C429" s="12"/>
      <c r="D429" s="30"/>
      <c r="E429" s="9"/>
      <c r="F429" s="10"/>
      <c r="G429" s="10"/>
      <c r="H429" s="5"/>
      <c r="I429" s="30"/>
      <c r="J429" s="30"/>
      <c r="K429" s="30"/>
      <c r="L429" s="30"/>
      <c r="M429" s="30"/>
      <c r="N429" s="3"/>
      <c r="O429" s="3"/>
      <c r="P429" s="3"/>
      <c r="Q429" s="3"/>
      <c r="R429" s="20"/>
      <c r="S429" s="3"/>
      <c r="T429" s="30"/>
      <c r="U429" s="30"/>
      <c r="V429" s="19"/>
      <c r="W429" s="30"/>
      <c r="X429" s="13" t="s">
        <v>13</v>
      </c>
      <c r="Y429" s="12"/>
      <c r="Z429" s="30"/>
      <c r="AA429" s="9"/>
      <c r="AB429" s="10"/>
      <c r="AC429" s="10"/>
      <c r="AD429" s="5"/>
      <c r="AE429" s="30"/>
      <c r="AF429" s="30"/>
      <c r="AG429" s="30"/>
      <c r="AH429" s="30"/>
      <c r="AI429" s="30"/>
      <c r="AJ429" s="3"/>
      <c r="AK429" s="3"/>
      <c r="AL429" s="3"/>
      <c r="AM429" s="3"/>
      <c r="AN429" s="20"/>
      <c r="AO429" s="3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</row>
    <row r="430" spans="1:53" x14ac:dyDescent="0.25">
      <c r="A430" s="30"/>
      <c r="B430" s="13" t="s">
        <v>14</v>
      </c>
      <c r="C430" s="12"/>
      <c r="D430" s="30"/>
      <c r="E430" s="9"/>
      <c r="F430" s="10"/>
      <c r="G430" s="10"/>
      <c r="H430" s="5"/>
      <c r="I430" s="30"/>
      <c r="J430" s="30"/>
      <c r="K430" s="30"/>
      <c r="L430" s="30"/>
      <c r="M430" s="30"/>
      <c r="N430" s="3"/>
      <c r="O430" s="3"/>
      <c r="P430" s="3"/>
      <c r="Q430" s="3"/>
      <c r="R430" s="20"/>
      <c r="S430" s="3"/>
      <c r="T430" s="30"/>
      <c r="U430" s="30"/>
      <c r="V430" s="19"/>
      <c r="W430" s="30"/>
      <c r="X430" s="13" t="s">
        <v>14</v>
      </c>
      <c r="Y430" s="12"/>
      <c r="Z430" s="30"/>
      <c r="AA430" s="9"/>
      <c r="AB430" s="10"/>
      <c r="AC430" s="10"/>
      <c r="AD430" s="5"/>
      <c r="AE430" s="30"/>
      <c r="AF430" s="30"/>
      <c r="AG430" s="30"/>
      <c r="AH430" s="30"/>
      <c r="AI430" s="30"/>
      <c r="AJ430" s="3"/>
      <c r="AK430" s="3"/>
      <c r="AL430" s="3"/>
      <c r="AM430" s="3"/>
      <c r="AN430" s="20"/>
      <c r="AO430" s="3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</row>
    <row r="431" spans="1:53" x14ac:dyDescent="0.25">
      <c r="A431" s="30"/>
      <c r="B431" s="13" t="s">
        <v>15</v>
      </c>
      <c r="C431" s="12"/>
      <c r="D431" s="30"/>
      <c r="E431" s="161" t="s">
        <v>7</v>
      </c>
      <c r="F431" s="162"/>
      <c r="G431" s="163"/>
      <c r="H431" s="5">
        <f>SUM(H417:H430)</f>
        <v>0</v>
      </c>
      <c r="I431" s="30"/>
      <c r="J431" s="30"/>
      <c r="K431" s="30"/>
      <c r="L431" s="30"/>
      <c r="M431" s="30"/>
      <c r="N431" s="3"/>
      <c r="O431" s="3"/>
      <c r="P431" s="3"/>
      <c r="Q431" s="3"/>
      <c r="R431" s="20"/>
      <c r="S431" s="3"/>
      <c r="T431" s="30"/>
      <c r="U431" s="30"/>
      <c r="V431" s="19"/>
      <c r="W431" s="30"/>
      <c r="X431" s="13" t="s">
        <v>15</v>
      </c>
      <c r="Y431" s="12"/>
      <c r="Z431" s="30"/>
      <c r="AA431" s="9"/>
      <c r="AB431" s="10"/>
      <c r="AC431" s="10"/>
      <c r="AD431" s="5"/>
      <c r="AE431" s="30"/>
      <c r="AF431" s="30"/>
      <c r="AG431" s="30"/>
      <c r="AH431" s="30"/>
      <c r="AI431" s="30"/>
      <c r="AJ431" s="3"/>
      <c r="AK431" s="3"/>
      <c r="AL431" s="3"/>
      <c r="AM431" s="3"/>
      <c r="AN431" s="20"/>
      <c r="AO431" s="3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</row>
    <row r="432" spans="1:53" x14ac:dyDescent="0.25">
      <c r="A432" s="30"/>
      <c r="B432" s="13" t="s">
        <v>16</v>
      </c>
      <c r="C432" s="12"/>
      <c r="D432" s="30"/>
      <c r="E432" s="15"/>
      <c r="F432" s="15"/>
      <c r="G432" s="15"/>
      <c r="H432" s="30"/>
      <c r="I432" s="30"/>
      <c r="J432" s="30"/>
      <c r="K432" s="30"/>
      <c r="L432" s="30"/>
      <c r="M432" s="30"/>
      <c r="N432" s="3"/>
      <c r="O432" s="3"/>
      <c r="P432" s="3"/>
      <c r="Q432" s="3"/>
      <c r="R432" s="20"/>
      <c r="S432" s="3"/>
      <c r="T432" s="30"/>
      <c r="U432" s="30"/>
      <c r="V432" s="19"/>
      <c r="W432" s="30"/>
      <c r="X432" s="13" t="s">
        <v>16</v>
      </c>
      <c r="Y432" s="12"/>
      <c r="Z432" s="30"/>
      <c r="AA432" s="161" t="s">
        <v>7</v>
      </c>
      <c r="AB432" s="162"/>
      <c r="AC432" s="163"/>
      <c r="AD432" s="5">
        <f>SUM(AD418:AD431)</f>
        <v>0</v>
      </c>
      <c r="AE432" s="30"/>
      <c r="AF432" s="30"/>
      <c r="AG432" s="30"/>
      <c r="AH432" s="30"/>
      <c r="AI432" s="30"/>
      <c r="AJ432" s="3"/>
      <c r="AK432" s="3"/>
      <c r="AL432" s="3"/>
      <c r="AM432" s="3"/>
      <c r="AN432" s="20"/>
      <c r="AO432" s="3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</row>
    <row r="433" spans="1:53" x14ac:dyDescent="0.25">
      <c r="A433" s="30"/>
      <c r="B433" s="13" t="s">
        <v>17</v>
      </c>
      <c r="C433" s="12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"/>
      <c r="O433" s="3"/>
      <c r="P433" s="3"/>
      <c r="Q433" s="3"/>
      <c r="R433" s="20"/>
      <c r="S433" s="3"/>
      <c r="T433" s="30"/>
      <c r="U433" s="30"/>
      <c r="V433" s="19"/>
      <c r="W433" s="30"/>
      <c r="X433" s="13" t="s">
        <v>17</v>
      </c>
      <c r="Y433" s="12"/>
      <c r="Z433" s="30"/>
      <c r="AA433" s="15"/>
      <c r="AB433" s="15"/>
      <c r="AC433" s="15"/>
      <c r="AD433" s="30"/>
      <c r="AE433" s="30"/>
      <c r="AF433" s="30"/>
      <c r="AG433" s="30"/>
      <c r="AH433" s="30"/>
      <c r="AI433" s="30"/>
      <c r="AJ433" s="3"/>
      <c r="AK433" s="3"/>
      <c r="AL433" s="3"/>
      <c r="AM433" s="3"/>
      <c r="AN433" s="20"/>
      <c r="AO433" s="3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</row>
    <row r="434" spans="1:53" x14ac:dyDescent="0.25">
      <c r="A434" s="30"/>
      <c r="B434" s="14"/>
      <c r="C434" s="12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161" t="s">
        <v>7</v>
      </c>
      <c r="O434" s="162"/>
      <c r="P434" s="162"/>
      <c r="Q434" s="163"/>
      <c r="R434" s="20">
        <f>SUM(R418:R433)</f>
        <v>0</v>
      </c>
      <c r="S434" s="3"/>
      <c r="T434" s="30"/>
      <c r="U434" s="30"/>
      <c r="V434" s="19"/>
      <c r="W434" s="30"/>
      <c r="X434" s="14"/>
      <c r="Y434" s="12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161" t="s">
        <v>7</v>
      </c>
      <c r="AK434" s="162"/>
      <c r="AL434" s="162"/>
      <c r="AM434" s="163"/>
      <c r="AN434" s="20">
        <f>SUM(AN418:AN433)</f>
        <v>0</v>
      </c>
      <c r="AO434" s="3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</row>
    <row r="435" spans="1:53" x14ac:dyDescent="0.25">
      <c r="A435" s="30"/>
      <c r="B435" s="14"/>
      <c r="C435" s="12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19"/>
      <c r="W435" s="30"/>
      <c r="X435" s="14"/>
      <c r="Y435" s="12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</row>
    <row r="436" spans="1:53" x14ac:dyDescent="0.25">
      <c r="A436" s="30"/>
      <c r="B436" s="14"/>
      <c r="C436" s="12"/>
      <c r="D436" s="30"/>
      <c r="E436" s="16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19"/>
      <c r="W436" s="30"/>
      <c r="X436" s="14"/>
      <c r="Y436" s="12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</row>
    <row r="437" spans="1:53" x14ac:dyDescent="0.25">
      <c r="A437" s="30"/>
      <c r="B437" s="14"/>
      <c r="C437" s="12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19"/>
      <c r="W437" s="30"/>
      <c r="X437" s="14"/>
      <c r="Y437" s="12"/>
      <c r="Z437" s="30"/>
      <c r="AA437" s="16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</row>
    <row r="438" spans="1:53" x14ac:dyDescent="0.25">
      <c r="A438" s="30"/>
      <c r="B438" s="14"/>
      <c r="C438" s="12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19"/>
      <c r="W438" s="30"/>
      <c r="X438" s="14"/>
      <c r="Y438" s="12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</row>
    <row r="439" spans="1:53" x14ac:dyDescent="0.25">
      <c r="A439" s="30"/>
      <c r="B439" s="14"/>
      <c r="C439" s="12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19"/>
      <c r="W439" s="30"/>
      <c r="X439" s="14"/>
      <c r="Y439" s="12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</row>
    <row r="440" spans="1:53" x14ac:dyDescent="0.25">
      <c r="A440" s="30"/>
      <c r="B440" s="14"/>
      <c r="C440" s="12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19"/>
      <c r="W440" s="30"/>
      <c r="X440" s="14"/>
      <c r="Y440" s="12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</row>
    <row r="441" spans="1:53" x14ac:dyDescent="0.25">
      <c r="A441" s="30"/>
      <c r="B441" s="14"/>
      <c r="C441" s="12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19"/>
      <c r="W441" s="30"/>
      <c r="X441" s="14"/>
      <c r="Y441" s="12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</row>
    <row r="442" spans="1:53" x14ac:dyDescent="0.25">
      <c r="A442" s="30"/>
      <c r="B442" s="14"/>
      <c r="C442" s="12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19"/>
      <c r="W442" s="30"/>
      <c r="X442" s="14"/>
      <c r="Y442" s="12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</row>
    <row r="443" spans="1:53" x14ac:dyDescent="0.25">
      <c r="A443" s="30"/>
      <c r="B443" s="13"/>
      <c r="C443" s="12"/>
      <c r="D443" s="30"/>
      <c r="E443" s="30" t="s">
        <v>21</v>
      </c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19"/>
      <c r="W443" s="30"/>
      <c r="X443" s="13"/>
      <c r="Y443" s="12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</row>
    <row r="444" spans="1:53" x14ac:dyDescent="0.25">
      <c r="A444" s="30"/>
      <c r="B444" s="17" t="s">
        <v>18</v>
      </c>
      <c r="C444" s="18">
        <f>SUM(C425:C443)</f>
        <v>890.47999999999956</v>
      </c>
      <c r="D444" s="30" t="s">
        <v>22</v>
      </c>
      <c r="E444" s="1" t="s">
        <v>19</v>
      </c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19"/>
      <c r="W444" s="30"/>
      <c r="X444" s="17" t="s">
        <v>18</v>
      </c>
      <c r="Y444" s="18">
        <f>SUM(Y425:Y443)</f>
        <v>890.47999999999956</v>
      </c>
      <c r="Z444" s="30" t="s">
        <v>22</v>
      </c>
      <c r="AA444" s="30" t="s">
        <v>21</v>
      </c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</row>
    <row r="445" spans="1:53" x14ac:dyDescent="0.2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19"/>
      <c r="W445" s="30"/>
      <c r="X445" s="30"/>
      <c r="Y445" s="30"/>
      <c r="Z445" s="30"/>
      <c r="AA445" s="1" t="s">
        <v>19</v>
      </c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</row>
    <row r="446" spans="1:53" x14ac:dyDescent="0.25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19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</row>
    <row r="447" spans="1:53" x14ac:dyDescent="0.25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19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</row>
    <row r="448" spans="1:53" x14ac:dyDescent="0.25">
      <c r="A448" s="30"/>
      <c r="B448" s="30"/>
      <c r="C448" s="30"/>
      <c r="D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19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</row>
    <row r="449" spans="1:53" x14ac:dyDescent="0.25">
      <c r="V449" s="19"/>
    </row>
    <row r="450" spans="1:53" x14ac:dyDescent="0.25">
      <c r="V450" s="19"/>
    </row>
    <row r="451" spans="1:53" x14ac:dyDescent="0.25">
      <c r="V451" s="19"/>
    </row>
    <row r="452" spans="1:53" x14ac:dyDescent="0.25">
      <c r="V452" s="19"/>
    </row>
    <row r="453" spans="1:53" x14ac:dyDescent="0.25">
      <c r="V453" s="19"/>
    </row>
    <row r="454" spans="1:53" x14ac:dyDescent="0.25">
      <c r="V454" s="19"/>
    </row>
    <row r="455" spans="1:53" x14ac:dyDescent="0.25">
      <c r="V455" s="19"/>
    </row>
    <row r="456" spans="1:53" x14ac:dyDescent="0.25">
      <c r="V456" s="19"/>
    </row>
    <row r="457" spans="1:53" x14ac:dyDescent="0.25">
      <c r="V457" s="19"/>
    </row>
    <row r="458" spans="1:53" x14ac:dyDescent="0.25">
      <c r="V458" s="19"/>
      <c r="BA458" s="30"/>
    </row>
    <row r="459" spans="1:53" x14ac:dyDescent="0.25">
      <c r="V459" s="19"/>
      <c r="BA459" s="30"/>
    </row>
    <row r="460" spans="1:53" x14ac:dyDescent="0.25">
      <c r="E460" s="30"/>
      <c r="F460" s="30"/>
      <c r="G460" s="30"/>
      <c r="H460" s="30"/>
      <c r="V460" s="19"/>
      <c r="BA460" s="30"/>
    </row>
    <row r="461" spans="1:53" x14ac:dyDescent="0.25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19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BA461" s="30"/>
    </row>
    <row r="462" spans="1:53" ht="26.25" x14ac:dyDescent="0.4">
      <c r="A462" s="30"/>
      <c r="B462" s="30"/>
      <c r="C462" s="30"/>
      <c r="D462" s="30"/>
      <c r="E462" s="30"/>
      <c r="F462" s="30"/>
      <c r="G462" s="30"/>
      <c r="H462" s="109" t="s">
        <v>28</v>
      </c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19"/>
      <c r="W462" s="30"/>
      <c r="X462" s="30"/>
      <c r="Y462" s="30"/>
      <c r="Z462" s="30"/>
      <c r="AA462" s="30"/>
      <c r="AB462" s="30"/>
      <c r="AC462" s="164" t="s">
        <v>29</v>
      </c>
      <c r="AD462" s="164"/>
      <c r="AE462" s="164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BA462" s="30"/>
    </row>
    <row r="463" spans="1:53" ht="15" customHeight="1" x14ac:dyDescent="0.4">
      <c r="A463" s="30"/>
      <c r="B463" s="30"/>
      <c r="C463" s="30"/>
      <c r="D463" s="30"/>
      <c r="E463" s="30"/>
      <c r="F463" s="30"/>
      <c r="G463" s="30"/>
      <c r="H463" s="109"/>
      <c r="I463" s="109"/>
      <c r="J463" s="109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19"/>
      <c r="W463" s="30"/>
      <c r="X463" s="30"/>
      <c r="Y463" s="30"/>
      <c r="Z463" s="30"/>
      <c r="AA463" s="30"/>
      <c r="AB463" s="30"/>
      <c r="AC463" s="164"/>
      <c r="AD463" s="164"/>
      <c r="AE463" s="164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BA463" s="30"/>
    </row>
    <row r="464" spans="1:53" ht="15" customHeight="1" x14ac:dyDescent="0.4">
      <c r="A464" s="30"/>
      <c r="B464" s="30"/>
      <c r="C464" s="30"/>
      <c r="D464" s="30"/>
      <c r="E464" s="30"/>
      <c r="F464" s="30"/>
      <c r="G464" s="30"/>
      <c r="H464" s="30"/>
      <c r="I464" s="109"/>
      <c r="J464" s="109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19"/>
      <c r="W464" s="30"/>
      <c r="X464" s="30"/>
      <c r="Y464" s="30"/>
      <c r="Z464" s="30"/>
      <c r="AA464" s="30"/>
      <c r="AB464" s="30"/>
      <c r="AC464" s="164"/>
      <c r="AD464" s="164"/>
      <c r="AE464" s="164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BA464" s="30"/>
    </row>
    <row r="465" spans="1:53" x14ac:dyDescent="0.2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19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BA465" s="30"/>
    </row>
    <row r="466" spans="1:53" x14ac:dyDescent="0.25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19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BA466" s="30"/>
    </row>
    <row r="467" spans="1:53" ht="23.25" x14ac:dyDescent="0.35">
      <c r="A467" s="30"/>
      <c r="B467" s="24" t="s">
        <v>66</v>
      </c>
      <c r="C467" s="30"/>
      <c r="D467" s="30"/>
      <c r="E467" s="166" t="s">
        <v>20</v>
      </c>
      <c r="F467" s="166"/>
      <c r="G467" s="166"/>
      <c r="H467" s="166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19"/>
      <c r="W467" s="30"/>
      <c r="X467" s="24" t="s">
        <v>66</v>
      </c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BA467" s="30"/>
    </row>
    <row r="468" spans="1:53" ht="23.25" x14ac:dyDescent="0.35">
      <c r="A468" s="30"/>
      <c r="B468" s="25" t="s">
        <v>32</v>
      </c>
      <c r="C468" s="22">
        <f>IF(X416="PAGADO",0,Y421)</f>
        <v>-890.47999999999956</v>
      </c>
      <c r="D468" s="30"/>
      <c r="E468" s="2" t="s">
        <v>1</v>
      </c>
      <c r="F468" s="2" t="s">
        <v>2</v>
      </c>
      <c r="G468" s="2" t="s">
        <v>3</v>
      </c>
      <c r="H468" s="2" t="s">
        <v>4</v>
      </c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19"/>
      <c r="W468" s="30"/>
      <c r="X468" s="25" t="s">
        <v>32</v>
      </c>
      <c r="Y468" s="22">
        <f>IF(B468="PAGADO",0,C473)</f>
        <v>-890.47999999999956</v>
      </c>
      <c r="Z468" s="30"/>
      <c r="AA468" s="166" t="s">
        <v>20</v>
      </c>
      <c r="AB468" s="166"/>
      <c r="AC468" s="166"/>
      <c r="AD468" s="166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BA468" s="30"/>
    </row>
    <row r="469" spans="1:53" x14ac:dyDescent="0.25">
      <c r="A469" s="30"/>
      <c r="B469" s="1" t="s">
        <v>0</v>
      </c>
      <c r="C469" s="21">
        <f>H483</f>
        <v>0</v>
      </c>
      <c r="D469" s="30"/>
      <c r="E469" s="4"/>
      <c r="F469" s="3"/>
      <c r="G469" s="3"/>
      <c r="H469" s="5"/>
      <c r="I469" s="30"/>
      <c r="J469" s="30"/>
      <c r="K469" s="30"/>
      <c r="L469" s="30"/>
      <c r="M469" s="30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T469" s="30"/>
      <c r="U469" s="30"/>
      <c r="V469" s="19"/>
      <c r="W469" s="30"/>
      <c r="X469" s="1" t="s">
        <v>0</v>
      </c>
      <c r="Y469" s="21">
        <f>AD484</f>
        <v>0</v>
      </c>
      <c r="Z469" s="30"/>
      <c r="AA469" s="2" t="s">
        <v>1</v>
      </c>
      <c r="AB469" s="2" t="s">
        <v>2</v>
      </c>
      <c r="AC469" s="2" t="s">
        <v>3</v>
      </c>
      <c r="AD469" s="2" t="s">
        <v>4</v>
      </c>
      <c r="AE469" s="30"/>
      <c r="AF469" s="30"/>
      <c r="AG469" s="30"/>
      <c r="AH469" s="30"/>
      <c r="AI469" s="30"/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</row>
    <row r="470" spans="1:53" x14ac:dyDescent="0.25">
      <c r="A470" s="30"/>
      <c r="B470" s="30"/>
      <c r="C470" s="22"/>
      <c r="D470" s="30"/>
      <c r="E470" s="4"/>
      <c r="F470" s="3"/>
      <c r="G470" s="3"/>
      <c r="H470" s="5"/>
      <c r="I470" s="30"/>
      <c r="J470" s="30"/>
      <c r="K470" s="30"/>
      <c r="L470" s="30"/>
      <c r="M470" s="30"/>
      <c r="N470" s="3"/>
      <c r="O470" s="3"/>
      <c r="P470" s="3"/>
      <c r="Q470" s="3"/>
      <c r="R470" s="20"/>
      <c r="S470" s="3"/>
      <c r="T470" s="30"/>
      <c r="U470" s="30"/>
      <c r="V470" s="19"/>
      <c r="W470" s="30"/>
      <c r="X470" s="30"/>
      <c r="Y470" s="22"/>
      <c r="Z470" s="30"/>
      <c r="AA470" s="4"/>
      <c r="AB470" s="3"/>
      <c r="AC470" s="3"/>
      <c r="AD470" s="5"/>
      <c r="AE470" s="30"/>
      <c r="AF470" s="30"/>
      <c r="AG470" s="30"/>
      <c r="AH470" s="30"/>
      <c r="AI470" s="30"/>
      <c r="AJ470" s="3"/>
      <c r="AK470" s="3"/>
      <c r="AL470" s="3"/>
      <c r="AM470" s="3"/>
      <c r="AN470" s="20"/>
      <c r="AO470" s="3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</row>
    <row r="471" spans="1:53" x14ac:dyDescent="0.25">
      <c r="A471" s="30"/>
      <c r="B471" s="1" t="s">
        <v>24</v>
      </c>
      <c r="C471" s="21">
        <f>IF(C468&gt;0,C468+C469,C469)</f>
        <v>0</v>
      </c>
      <c r="D471" s="30"/>
      <c r="E471" s="4"/>
      <c r="F471" s="3"/>
      <c r="G471" s="3"/>
      <c r="H471" s="5"/>
      <c r="I471" s="30"/>
      <c r="J471" s="30"/>
      <c r="K471" s="30"/>
      <c r="L471" s="30"/>
      <c r="M471" s="30"/>
      <c r="N471" s="3"/>
      <c r="O471" s="3"/>
      <c r="P471" s="3"/>
      <c r="Q471" s="3"/>
      <c r="R471" s="20"/>
      <c r="S471" s="3"/>
      <c r="T471" s="30"/>
      <c r="U471" s="30"/>
      <c r="V471" s="19"/>
      <c r="W471" s="30"/>
      <c r="X471" s="1" t="s">
        <v>24</v>
      </c>
      <c r="Y471" s="21">
        <f>IF(Y468&gt;0,Y468+Y469,Y469)</f>
        <v>0</v>
      </c>
      <c r="Z471" s="30"/>
      <c r="AA471" s="4"/>
      <c r="AB471" s="3"/>
      <c r="AC471" s="3"/>
      <c r="AD471" s="5"/>
      <c r="AE471" s="30"/>
      <c r="AF471" s="30"/>
      <c r="AG471" s="30"/>
      <c r="AH471" s="30"/>
      <c r="AI471" s="30"/>
      <c r="AJ471" s="3"/>
      <c r="AK471" s="3"/>
      <c r="AL471" s="3"/>
      <c r="AM471" s="3"/>
      <c r="AN471" s="20"/>
      <c r="AO471" s="3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</row>
    <row r="472" spans="1:53" x14ac:dyDescent="0.25">
      <c r="A472" s="30"/>
      <c r="B472" s="1" t="s">
        <v>9</v>
      </c>
      <c r="C472" s="22">
        <f>C495</f>
        <v>890.47999999999956</v>
      </c>
      <c r="D472" s="30"/>
      <c r="E472" s="4"/>
      <c r="F472" s="3"/>
      <c r="G472" s="3"/>
      <c r="H472" s="5"/>
      <c r="I472" s="30"/>
      <c r="J472" s="30"/>
      <c r="K472" s="30"/>
      <c r="L472" s="30"/>
      <c r="M472" s="30"/>
      <c r="N472" s="3"/>
      <c r="O472" s="3"/>
      <c r="P472" s="3"/>
      <c r="Q472" s="3"/>
      <c r="R472" s="20"/>
      <c r="S472" s="3"/>
      <c r="T472" s="30"/>
      <c r="U472" s="30"/>
      <c r="V472" s="19"/>
      <c r="W472" s="30"/>
      <c r="X472" s="1" t="s">
        <v>9</v>
      </c>
      <c r="Y472" s="22">
        <f>Y495</f>
        <v>890.47999999999956</v>
      </c>
      <c r="Z472" s="30"/>
      <c r="AA472" s="4"/>
      <c r="AB472" s="3"/>
      <c r="AC472" s="3"/>
      <c r="AD472" s="5"/>
      <c r="AE472" s="30"/>
      <c r="AF472" s="30"/>
      <c r="AG472" s="30"/>
      <c r="AH472" s="30"/>
      <c r="AI472" s="30"/>
      <c r="AJ472" s="3"/>
      <c r="AK472" s="3"/>
      <c r="AL472" s="3"/>
      <c r="AM472" s="3"/>
      <c r="AN472" s="20"/>
      <c r="AO472" s="3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</row>
    <row r="473" spans="1:53" x14ac:dyDescent="0.25">
      <c r="A473" s="30"/>
      <c r="B473" s="6" t="s">
        <v>25</v>
      </c>
      <c r="C473" s="23">
        <f>C471-C472</f>
        <v>-890.47999999999956</v>
      </c>
      <c r="D473" s="30"/>
      <c r="E473" s="9"/>
      <c r="F473" s="10"/>
      <c r="G473" s="10"/>
      <c r="H473" s="5"/>
      <c r="I473" s="30"/>
      <c r="J473" s="30"/>
      <c r="K473" s="30"/>
      <c r="L473" s="30"/>
      <c r="M473" s="30"/>
      <c r="N473" s="3"/>
      <c r="O473" s="3"/>
      <c r="P473" s="3"/>
      <c r="Q473" s="3"/>
      <c r="R473" s="20"/>
      <c r="S473" s="3"/>
      <c r="T473" s="30"/>
      <c r="U473" s="30"/>
      <c r="V473" s="19"/>
      <c r="W473" s="30"/>
      <c r="X473" s="6" t="s">
        <v>8</v>
      </c>
      <c r="Y473" s="23">
        <f>Y471-Y472</f>
        <v>-890.47999999999956</v>
      </c>
      <c r="Z473" s="30"/>
      <c r="AA473" s="4"/>
      <c r="AB473" s="3"/>
      <c r="AC473" s="3"/>
      <c r="AD473" s="5"/>
      <c r="AE473" s="30"/>
      <c r="AF473" s="30"/>
      <c r="AG473" s="30"/>
      <c r="AH473" s="30"/>
      <c r="AI473" s="30"/>
      <c r="AJ473" s="3"/>
      <c r="AK473" s="3"/>
      <c r="AL473" s="3"/>
      <c r="AM473" s="3"/>
      <c r="AN473" s="20"/>
      <c r="AO473" s="3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</row>
    <row r="474" spans="1:53" ht="26.25" x14ac:dyDescent="0.4">
      <c r="A474" s="30"/>
      <c r="B474" s="167" t="str">
        <f>IF(C473&lt;0,"NO PAGAR","COBRAR")</f>
        <v>NO PAGAR</v>
      </c>
      <c r="C474" s="167"/>
      <c r="D474" s="30"/>
      <c r="E474" s="9"/>
      <c r="F474" s="10"/>
      <c r="G474" s="10"/>
      <c r="H474" s="5"/>
      <c r="I474" s="30"/>
      <c r="J474" s="30"/>
      <c r="K474" s="30"/>
      <c r="L474" s="30"/>
      <c r="M474" s="30"/>
      <c r="N474" s="3"/>
      <c r="O474" s="3"/>
      <c r="P474" s="3"/>
      <c r="Q474" s="3"/>
      <c r="R474" s="20"/>
      <c r="S474" s="3"/>
      <c r="T474" s="30"/>
      <c r="U474" s="30"/>
      <c r="V474" s="19"/>
      <c r="W474" s="30"/>
      <c r="X474" s="167" t="str">
        <f>IF(Y473&lt;0,"NO PAGAR","COBRAR")</f>
        <v>NO PAGAR</v>
      </c>
      <c r="Y474" s="167"/>
      <c r="Z474" s="30"/>
      <c r="AA474" s="9"/>
      <c r="AB474" s="10"/>
      <c r="AC474" s="10"/>
      <c r="AD474" s="5"/>
      <c r="AE474" s="30"/>
      <c r="AF474" s="30"/>
      <c r="AG474" s="30"/>
      <c r="AH474" s="30"/>
      <c r="AI474" s="30"/>
      <c r="AJ474" s="3"/>
      <c r="AK474" s="3"/>
      <c r="AL474" s="3"/>
      <c r="AM474" s="3"/>
      <c r="AN474" s="20"/>
      <c r="AO474" s="3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</row>
    <row r="475" spans="1:53" x14ac:dyDescent="0.25">
      <c r="A475" s="30"/>
      <c r="B475" s="159" t="s">
        <v>9</v>
      </c>
      <c r="C475" s="160"/>
      <c r="D475" s="30"/>
      <c r="E475" s="9"/>
      <c r="F475" s="10"/>
      <c r="G475" s="10"/>
      <c r="H475" s="5"/>
      <c r="I475" s="30"/>
      <c r="J475" s="30"/>
      <c r="K475" s="30"/>
      <c r="L475" s="30"/>
      <c r="M475" s="30"/>
      <c r="N475" s="3"/>
      <c r="O475" s="3"/>
      <c r="P475" s="3"/>
      <c r="Q475" s="3"/>
      <c r="R475" s="20"/>
      <c r="S475" s="3"/>
      <c r="T475" s="30"/>
      <c r="U475" s="30"/>
      <c r="V475" s="19"/>
      <c r="W475" s="30"/>
      <c r="X475" s="159" t="s">
        <v>9</v>
      </c>
      <c r="Y475" s="160"/>
      <c r="Z475" s="30"/>
      <c r="AA475" s="9"/>
      <c r="AB475" s="10"/>
      <c r="AC475" s="10"/>
      <c r="AD475" s="5"/>
      <c r="AE475" s="30"/>
      <c r="AF475" s="30"/>
      <c r="AG475" s="30"/>
      <c r="AH475" s="30"/>
      <c r="AI475" s="30"/>
      <c r="AJ475" s="3"/>
      <c r="AK475" s="3"/>
      <c r="AL475" s="3"/>
      <c r="AM475" s="3"/>
      <c r="AN475" s="20"/>
      <c r="AO475" s="3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</row>
    <row r="476" spans="1:53" x14ac:dyDescent="0.25">
      <c r="A476" s="30"/>
      <c r="B476" s="11" t="str">
        <f>IF(C509&lt;0,"SALDO A FAVOR","SALDO ADELANTAD0'")</f>
        <v>SALDO ADELANTAD0'</v>
      </c>
      <c r="C476" s="12">
        <f>IF(Y421&lt;=0,Y421*-1)</f>
        <v>890.47999999999956</v>
      </c>
      <c r="D476" s="30"/>
      <c r="E476" s="9"/>
      <c r="F476" s="10"/>
      <c r="G476" s="10"/>
      <c r="H476" s="5"/>
      <c r="I476" s="30"/>
      <c r="J476" s="30"/>
      <c r="K476" s="30"/>
      <c r="L476" s="30"/>
      <c r="M476" s="30"/>
      <c r="N476" s="3"/>
      <c r="O476" s="3"/>
      <c r="P476" s="3"/>
      <c r="Q476" s="3"/>
      <c r="R476" s="20"/>
      <c r="S476" s="3"/>
      <c r="T476" s="30"/>
      <c r="U476" s="30"/>
      <c r="V476" s="19"/>
      <c r="W476" s="30"/>
      <c r="X476" s="11" t="str">
        <f>IF(C473&lt;0,"SALDO ADELANTADO","SALDO A FAVOR'")</f>
        <v>SALDO ADELANTADO</v>
      </c>
      <c r="Y476" s="12">
        <f>IF(C473&lt;=0,C473*-1)</f>
        <v>890.47999999999956</v>
      </c>
      <c r="Z476" s="30"/>
      <c r="AA476" s="9"/>
      <c r="AB476" s="10"/>
      <c r="AC476" s="10"/>
      <c r="AD476" s="5"/>
      <c r="AE476" s="30"/>
      <c r="AF476" s="30"/>
      <c r="AG476" s="30"/>
      <c r="AH476" s="30"/>
      <c r="AI476" s="30"/>
      <c r="AJ476" s="3"/>
      <c r="AK476" s="3"/>
      <c r="AL476" s="3"/>
      <c r="AM476" s="3"/>
      <c r="AN476" s="20"/>
      <c r="AO476" s="3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</row>
    <row r="477" spans="1:53" x14ac:dyDescent="0.25">
      <c r="A477" s="30"/>
      <c r="B477" s="13" t="s">
        <v>10</v>
      </c>
      <c r="C477" s="12">
        <f>R486</f>
        <v>0</v>
      </c>
      <c r="D477" s="30"/>
      <c r="E477" s="9"/>
      <c r="F477" s="10"/>
      <c r="G477" s="10"/>
      <c r="H477" s="5"/>
      <c r="I477" s="30"/>
      <c r="J477" s="30"/>
      <c r="K477" s="30"/>
      <c r="L477" s="30"/>
      <c r="M477" s="30"/>
      <c r="N477" s="3"/>
      <c r="O477" s="3"/>
      <c r="P477" s="3"/>
      <c r="Q477" s="3"/>
      <c r="R477" s="20"/>
      <c r="S477" s="3"/>
      <c r="T477" s="30"/>
      <c r="U477" s="30"/>
      <c r="V477" s="19"/>
      <c r="W477" s="30"/>
      <c r="X477" s="13" t="s">
        <v>10</v>
      </c>
      <c r="Y477" s="12">
        <f>AN486</f>
        <v>0</v>
      </c>
      <c r="Z477" s="30"/>
      <c r="AA477" s="9"/>
      <c r="AB477" s="10"/>
      <c r="AC477" s="10"/>
      <c r="AD477" s="5"/>
      <c r="AE477" s="30"/>
      <c r="AF477" s="30"/>
      <c r="AG477" s="30"/>
      <c r="AH477" s="30"/>
      <c r="AI477" s="30"/>
      <c r="AJ477" s="3"/>
      <c r="AK477" s="3"/>
      <c r="AL477" s="3"/>
      <c r="AM477" s="3"/>
      <c r="AN477" s="20"/>
      <c r="AO477" s="3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</row>
    <row r="478" spans="1:53" x14ac:dyDescent="0.25">
      <c r="A478" s="30"/>
      <c r="B478" s="13" t="s">
        <v>11</v>
      </c>
      <c r="C478" s="12"/>
      <c r="D478" s="30"/>
      <c r="E478" s="9"/>
      <c r="F478" s="10"/>
      <c r="G478" s="10"/>
      <c r="H478" s="5"/>
      <c r="I478" s="30"/>
      <c r="J478" s="30"/>
      <c r="K478" s="30"/>
      <c r="L478" s="30"/>
      <c r="M478" s="30"/>
      <c r="N478" s="3"/>
      <c r="O478" s="3"/>
      <c r="P478" s="3"/>
      <c r="Q478" s="3"/>
      <c r="R478" s="20"/>
      <c r="S478" s="3"/>
      <c r="T478" s="30"/>
      <c r="U478" s="30"/>
      <c r="V478" s="19"/>
      <c r="W478" s="30"/>
      <c r="X478" s="13" t="s">
        <v>11</v>
      </c>
      <c r="Y478" s="12"/>
      <c r="Z478" s="30"/>
      <c r="AA478" s="9"/>
      <c r="AB478" s="10"/>
      <c r="AC478" s="10"/>
      <c r="AD478" s="5"/>
      <c r="AE478" s="30"/>
      <c r="AF478" s="30"/>
      <c r="AG478" s="30"/>
      <c r="AH478" s="30"/>
      <c r="AI478" s="30"/>
      <c r="AJ478" s="3"/>
      <c r="AK478" s="3"/>
      <c r="AL478" s="3"/>
      <c r="AM478" s="3"/>
      <c r="AN478" s="20"/>
      <c r="AO478" s="3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</row>
    <row r="479" spans="1:53" x14ac:dyDescent="0.25">
      <c r="A479" s="30"/>
      <c r="B479" s="13" t="s">
        <v>12</v>
      </c>
      <c r="C479" s="12"/>
      <c r="D479" s="30"/>
      <c r="E479" s="9"/>
      <c r="F479" s="10"/>
      <c r="G479" s="10"/>
      <c r="H479" s="5"/>
      <c r="I479" s="30"/>
      <c r="J479" s="30"/>
      <c r="K479" s="30"/>
      <c r="L479" s="30"/>
      <c r="M479" s="30"/>
      <c r="N479" s="3"/>
      <c r="O479" s="3"/>
      <c r="P479" s="3"/>
      <c r="Q479" s="3"/>
      <c r="R479" s="20"/>
      <c r="S479" s="3"/>
      <c r="T479" s="30"/>
      <c r="U479" s="30"/>
      <c r="V479" s="19"/>
      <c r="W479" s="30"/>
      <c r="X479" s="13" t="s">
        <v>12</v>
      </c>
      <c r="Y479" s="12"/>
      <c r="Z479" s="30"/>
      <c r="AA479" s="9"/>
      <c r="AB479" s="10"/>
      <c r="AC479" s="10"/>
      <c r="AD479" s="5"/>
      <c r="AE479" s="30"/>
      <c r="AF479" s="30"/>
      <c r="AG479" s="30"/>
      <c r="AH479" s="30"/>
      <c r="AI479" s="30"/>
      <c r="AJ479" s="3"/>
      <c r="AK479" s="3"/>
      <c r="AL479" s="3"/>
      <c r="AM479" s="3"/>
      <c r="AN479" s="20"/>
      <c r="AO479" s="3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</row>
    <row r="480" spans="1:53" x14ac:dyDescent="0.25">
      <c r="A480" s="30"/>
      <c r="B480" s="13" t="s">
        <v>13</v>
      </c>
      <c r="C480" s="12"/>
      <c r="D480" s="30"/>
      <c r="E480" s="9"/>
      <c r="F480" s="10"/>
      <c r="G480" s="10"/>
      <c r="H480" s="5"/>
      <c r="I480" s="30"/>
      <c r="J480" s="30"/>
      <c r="K480" s="30"/>
      <c r="L480" s="30"/>
      <c r="M480" s="30"/>
      <c r="N480" s="3"/>
      <c r="O480" s="3"/>
      <c r="P480" s="3"/>
      <c r="Q480" s="3"/>
      <c r="R480" s="20"/>
      <c r="S480" s="3"/>
      <c r="T480" s="30"/>
      <c r="U480" s="30"/>
      <c r="V480" s="19"/>
      <c r="W480" s="30"/>
      <c r="X480" s="13" t="s">
        <v>13</v>
      </c>
      <c r="Y480" s="12"/>
      <c r="Z480" s="30"/>
      <c r="AA480" s="9"/>
      <c r="AB480" s="10"/>
      <c r="AC480" s="10"/>
      <c r="AD480" s="5"/>
      <c r="AE480" s="30"/>
      <c r="AF480" s="30"/>
      <c r="AG480" s="30"/>
      <c r="AH480" s="30"/>
      <c r="AI480" s="30"/>
      <c r="AJ480" s="3"/>
      <c r="AK480" s="3"/>
      <c r="AL480" s="3"/>
      <c r="AM480" s="3"/>
      <c r="AN480" s="20"/>
      <c r="AO480" s="3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</row>
    <row r="481" spans="1:53" x14ac:dyDescent="0.25">
      <c r="A481" s="30"/>
      <c r="B481" s="13" t="s">
        <v>14</v>
      </c>
      <c r="C481" s="12"/>
      <c r="D481" s="30"/>
      <c r="E481" s="9"/>
      <c r="F481" s="10"/>
      <c r="G481" s="10"/>
      <c r="H481" s="5"/>
      <c r="I481" s="30"/>
      <c r="J481" s="30"/>
      <c r="K481" s="30"/>
      <c r="L481" s="30"/>
      <c r="M481" s="30"/>
      <c r="N481" s="3"/>
      <c r="O481" s="3"/>
      <c r="P481" s="3"/>
      <c r="Q481" s="3"/>
      <c r="R481" s="20"/>
      <c r="S481" s="3"/>
      <c r="T481" s="30"/>
      <c r="U481" s="30"/>
      <c r="V481" s="19"/>
      <c r="W481" s="30"/>
      <c r="X481" s="13" t="s">
        <v>14</v>
      </c>
      <c r="Y481" s="12"/>
      <c r="Z481" s="30"/>
      <c r="AA481" s="9"/>
      <c r="AB481" s="10"/>
      <c r="AC481" s="10"/>
      <c r="AD481" s="5"/>
      <c r="AE481" s="30"/>
      <c r="AF481" s="30"/>
      <c r="AG481" s="30"/>
      <c r="AH481" s="30"/>
      <c r="AI481" s="30"/>
      <c r="AJ481" s="3"/>
      <c r="AK481" s="3"/>
      <c r="AL481" s="3"/>
      <c r="AM481" s="3"/>
      <c r="AN481" s="20"/>
      <c r="AO481" s="3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</row>
    <row r="482" spans="1:53" x14ac:dyDescent="0.25">
      <c r="A482" s="30"/>
      <c r="B482" s="13" t="s">
        <v>15</v>
      </c>
      <c r="C482" s="12"/>
      <c r="D482" s="30"/>
      <c r="E482" s="9"/>
      <c r="F482" s="10"/>
      <c r="G482" s="10"/>
      <c r="H482" s="5"/>
      <c r="I482" s="30"/>
      <c r="J482" s="30"/>
      <c r="K482" s="30"/>
      <c r="L482" s="30"/>
      <c r="M482" s="30"/>
      <c r="N482" s="3"/>
      <c r="O482" s="3"/>
      <c r="P482" s="3"/>
      <c r="Q482" s="3"/>
      <c r="R482" s="20"/>
      <c r="S482" s="3"/>
      <c r="T482" s="30"/>
      <c r="U482" s="30"/>
      <c r="V482" s="19"/>
      <c r="W482" s="30"/>
      <c r="X482" s="13" t="s">
        <v>15</v>
      </c>
      <c r="Y482" s="12"/>
      <c r="Z482" s="30"/>
      <c r="AA482" s="9"/>
      <c r="AB482" s="10"/>
      <c r="AC482" s="10"/>
      <c r="AD482" s="5"/>
      <c r="AE482" s="30"/>
      <c r="AF482" s="30"/>
      <c r="AG482" s="30"/>
      <c r="AH482" s="30"/>
      <c r="AI482" s="30"/>
      <c r="AJ482" s="3"/>
      <c r="AK482" s="3"/>
      <c r="AL482" s="3"/>
      <c r="AM482" s="3"/>
      <c r="AN482" s="20"/>
      <c r="AO482" s="3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</row>
    <row r="483" spans="1:53" x14ac:dyDescent="0.25">
      <c r="A483" s="30"/>
      <c r="B483" s="13" t="s">
        <v>16</v>
      </c>
      <c r="C483" s="12"/>
      <c r="D483" s="30"/>
      <c r="E483" s="161" t="s">
        <v>7</v>
      </c>
      <c r="F483" s="162"/>
      <c r="G483" s="163"/>
      <c r="H483" s="5">
        <f>SUM(H469:H482)</f>
        <v>0</v>
      </c>
      <c r="I483" s="30"/>
      <c r="J483" s="30"/>
      <c r="K483" s="30"/>
      <c r="L483" s="30"/>
      <c r="M483" s="30"/>
      <c r="N483" s="3"/>
      <c r="O483" s="3"/>
      <c r="P483" s="3"/>
      <c r="Q483" s="3"/>
      <c r="R483" s="20"/>
      <c r="S483" s="3"/>
      <c r="T483" s="30"/>
      <c r="U483" s="30"/>
      <c r="V483" s="19"/>
      <c r="W483" s="30"/>
      <c r="X483" s="13" t="s">
        <v>16</v>
      </c>
      <c r="Y483" s="12"/>
      <c r="Z483" s="30"/>
      <c r="AA483" s="9"/>
      <c r="AB483" s="10"/>
      <c r="AC483" s="10"/>
      <c r="AD483" s="5"/>
      <c r="AE483" s="30"/>
      <c r="AF483" s="30"/>
      <c r="AG483" s="30"/>
      <c r="AH483" s="30"/>
      <c r="AI483" s="30"/>
      <c r="AJ483" s="3"/>
      <c r="AK483" s="3"/>
      <c r="AL483" s="3"/>
      <c r="AM483" s="3"/>
      <c r="AN483" s="20"/>
      <c r="AO483" s="3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</row>
    <row r="484" spans="1:53" x14ac:dyDescent="0.25">
      <c r="A484" s="30"/>
      <c r="B484" s="13" t="s">
        <v>17</v>
      </c>
      <c r="C484" s="12"/>
      <c r="D484" s="30"/>
      <c r="E484" s="15"/>
      <c r="F484" s="15"/>
      <c r="G484" s="15"/>
      <c r="H484" s="30"/>
      <c r="I484" s="30"/>
      <c r="J484" s="30"/>
      <c r="K484" s="30"/>
      <c r="L484" s="30"/>
      <c r="M484" s="30"/>
      <c r="N484" s="3"/>
      <c r="O484" s="3"/>
      <c r="P484" s="3"/>
      <c r="Q484" s="3"/>
      <c r="R484" s="20"/>
      <c r="S484" s="3"/>
      <c r="T484" s="30"/>
      <c r="U484" s="30"/>
      <c r="V484" s="19"/>
      <c r="W484" s="30"/>
      <c r="X484" s="13" t="s">
        <v>17</v>
      </c>
      <c r="Y484" s="12"/>
      <c r="Z484" s="30"/>
      <c r="AA484" s="161" t="s">
        <v>7</v>
      </c>
      <c r="AB484" s="162"/>
      <c r="AC484" s="163"/>
      <c r="AD484" s="5">
        <f>SUM(AD470:AD483)</f>
        <v>0</v>
      </c>
      <c r="AE484" s="30"/>
      <c r="AF484" s="30"/>
      <c r="AG484" s="30"/>
      <c r="AH484" s="30"/>
      <c r="AI484" s="30"/>
      <c r="AJ484" s="3"/>
      <c r="AK484" s="3"/>
      <c r="AL484" s="3"/>
      <c r="AM484" s="3"/>
      <c r="AN484" s="20"/>
      <c r="AO484" s="3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</row>
    <row r="485" spans="1:53" x14ac:dyDescent="0.25">
      <c r="A485" s="30"/>
      <c r="B485" s="14"/>
      <c r="C485" s="12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"/>
      <c r="O485" s="3"/>
      <c r="P485" s="3"/>
      <c r="Q485" s="3"/>
      <c r="R485" s="20"/>
      <c r="S485" s="3"/>
      <c r="T485" s="30"/>
      <c r="U485" s="30"/>
      <c r="V485" s="19"/>
      <c r="W485" s="30"/>
      <c r="X485" s="14"/>
      <c r="Y485" s="12"/>
      <c r="Z485" s="30"/>
      <c r="AA485" s="15"/>
      <c r="AB485" s="15"/>
      <c r="AC485" s="15"/>
      <c r="AD485" s="30"/>
      <c r="AE485" s="30"/>
      <c r="AF485" s="30"/>
      <c r="AG485" s="30"/>
      <c r="AH485" s="30"/>
      <c r="AI485" s="30"/>
      <c r="AJ485" s="3"/>
      <c r="AK485" s="3"/>
      <c r="AL485" s="3"/>
      <c r="AM485" s="3"/>
      <c r="AN485" s="20"/>
      <c r="AO485" s="3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</row>
    <row r="486" spans="1:53" x14ac:dyDescent="0.25">
      <c r="A486" s="30"/>
      <c r="B486" s="14"/>
      <c r="C486" s="12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161" t="s">
        <v>7</v>
      </c>
      <c r="O486" s="162"/>
      <c r="P486" s="162"/>
      <c r="Q486" s="163"/>
      <c r="R486" s="20">
        <f>SUM(R470:R485)</f>
        <v>0</v>
      </c>
      <c r="S486" s="3"/>
      <c r="T486" s="30"/>
      <c r="U486" s="30"/>
      <c r="V486" s="19"/>
      <c r="W486" s="30"/>
      <c r="X486" s="14"/>
      <c r="Y486" s="12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161" t="s">
        <v>7</v>
      </c>
      <c r="AK486" s="162"/>
      <c r="AL486" s="162"/>
      <c r="AM486" s="163"/>
      <c r="AN486" s="20">
        <f>SUM(AN470:AN485)</f>
        <v>0</v>
      </c>
      <c r="AO486" s="3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</row>
    <row r="487" spans="1:53" x14ac:dyDescent="0.25">
      <c r="A487" s="30"/>
      <c r="B487" s="14"/>
      <c r="C487" s="12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19"/>
      <c r="W487" s="30"/>
      <c r="X487" s="14"/>
      <c r="Y487" s="12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</row>
    <row r="488" spans="1:53" x14ac:dyDescent="0.25">
      <c r="A488" s="30"/>
      <c r="B488" s="14"/>
      <c r="C488" s="12"/>
      <c r="D488" s="30"/>
      <c r="E488" s="16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19"/>
      <c r="W488" s="30"/>
      <c r="X488" s="14"/>
      <c r="Y488" s="12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</row>
    <row r="489" spans="1:53" x14ac:dyDescent="0.25">
      <c r="A489" s="30"/>
      <c r="B489" s="14"/>
      <c r="C489" s="12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19"/>
      <c r="W489" s="30"/>
      <c r="X489" s="14"/>
      <c r="Y489" s="12"/>
      <c r="Z489" s="30"/>
      <c r="AA489" s="16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</row>
    <row r="490" spans="1:53" x14ac:dyDescent="0.25">
      <c r="A490" s="30"/>
      <c r="B490" s="14"/>
      <c r="C490" s="12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19"/>
      <c r="W490" s="30"/>
      <c r="X490" s="14"/>
      <c r="Y490" s="12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</row>
    <row r="491" spans="1:53" x14ac:dyDescent="0.25">
      <c r="A491" s="30"/>
      <c r="B491" s="14"/>
      <c r="C491" s="12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19"/>
      <c r="W491" s="30"/>
      <c r="X491" s="14"/>
      <c r="Y491" s="12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</row>
    <row r="492" spans="1:53" x14ac:dyDescent="0.25">
      <c r="A492" s="30"/>
      <c r="B492" s="14"/>
      <c r="C492" s="12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19"/>
      <c r="W492" s="30"/>
      <c r="X492" s="14"/>
      <c r="Y492" s="12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</row>
    <row r="493" spans="1:53" x14ac:dyDescent="0.25">
      <c r="A493" s="30"/>
      <c r="B493" s="14"/>
      <c r="C493" s="12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19"/>
      <c r="W493" s="30"/>
      <c r="X493" s="14"/>
      <c r="Y493" s="12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</row>
    <row r="494" spans="1:53" x14ac:dyDescent="0.25">
      <c r="A494" s="30"/>
      <c r="B494" s="13"/>
      <c r="C494" s="12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19"/>
      <c r="W494" s="30"/>
      <c r="X494" s="13"/>
      <c r="Y494" s="12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</row>
    <row r="495" spans="1:53" x14ac:dyDescent="0.25">
      <c r="A495" s="30"/>
      <c r="B495" s="17" t="s">
        <v>18</v>
      </c>
      <c r="C495" s="18">
        <f>SUM(C476:C494)</f>
        <v>890.47999999999956</v>
      </c>
      <c r="D495" s="30"/>
      <c r="E495" s="30" t="s">
        <v>21</v>
      </c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19"/>
      <c r="W495" s="30"/>
      <c r="X495" s="17" t="s">
        <v>18</v>
      </c>
      <c r="Y495" s="18">
        <f>SUM(Y476:Y494)</f>
        <v>890.47999999999956</v>
      </c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</row>
    <row r="496" spans="1:53" x14ac:dyDescent="0.25">
      <c r="A496" s="30"/>
      <c r="B496" s="30"/>
      <c r="C496" s="30"/>
      <c r="D496" s="30" t="s">
        <v>22</v>
      </c>
      <c r="E496" s="1" t="s">
        <v>19</v>
      </c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19"/>
      <c r="W496" s="30"/>
      <c r="X496" s="30"/>
      <c r="Y496" s="30"/>
      <c r="Z496" s="30" t="s">
        <v>22</v>
      </c>
      <c r="AA496" s="30" t="s">
        <v>21</v>
      </c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</row>
    <row r="497" spans="1:53" x14ac:dyDescent="0.25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19"/>
      <c r="W497" s="30"/>
      <c r="X497" s="30"/>
      <c r="Y497" s="30"/>
      <c r="Z497" s="30"/>
      <c r="AA497" s="1" t="s">
        <v>19</v>
      </c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</row>
    <row r="498" spans="1:53" x14ac:dyDescent="0.25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19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</row>
    <row r="499" spans="1:53" x14ac:dyDescent="0.25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19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</row>
    <row r="500" spans="1:53" x14ac:dyDescent="0.25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19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</row>
    <row r="501" spans="1:53" x14ac:dyDescent="0.25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19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</row>
    <row r="502" spans="1:53" x14ac:dyDescent="0.25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19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</row>
    <row r="503" spans="1:53" x14ac:dyDescent="0.25">
      <c r="A503" s="30"/>
      <c r="B503" s="30"/>
      <c r="C503" s="30"/>
      <c r="D503" s="30"/>
      <c r="E503" s="19"/>
      <c r="F503" s="19"/>
      <c r="G503" s="19"/>
      <c r="H503" s="19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19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</row>
    <row r="504" spans="1:5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</row>
    <row r="505" spans="1:5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</row>
    <row r="506" spans="1:53" x14ac:dyDescent="0.25">
      <c r="A506" s="19"/>
      <c r="B506" s="19"/>
      <c r="C506" s="19"/>
      <c r="D506" s="19"/>
      <c r="E506" s="30"/>
      <c r="F506" s="30"/>
      <c r="G506" s="30"/>
      <c r="H506" s="30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</row>
    <row r="507" spans="1:53" ht="26.25" x14ac:dyDescent="0.4">
      <c r="A507" s="30"/>
      <c r="B507" s="30"/>
      <c r="C507" s="30"/>
      <c r="D507" s="30"/>
      <c r="E507" s="30"/>
      <c r="F507" s="30"/>
      <c r="G507" s="30"/>
      <c r="H507" s="109" t="s">
        <v>30</v>
      </c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19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</row>
    <row r="508" spans="1:53" ht="15" customHeight="1" x14ac:dyDescent="0.4">
      <c r="A508" s="30"/>
      <c r="B508" s="30"/>
      <c r="C508" s="30"/>
      <c r="D508" s="30"/>
      <c r="E508" s="30"/>
      <c r="F508" s="30"/>
      <c r="G508" s="30"/>
      <c r="H508" s="109"/>
      <c r="I508" s="109"/>
      <c r="J508" s="109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19"/>
      <c r="W508" s="30"/>
      <c r="X508" s="30"/>
      <c r="Y508" s="30"/>
      <c r="Z508" s="30"/>
      <c r="AA508" s="165" t="s">
        <v>31</v>
      </c>
      <c r="AB508" s="165"/>
      <c r="AC508" s="165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</row>
    <row r="509" spans="1:53" ht="15" customHeight="1" x14ac:dyDescent="0.4">
      <c r="A509" s="30"/>
      <c r="B509" s="30"/>
      <c r="C509" s="30"/>
      <c r="D509" s="30"/>
      <c r="E509" s="30"/>
      <c r="F509" s="30"/>
      <c r="G509" s="30"/>
      <c r="H509" s="30"/>
      <c r="I509" s="109"/>
      <c r="J509" s="109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19"/>
      <c r="W509" s="30"/>
      <c r="X509" s="30"/>
      <c r="Y509" s="30"/>
      <c r="Z509" s="30"/>
      <c r="AA509" s="165"/>
      <c r="AB509" s="165"/>
      <c r="AC509" s="165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</row>
    <row r="510" spans="1:53" x14ac:dyDescent="0.25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19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</row>
    <row r="511" spans="1:53" x14ac:dyDescent="0.25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19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</row>
    <row r="512" spans="1:53" ht="23.25" x14ac:dyDescent="0.35">
      <c r="A512" s="30"/>
      <c r="B512" s="26" t="s">
        <v>66</v>
      </c>
      <c r="C512" s="30"/>
      <c r="D512" s="30"/>
      <c r="E512" s="166" t="s">
        <v>20</v>
      </c>
      <c r="F512" s="166"/>
      <c r="G512" s="166"/>
      <c r="H512" s="166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19"/>
      <c r="W512" s="30"/>
      <c r="X512" s="24" t="s">
        <v>66</v>
      </c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</row>
    <row r="513" spans="1:53" ht="23.25" x14ac:dyDescent="0.35">
      <c r="A513" s="30"/>
      <c r="B513" s="25" t="s">
        <v>32</v>
      </c>
      <c r="C513" s="22">
        <f>IF(X468="PAGADO",0,C473)</f>
        <v>-890.47999999999956</v>
      </c>
      <c r="D513" s="30"/>
      <c r="E513" s="2" t="s">
        <v>1</v>
      </c>
      <c r="F513" s="2" t="s">
        <v>2</v>
      </c>
      <c r="G513" s="2" t="s">
        <v>3</v>
      </c>
      <c r="H513" s="2" t="s">
        <v>4</v>
      </c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19"/>
      <c r="W513" s="30"/>
      <c r="X513" s="25" t="s">
        <v>32</v>
      </c>
      <c r="Y513" s="22">
        <f>IF(B1313="PAGADO",0,C518)</f>
        <v>-890.47999999999956</v>
      </c>
      <c r="Z513" s="30"/>
      <c r="AA513" s="166" t="s">
        <v>20</v>
      </c>
      <c r="AB513" s="166"/>
      <c r="AC513" s="166"/>
      <c r="AD513" s="166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</row>
    <row r="514" spans="1:53" x14ac:dyDescent="0.25">
      <c r="A514" s="30"/>
      <c r="B514" s="1" t="s">
        <v>0</v>
      </c>
      <c r="C514" s="21">
        <f>H528</f>
        <v>0</v>
      </c>
      <c r="D514" s="30"/>
      <c r="E514" s="4"/>
      <c r="F514" s="3"/>
      <c r="G514" s="3"/>
      <c r="H514" s="5"/>
      <c r="I514" s="30"/>
      <c r="J514" s="30"/>
      <c r="K514" s="30"/>
      <c r="L514" s="30"/>
      <c r="M514" s="30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T514" s="30"/>
      <c r="U514" s="30"/>
      <c r="V514" s="19"/>
      <c r="W514" s="30"/>
      <c r="X514" s="1" t="s">
        <v>0</v>
      </c>
      <c r="Y514" s="21">
        <f>AD529</f>
        <v>0</v>
      </c>
      <c r="Z514" s="30"/>
      <c r="AA514" s="2" t="s">
        <v>1</v>
      </c>
      <c r="AB514" s="2" t="s">
        <v>2</v>
      </c>
      <c r="AC514" s="2" t="s">
        <v>3</v>
      </c>
      <c r="AD514" s="2" t="s">
        <v>4</v>
      </c>
      <c r="AE514" s="30"/>
      <c r="AF514" s="30"/>
      <c r="AG514" s="30"/>
      <c r="AH514" s="30"/>
      <c r="AI514" s="30"/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</row>
    <row r="515" spans="1:53" x14ac:dyDescent="0.25">
      <c r="A515" s="30"/>
      <c r="B515" s="30"/>
      <c r="C515" s="22"/>
      <c r="D515" s="30"/>
      <c r="E515" s="4"/>
      <c r="F515" s="3"/>
      <c r="G515" s="3"/>
      <c r="H515" s="5"/>
      <c r="I515" s="30"/>
      <c r="J515" s="30"/>
      <c r="K515" s="30"/>
      <c r="L515" s="30"/>
      <c r="M515" s="30"/>
      <c r="N515" s="3"/>
      <c r="O515" s="3"/>
      <c r="P515" s="3"/>
      <c r="Q515" s="3"/>
      <c r="R515" s="20"/>
      <c r="S515" s="3"/>
      <c r="T515" s="30"/>
      <c r="U515" s="30"/>
      <c r="V515" s="19"/>
      <c r="W515" s="30"/>
      <c r="X515" s="30"/>
      <c r="Y515" s="22"/>
      <c r="Z515" s="30"/>
      <c r="AA515" s="4"/>
      <c r="AB515" s="3"/>
      <c r="AC515" s="3"/>
      <c r="AD515" s="5"/>
      <c r="AE515" s="30"/>
      <c r="AF515" s="30"/>
      <c r="AG515" s="30"/>
      <c r="AH515" s="30"/>
      <c r="AI515" s="30"/>
      <c r="AJ515" s="3"/>
      <c r="AK515" s="3"/>
      <c r="AL515" s="3"/>
      <c r="AM515" s="3"/>
      <c r="AN515" s="20"/>
      <c r="AO515" s="3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</row>
    <row r="516" spans="1:53" x14ac:dyDescent="0.25">
      <c r="A516" s="30"/>
      <c r="B516" s="1" t="s">
        <v>24</v>
      </c>
      <c r="C516" s="21">
        <f>IF(C513&gt;0,C513+C514,C514)</f>
        <v>0</v>
      </c>
      <c r="D516" s="30"/>
      <c r="E516" s="4"/>
      <c r="F516" s="3"/>
      <c r="G516" s="3"/>
      <c r="H516" s="5"/>
      <c r="I516" s="30"/>
      <c r="J516" s="30"/>
      <c r="K516" s="30"/>
      <c r="L516" s="30"/>
      <c r="M516" s="30"/>
      <c r="N516" s="3"/>
      <c r="O516" s="3"/>
      <c r="P516" s="3"/>
      <c r="Q516" s="3"/>
      <c r="R516" s="20"/>
      <c r="S516" s="3"/>
      <c r="T516" s="30"/>
      <c r="U516" s="30"/>
      <c r="V516" s="19"/>
      <c r="W516" s="30"/>
      <c r="X516" s="1" t="s">
        <v>24</v>
      </c>
      <c r="Y516" s="21">
        <f>IF(Y513&gt;0,Y513+Y514,Y514)</f>
        <v>0</v>
      </c>
      <c r="Z516" s="30"/>
      <c r="AA516" s="4"/>
      <c r="AB516" s="3"/>
      <c r="AC516" s="3"/>
      <c r="AD516" s="5"/>
      <c r="AE516" s="30"/>
      <c r="AF516" s="30"/>
      <c r="AG516" s="30"/>
      <c r="AH516" s="30"/>
      <c r="AI516" s="30"/>
      <c r="AJ516" s="3"/>
      <c r="AK516" s="3"/>
      <c r="AL516" s="3"/>
      <c r="AM516" s="3"/>
      <c r="AN516" s="20"/>
      <c r="AO516" s="3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</row>
    <row r="517" spans="1:53" x14ac:dyDescent="0.25">
      <c r="A517" s="30"/>
      <c r="B517" s="1" t="s">
        <v>9</v>
      </c>
      <c r="C517" s="22">
        <f>C541</f>
        <v>890.47999999999956</v>
      </c>
      <c r="D517" s="30"/>
      <c r="E517" s="4"/>
      <c r="F517" s="3"/>
      <c r="G517" s="3"/>
      <c r="H517" s="5"/>
      <c r="I517" s="30"/>
      <c r="J517" s="30"/>
      <c r="K517" s="30"/>
      <c r="L517" s="30"/>
      <c r="M517" s="30"/>
      <c r="N517" s="3"/>
      <c r="O517" s="3"/>
      <c r="P517" s="3"/>
      <c r="Q517" s="3"/>
      <c r="R517" s="20"/>
      <c r="S517" s="3"/>
      <c r="T517" s="30"/>
      <c r="U517" s="30"/>
      <c r="V517" s="19"/>
      <c r="W517" s="30"/>
      <c r="X517" s="1" t="s">
        <v>9</v>
      </c>
      <c r="Y517" s="22">
        <f>Y541</f>
        <v>890.47999999999956</v>
      </c>
      <c r="Z517" s="30"/>
      <c r="AA517" s="4"/>
      <c r="AB517" s="3"/>
      <c r="AC517" s="3"/>
      <c r="AD517" s="5"/>
      <c r="AE517" s="30"/>
      <c r="AF517" s="30"/>
      <c r="AG517" s="30"/>
      <c r="AH517" s="30"/>
      <c r="AI517" s="30"/>
      <c r="AJ517" s="3"/>
      <c r="AK517" s="3"/>
      <c r="AL517" s="3"/>
      <c r="AM517" s="3"/>
      <c r="AN517" s="20"/>
      <c r="AO517" s="3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</row>
    <row r="518" spans="1:53" x14ac:dyDescent="0.25">
      <c r="A518" s="30"/>
      <c r="B518" s="6" t="s">
        <v>26</v>
      </c>
      <c r="C518" s="23">
        <f>C516-C517</f>
        <v>-890.47999999999956</v>
      </c>
      <c r="D518" s="30"/>
      <c r="E518" s="9"/>
      <c r="F518" s="10"/>
      <c r="G518" s="10"/>
      <c r="H518" s="5"/>
      <c r="I518" s="30"/>
      <c r="J518" s="30"/>
      <c r="K518" s="30"/>
      <c r="L518" s="30"/>
      <c r="M518" s="30"/>
      <c r="N518" s="3"/>
      <c r="O518" s="3"/>
      <c r="P518" s="3"/>
      <c r="Q518" s="3"/>
      <c r="R518" s="20"/>
      <c r="S518" s="3"/>
      <c r="T518" s="30"/>
      <c r="U518" s="30"/>
      <c r="V518" s="19"/>
      <c r="W518" s="30"/>
      <c r="X518" s="6" t="s">
        <v>27</v>
      </c>
      <c r="Y518" s="23">
        <f>Y516-Y517</f>
        <v>-890.47999999999956</v>
      </c>
      <c r="Z518" s="30"/>
      <c r="AA518" s="4"/>
      <c r="AB518" s="3"/>
      <c r="AC518" s="3"/>
      <c r="AD518" s="5"/>
      <c r="AE518" s="30"/>
      <c r="AF518" s="30"/>
      <c r="AG518" s="30"/>
      <c r="AH518" s="30"/>
      <c r="AI518" s="30"/>
      <c r="AJ518" s="3"/>
      <c r="AK518" s="3"/>
      <c r="AL518" s="3"/>
      <c r="AM518" s="3"/>
      <c r="AN518" s="20"/>
      <c r="AO518" s="3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</row>
    <row r="519" spans="1:53" ht="23.25" x14ac:dyDescent="0.35">
      <c r="A519" s="30"/>
      <c r="B519" s="6"/>
      <c r="C519" s="7"/>
      <c r="D519" s="30"/>
      <c r="E519" s="9"/>
      <c r="F519" s="10"/>
      <c r="G519" s="10"/>
      <c r="H519" s="5"/>
      <c r="I519" s="30"/>
      <c r="J519" s="30"/>
      <c r="K519" s="30"/>
      <c r="L519" s="30"/>
      <c r="M519" s="30"/>
      <c r="N519" s="3"/>
      <c r="O519" s="3"/>
      <c r="P519" s="3"/>
      <c r="Q519" s="3"/>
      <c r="R519" s="20"/>
      <c r="S519" s="3"/>
      <c r="T519" s="30"/>
      <c r="U519" s="30"/>
      <c r="V519" s="19"/>
      <c r="W519" s="30"/>
      <c r="X519" s="168" t="str">
        <f>IF(Y518&lt;0,"NO PAGAR","COBRAR'")</f>
        <v>NO PAGAR</v>
      </c>
      <c r="Y519" s="168"/>
      <c r="Z519" s="30"/>
      <c r="AA519" s="9"/>
      <c r="AB519" s="10"/>
      <c r="AC519" s="10"/>
      <c r="AD519" s="5"/>
      <c r="AE519" s="30"/>
      <c r="AF519" s="30"/>
      <c r="AG519" s="30"/>
      <c r="AH519" s="30"/>
      <c r="AI519" s="30"/>
      <c r="AJ519" s="3"/>
      <c r="AK519" s="3"/>
      <c r="AL519" s="3"/>
      <c r="AM519" s="3"/>
      <c r="AN519" s="20"/>
      <c r="AO519" s="3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</row>
    <row r="520" spans="1:53" ht="23.25" x14ac:dyDescent="0.35">
      <c r="A520" s="30"/>
      <c r="B520" s="168" t="str">
        <f>IF(C518&lt;0,"NO PAGAR","COBRAR'")</f>
        <v>NO PAGAR</v>
      </c>
      <c r="C520" s="168"/>
      <c r="D520" s="30"/>
      <c r="E520" s="9"/>
      <c r="F520" s="10"/>
      <c r="G520" s="10"/>
      <c r="H520" s="5"/>
      <c r="I520" s="30"/>
      <c r="J520" s="30"/>
      <c r="K520" s="30"/>
      <c r="L520" s="30"/>
      <c r="M520" s="30"/>
      <c r="N520" s="3"/>
      <c r="O520" s="3"/>
      <c r="P520" s="3"/>
      <c r="Q520" s="3"/>
      <c r="R520" s="20"/>
      <c r="S520" s="3"/>
      <c r="T520" s="30"/>
      <c r="U520" s="30"/>
      <c r="V520" s="19"/>
      <c r="W520" s="30"/>
      <c r="X520" s="6"/>
      <c r="Y520" s="8"/>
      <c r="Z520" s="30"/>
      <c r="AA520" s="9"/>
      <c r="AB520" s="10"/>
      <c r="AC520" s="10"/>
      <c r="AD520" s="5"/>
      <c r="AE520" s="30"/>
      <c r="AF520" s="30"/>
      <c r="AG520" s="30"/>
      <c r="AH520" s="30"/>
      <c r="AI520" s="30"/>
      <c r="AJ520" s="3"/>
      <c r="AK520" s="3"/>
      <c r="AL520" s="3"/>
      <c r="AM520" s="3"/>
      <c r="AN520" s="20"/>
      <c r="AO520" s="3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</row>
    <row r="521" spans="1:53" x14ac:dyDescent="0.25">
      <c r="A521" s="30"/>
      <c r="B521" s="159" t="s">
        <v>9</v>
      </c>
      <c r="C521" s="160"/>
      <c r="D521" s="30"/>
      <c r="E521" s="9"/>
      <c r="F521" s="10"/>
      <c r="G521" s="10"/>
      <c r="H521" s="5"/>
      <c r="I521" s="30"/>
      <c r="J521" s="30"/>
      <c r="K521" s="30"/>
      <c r="L521" s="30"/>
      <c r="M521" s="30"/>
      <c r="N521" s="3"/>
      <c r="O521" s="3"/>
      <c r="P521" s="3"/>
      <c r="Q521" s="3"/>
      <c r="R521" s="20"/>
      <c r="S521" s="3"/>
      <c r="T521" s="30"/>
      <c r="U521" s="30"/>
      <c r="V521" s="19"/>
      <c r="W521" s="30"/>
      <c r="X521" s="159" t="s">
        <v>9</v>
      </c>
      <c r="Y521" s="160"/>
      <c r="Z521" s="30"/>
      <c r="AA521" s="9"/>
      <c r="AB521" s="10"/>
      <c r="AC521" s="10"/>
      <c r="AD521" s="5"/>
      <c r="AE521" s="30"/>
      <c r="AF521" s="30"/>
      <c r="AG521" s="30"/>
      <c r="AH521" s="30"/>
      <c r="AI521" s="30"/>
      <c r="AJ521" s="3"/>
      <c r="AK521" s="3"/>
      <c r="AL521" s="3"/>
      <c r="AM521" s="3"/>
      <c r="AN521" s="20"/>
      <c r="AO521" s="3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</row>
    <row r="522" spans="1:53" x14ac:dyDescent="0.25">
      <c r="A522" s="30"/>
      <c r="B522" s="11" t="str">
        <f>IF(Y473&lt;0,"SALDO ADELANTADO","SALDO A FAVOR '")</f>
        <v>SALDO ADELANTADO</v>
      </c>
      <c r="C522" s="12">
        <f>IF(Y473&lt;=0,Y473*-1)</f>
        <v>890.47999999999956</v>
      </c>
      <c r="D522" s="30"/>
      <c r="E522" s="9"/>
      <c r="F522" s="10"/>
      <c r="G522" s="10"/>
      <c r="H522" s="5"/>
      <c r="I522" s="30"/>
      <c r="J522" s="30"/>
      <c r="K522" s="30"/>
      <c r="L522" s="30"/>
      <c r="M522" s="30"/>
      <c r="N522" s="3"/>
      <c r="O522" s="3"/>
      <c r="P522" s="3"/>
      <c r="Q522" s="3"/>
      <c r="R522" s="20"/>
      <c r="S522" s="3"/>
      <c r="T522" s="30"/>
      <c r="U522" s="30"/>
      <c r="V522" s="19"/>
      <c r="W522" s="30"/>
      <c r="X522" s="11" t="str">
        <f>IF(C518&lt;0,"SALDO ADELANTADO","SALDO A FAVOR'")</f>
        <v>SALDO ADELANTADO</v>
      </c>
      <c r="Y522" s="12">
        <f>IF(C518&lt;=0,C518*-1)</f>
        <v>890.47999999999956</v>
      </c>
      <c r="Z522" s="30"/>
      <c r="AA522" s="9"/>
      <c r="AB522" s="10"/>
      <c r="AC522" s="10"/>
      <c r="AD522" s="5"/>
      <c r="AE522" s="30"/>
      <c r="AF522" s="30"/>
      <c r="AG522" s="30"/>
      <c r="AH522" s="30"/>
      <c r="AI522" s="30"/>
      <c r="AJ522" s="3"/>
      <c r="AK522" s="3"/>
      <c r="AL522" s="3"/>
      <c r="AM522" s="3"/>
      <c r="AN522" s="20"/>
      <c r="AO522" s="3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</row>
    <row r="523" spans="1:53" x14ac:dyDescent="0.25">
      <c r="A523" s="30"/>
      <c r="B523" s="13" t="s">
        <v>10</v>
      </c>
      <c r="C523" s="12">
        <f>R531</f>
        <v>0</v>
      </c>
      <c r="D523" s="30"/>
      <c r="E523" s="9"/>
      <c r="F523" s="10"/>
      <c r="G523" s="10"/>
      <c r="H523" s="5"/>
      <c r="I523" s="30"/>
      <c r="J523" s="30"/>
      <c r="K523" s="30"/>
      <c r="L523" s="30"/>
      <c r="M523" s="30"/>
      <c r="N523" s="3"/>
      <c r="O523" s="3"/>
      <c r="P523" s="3"/>
      <c r="Q523" s="3"/>
      <c r="R523" s="20"/>
      <c r="S523" s="3"/>
      <c r="T523" s="30"/>
      <c r="U523" s="30"/>
      <c r="V523" s="19"/>
      <c r="W523" s="30"/>
      <c r="X523" s="13" t="s">
        <v>10</v>
      </c>
      <c r="Y523" s="12">
        <f>AN531</f>
        <v>0</v>
      </c>
      <c r="Z523" s="30"/>
      <c r="AA523" s="9"/>
      <c r="AB523" s="10"/>
      <c r="AC523" s="10"/>
      <c r="AD523" s="5"/>
      <c r="AE523" s="30"/>
      <c r="AF523" s="30"/>
      <c r="AG523" s="30"/>
      <c r="AH523" s="30"/>
      <c r="AI523" s="30"/>
      <c r="AJ523" s="3"/>
      <c r="AK523" s="3"/>
      <c r="AL523" s="3"/>
      <c r="AM523" s="3"/>
      <c r="AN523" s="20"/>
      <c r="AO523" s="3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</row>
    <row r="524" spans="1:53" x14ac:dyDescent="0.25">
      <c r="A524" s="30"/>
      <c r="B524" s="13" t="s">
        <v>11</v>
      </c>
      <c r="C524" s="12"/>
      <c r="D524" s="30"/>
      <c r="E524" s="9"/>
      <c r="F524" s="10"/>
      <c r="G524" s="10"/>
      <c r="H524" s="5"/>
      <c r="I524" s="30"/>
      <c r="J524" s="30"/>
      <c r="K524" s="30"/>
      <c r="L524" s="30"/>
      <c r="M524" s="30"/>
      <c r="N524" s="3"/>
      <c r="O524" s="3"/>
      <c r="P524" s="3"/>
      <c r="Q524" s="3"/>
      <c r="R524" s="20"/>
      <c r="S524" s="3"/>
      <c r="T524" s="30"/>
      <c r="U524" s="30"/>
      <c r="V524" s="19"/>
      <c r="W524" s="30"/>
      <c r="X524" s="13" t="s">
        <v>11</v>
      </c>
      <c r="Y524" s="12"/>
      <c r="Z524" s="30"/>
      <c r="AA524" s="9"/>
      <c r="AB524" s="10"/>
      <c r="AC524" s="10"/>
      <c r="AD524" s="5"/>
      <c r="AE524" s="30"/>
      <c r="AF524" s="30"/>
      <c r="AG524" s="30"/>
      <c r="AH524" s="30"/>
      <c r="AI524" s="30"/>
      <c r="AJ524" s="3"/>
      <c r="AK524" s="3"/>
      <c r="AL524" s="3"/>
      <c r="AM524" s="3"/>
      <c r="AN524" s="20"/>
      <c r="AO524" s="3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</row>
    <row r="525" spans="1:53" x14ac:dyDescent="0.25">
      <c r="A525" s="30"/>
      <c r="B525" s="13" t="s">
        <v>12</v>
      </c>
      <c r="C525" s="12"/>
      <c r="D525" s="30"/>
      <c r="E525" s="9"/>
      <c r="F525" s="10"/>
      <c r="G525" s="10"/>
      <c r="H525" s="5"/>
      <c r="I525" s="30"/>
      <c r="J525" s="30"/>
      <c r="K525" s="30"/>
      <c r="L525" s="30"/>
      <c r="M525" s="30"/>
      <c r="N525" s="3"/>
      <c r="O525" s="3"/>
      <c r="P525" s="3"/>
      <c r="Q525" s="3"/>
      <c r="R525" s="20"/>
      <c r="S525" s="3"/>
      <c r="T525" s="30"/>
      <c r="U525" s="30"/>
      <c r="V525" s="19"/>
      <c r="W525" s="30"/>
      <c r="X525" s="13" t="s">
        <v>12</v>
      </c>
      <c r="Y525" s="12"/>
      <c r="Z525" s="30"/>
      <c r="AA525" s="9"/>
      <c r="AB525" s="10"/>
      <c r="AC525" s="10"/>
      <c r="AD525" s="5"/>
      <c r="AE525" s="30"/>
      <c r="AF525" s="30"/>
      <c r="AG525" s="30"/>
      <c r="AH525" s="30"/>
      <c r="AI525" s="30"/>
      <c r="AJ525" s="3"/>
      <c r="AK525" s="3"/>
      <c r="AL525" s="3"/>
      <c r="AM525" s="3"/>
      <c r="AN525" s="20"/>
      <c r="AO525" s="3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</row>
    <row r="526" spans="1:53" x14ac:dyDescent="0.25">
      <c r="A526" s="30"/>
      <c r="B526" s="13" t="s">
        <v>13</v>
      </c>
      <c r="C526" s="12"/>
      <c r="D526" s="30"/>
      <c r="E526" s="9"/>
      <c r="F526" s="10"/>
      <c r="G526" s="10"/>
      <c r="H526" s="5"/>
      <c r="I526" s="30"/>
      <c r="J526" s="30"/>
      <c r="K526" s="30"/>
      <c r="L526" s="30"/>
      <c r="M526" s="30"/>
      <c r="N526" s="3"/>
      <c r="O526" s="3"/>
      <c r="P526" s="3"/>
      <c r="Q526" s="3"/>
      <c r="R526" s="20"/>
      <c r="S526" s="3"/>
      <c r="T526" s="30"/>
      <c r="U526" s="30"/>
      <c r="V526" s="19"/>
      <c r="W526" s="30"/>
      <c r="X526" s="13" t="s">
        <v>13</v>
      </c>
      <c r="Y526" s="12"/>
      <c r="Z526" s="30"/>
      <c r="AA526" s="9"/>
      <c r="AB526" s="10"/>
      <c r="AC526" s="10"/>
      <c r="AD526" s="5"/>
      <c r="AE526" s="30"/>
      <c r="AF526" s="30"/>
      <c r="AG526" s="30"/>
      <c r="AH526" s="30"/>
      <c r="AI526" s="30"/>
      <c r="AJ526" s="3"/>
      <c r="AK526" s="3"/>
      <c r="AL526" s="3"/>
      <c r="AM526" s="3"/>
      <c r="AN526" s="20"/>
      <c r="AO526" s="3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</row>
    <row r="527" spans="1:53" x14ac:dyDescent="0.25">
      <c r="A527" s="30"/>
      <c r="B527" s="13" t="s">
        <v>14</v>
      </c>
      <c r="C527" s="12"/>
      <c r="D527" s="30"/>
      <c r="E527" s="9"/>
      <c r="F527" s="10"/>
      <c r="G527" s="10"/>
      <c r="H527" s="5"/>
      <c r="I527" s="30"/>
      <c r="J527" s="30"/>
      <c r="K527" s="30"/>
      <c r="L527" s="30"/>
      <c r="M527" s="30"/>
      <c r="N527" s="3"/>
      <c r="O527" s="3"/>
      <c r="P527" s="3"/>
      <c r="Q527" s="3"/>
      <c r="R527" s="20"/>
      <c r="S527" s="3"/>
      <c r="T527" s="30"/>
      <c r="U527" s="30"/>
      <c r="V527" s="19"/>
      <c r="W527" s="30"/>
      <c r="X527" s="13" t="s">
        <v>14</v>
      </c>
      <c r="Y527" s="12"/>
      <c r="Z527" s="30"/>
      <c r="AA527" s="9"/>
      <c r="AB527" s="10"/>
      <c r="AC527" s="10"/>
      <c r="AD527" s="5"/>
      <c r="AE527" s="30"/>
      <c r="AF527" s="30"/>
      <c r="AG527" s="30"/>
      <c r="AH527" s="30"/>
      <c r="AI527" s="30"/>
      <c r="AJ527" s="3"/>
      <c r="AK527" s="3"/>
      <c r="AL527" s="3"/>
      <c r="AM527" s="3"/>
      <c r="AN527" s="20"/>
      <c r="AO527" s="3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</row>
    <row r="528" spans="1:53" x14ac:dyDescent="0.25">
      <c r="A528" s="30"/>
      <c r="B528" s="13" t="s">
        <v>15</v>
      </c>
      <c r="C528" s="12"/>
      <c r="D528" s="30"/>
      <c r="E528" s="161" t="s">
        <v>7</v>
      </c>
      <c r="F528" s="162"/>
      <c r="G528" s="163"/>
      <c r="H528" s="5">
        <f>SUM(H514:H527)</f>
        <v>0</v>
      </c>
      <c r="I528" s="30"/>
      <c r="J528" s="30"/>
      <c r="K528" s="30"/>
      <c r="L528" s="30"/>
      <c r="M528" s="30"/>
      <c r="N528" s="3"/>
      <c r="O528" s="3"/>
      <c r="P528" s="3"/>
      <c r="Q528" s="3"/>
      <c r="R528" s="20"/>
      <c r="S528" s="3"/>
      <c r="T528" s="30"/>
      <c r="U528" s="30"/>
      <c r="V528" s="19"/>
      <c r="W528" s="30"/>
      <c r="X528" s="13" t="s">
        <v>15</v>
      </c>
      <c r="Y528" s="12"/>
      <c r="Z528" s="30"/>
      <c r="AA528" s="9"/>
      <c r="AB528" s="10"/>
      <c r="AC528" s="10"/>
      <c r="AD528" s="5"/>
      <c r="AE528" s="30"/>
      <c r="AF528" s="30"/>
      <c r="AG528" s="30"/>
      <c r="AH528" s="30"/>
      <c r="AI528" s="30"/>
      <c r="AJ528" s="3"/>
      <c r="AK528" s="3"/>
      <c r="AL528" s="3"/>
      <c r="AM528" s="3"/>
      <c r="AN528" s="20"/>
      <c r="AO528" s="3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</row>
    <row r="529" spans="1:53" x14ac:dyDescent="0.25">
      <c r="A529" s="30"/>
      <c r="B529" s="13" t="s">
        <v>16</v>
      </c>
      <c r="C529" s="12"/>
      <c r="D529" s="30"/>
      <c r="E529" s="15"/>
      <c r="F529" s="15"/>
      <c r="G529" s="15"/>
      <c r="H529" s="30"/>
      <c r="I529" s="30"/>
      <c r="J529" s="30"/>
      <c r="K529" s="30"/>
      <c r="L529" s="30"/>
      <c r="M529" s="30"/>
      <c r="N529" s="3"/>
      <c r="O529" s="3"/>
      <c r="P529" s="3"/>
      <c r="Q529" s="3"/>
      <c r="R529" s="20"/>
      <c r="S529" s="3"/>
      <c r="T529" s="30"/>
      <c r="U529" s="30"/>
      <c r="V529" s="19"/>
      <c r="W529" s="30"/>
      <c r="X529" s="13" t="s">
        <v>16</v>
      </c>
      <c r="Y529" s="12"/>
      <c r="Z529" s="30"/>
      <c r="AA529" s="161" t="s">
        <v>7</v>
      </c>
      <c r="AB529" s="162"/>
      <c r="AC529" s="163"/>
      <c r="AD529" s="5">
        <f>SUM(AD515:AD528)</f>
        <v>0</v>
      </c>
      <c r="AE529" s="30"/>
      <c r="AF529" s="30"/>
      <c r="AG529" s="30"/>
      <c r="AH529" s="30"/>
      <c r="AI529" s="30"/>
      <c r="AJ529" s="3"/>
      <c r="AK529" s="3"/>
      <c r="AL529" s="3"/>
      <c r="AM529" s="3"/>
      <c r="AN529" s="20"/>
      <c r="AO529" s="3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</row>
    <row r="530" spans="1:53" x14ac:dyDescent="0.25">
      <c r="A530" s="30"/>
      <c r="B530" s="13" t="s">
        <v>17</v>
      </c>
      <c r="C530" s="12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"/>
      <c r="O530" s="3"/>
      <c r="P530" s="3"/>
      <c r="Q530" s="3"/>
      <c r="R530" s="20"/>
      <c r="S530" s="3"/>
      <c r="T530" s="30"/>
      <c r="U530" s="30"/>
      <c r="V530" s="19"/>
      <c r="W530" s="30"/>
      <c r="X530" s="13" t="s">
        <v>17</v>
      </c>
      <c r="Y530" s="12"/>
      <c r="Z530" s="30"/>
      <c r="AA530" s="15"/>
      <c r="AB530" s="15"/>
      <c r="AC530" s="15"/>
      <c r="AD530" s="30"/>
      <c r="AE530" s="30"/>
      <c r="AF530" s="30"/>
      <c r="AG530" s="30"/>
      <c r="AH530" s="30"/>
      <c r="AI530" s="30"/>
      <c r="AJ530" s="3"/>
      <c r="AK530" s="3"/>
      <c r="AL530" s="3"/>
      <c r="AM530" s="3"/>
      <c r="AN530" s="20"/>
      <c r="AO530" s="3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</row>
    <row r="531" spans="1:53" x14ac:dyDescent="0.25">
      <c r="A531" s="30"/>
      <c r="B531" s="14"/>
      <c r="C531" s="12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161" t="s">
        <v>7</v>
      </c>
      <c r="O531" s="162"/>
      <c r="P531" s="162"/>
      <c r="Q531" s="163"/>
      <c r="R531" s="20">
        <f>SUM(R515:R530)</f>
        <v>0</v>
      </c>
      <c r="S531" s="3"/>
      <c r="T531" s="30"/>
      <c r="U531" s="30"/>
      <c r="V531" s="19"/>
      <c r="W531" s="30"/>
      <c r="X531" s="14"/>
      <c r="Y531" s="12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161" t="s">
        <v>7</v>
      </c>
      <c r="AK531" s="162"/>
      <c r="AL531" s="162"/>
      <c r="AM531" s="163"/>
      <c r="AN531" s="20">
        <f>SUM(AN515:AN530)</f>
        <v>0</v>
      </c>
      <c r="AO531" s="3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</row>
    <row r="532" spans="1:53" x14ac:dyDescent="0.25">
      <c r="A532" s="30"/>
      <c r="B532" s="14"/>
      <c r="C532" s="12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19"/>
      <c r="W532" s="30"/>
      <c r="X532" s="14"/>
      <c r="Y532" s="12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</row>
    <row r="533" spans="1:53" x14ac:dyDescent="0.25">
      <c r="A533" s="30"/>
      <c r="B533" s="14"/>
      <c r="C533" s="12"/>
      <c r="D533" s="30"/>
      <c r="E533" s="16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19"/>
      <c r="W533" s="30"/>
      <c r="X533" s="14"/>
      <c r="Y533" s="12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</row>
    <row r="534" spans="1:53" x14ac:dyDescent="0.25">
      <c r="A534" s="30"/>
      <c r="B534" s="14"/>
      <c r="C534" s="12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19"/>
      <c r="W534" s="30"/>
      <c r="X534" s="14"/>
      <c r="Y534" s="12"/>
      <c r="Z534" s="30"/>
      <c r="AA534" s="16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</row>
    <row r="535" spans="1:53" x14ac:dyDescent="0.25">
      <c r="A535" s="30"/>
      <c r="B535" s="14"/>
      <c r="C535" s="12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19"/>
      <c r="W535" s="30"/>
      <c r="X535" s="14"/>
      <c r="Y535" s="12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</row>
    <row r="536" spans="1:53" x14ac:dyDescent="0.25">
      <c r="A536" s="30"/>
      <c r="B536" s="14"/>
      <c r="C536" s="12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19"/>
      <c r="W536" s="30"/>
      <c r="X536" s="14"/>
      <c r="Y536" s="12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</row>
    <row r="537" spans="1:53" x14ac:dyDescent="0.25">
      <c r="A537" s="30"/>
      <c r="B537" s="14"/>
      <c r="C537" s="12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19"/>
      <c r="W537" s="30"/>
      <c r="X537" s="14"/>
      <c r="Y537" s="12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</row>
    <row r="538" spans="1:53" x14ac:dyDescent="0.25">
      <c r="A538" s="30"/>
      <c r="B538" s="14"/>
      <c r="C538" s="12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19"/>
      <c r="W538" s="30"/>
      <c r="X538" s="14"/>
      <c r="Y538" s="12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</row>
    <row r="539" spans="1:53" x14ac:dyDescent="0.25">
      <c r="A539" s="30"/>
      <c r="B539" s="14"/>
      <c r="C539" s="12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19"/>
      <c r="W539" s="30"/>
      <c r="X539" s="14"/>
      <c r="Y539" s="12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</row>
    <row r="540" spans="1:53" x14ac:dyDescent="0.25">
      <c r="A540" s="30"/>
      <c r="B540" s="13"/>
      <c r="C540" s="12"/>
      <c r="D540" s="30"/>
      <c r="E540" s="30" t="s">
        <v>21</v>
      </c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19"/>
      <c r="W540" s="30"/>
      <c r="X540" s="13"/>
      <c r="Y540" s="12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</row>
    <row r="541" spans="1:53" x14ac:dyDescent="0.25">
      <c r="A541" s="30"/>
      <c r="B541" s="17" t="s">
        <v>18</v>
      </c>
      <c r="C541" s="18">
        <f>SUM(C522:C540)</f>
        <v>890.47999999999956</v>
      </c>
      <c r="D541" s="30" t="s">
        <v>22</v>
      </c>
      <c r="E541" s="1" t="s">
        <v>19</v>
      </c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19"/>
      <c r="W541" s="30"/>
      <c r="X541" s="17" t="s">
        <v>18</v>
      </c>
      <c r="Y541" s="18">
        <f>SUM(Y522:Y540)</f>
        <v>890.47999999999956</v>
      </c>
      <c r="Z541" s="30" t="s">
        <v>22</v>
      </c>
      <c r="AA541" s="30" t="s">
        <v>21</v>
      </c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</row>
    <row r="542" spans="1:53" x14ac:dyDescent="0.25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19"/>
      <c r="W542" s="30"/>
      <c r="X542" s="30"/>
      <c r="Y542" s="30"/>
      <c r="Z542" s="30"/>
      <c r="AA542" s="1" t="s">
        <v>19</v>
      </c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</row>
    <row r="543" spans="1:53" x14ac:dyDescent="0.25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19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</row>
    <row r="544" spans="1:53" x14ac:dyDescent="0.25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19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</row>
    <row r="545" spans="1:53" x14ac:dyDescent="0.25">
      <c r="A545" s="30"/>
      <c r="B545" s="30"/>
      <c r="C545" s="30"/>
      <c r="D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19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</row>
    <row r="546" spans="1:53" x14ac:dyDescent="0.25">
      <c r="V546" s="19"/>
    </row>
    <row r="547" spans="1:53" x14ac:dyDescent="0.25">
      <c r="V547" s="19"/>
    </row>
    <row r="548" spans="1:53" x14ac:dyDescent="0.25">
      <c r="V548" s="19"/>
    </row>
    <row r="549" spans="1:53" x14ac:dyDescent="0.25">
      <c r="V549" s="19"/>
    </row>
    <row r="550" spans="1:53" x14ac:dyDescent="0.25">
      <c r="V550" s="19"/>
    </row>
    <row r="551" spans="1:53" x14ac:dyDescent="0.25">
      <c r="V551" s="19"/>
    </row>
    <row r="552" spans="1:53" x14ac:dyDescent="0.25">
      <c r="V552" s="19"/>
    </row>
    <row r="553" spans="1:53" x14ac:dyDescent="0.25">
      <c r="V553" s="19"/>
    </row>
    <row r="554" spans="1:53" x14ac:dyDescent="0.25">
      <c r="V554" s="19"/>
    </row>
    <row r="555" spans="1:53" x14ac:dyDescent="0.25">
      <c r="V555" s="19"/>
    </row>
    <row r="556" spans="1:53" x14ac:dyDescent="0.25">
      <c r="V556" s="19"/>
    </row>
    <row r="557" spans="1:53" x14ac:dyDescent="0.25">
      <c r="V557" s="19"/>
    </row>
    <row r="558" spans="1:53" x14ac:dyDescent="0.25">
      <c r="V558" s="19"/>
    </row>
    <row r="559" spans="1:53" x14ac:dyDescent="0.25">
      <c r="E559" s="30"/>
      <c r="F559" s="30"/>
      <c r="G559" s="30"/>
      <c r="H559" s="30"/>
      <c r="V559" s="19"/>
    </row>
    <row r="560" spans="1:53" x14ac:dyDescent="0.25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19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</row>
    <row r="561" spans="1:53" ht="26.25" x14ac:dyDescent="0.4">
      <c r="A561" s="30"/>
      <c r="B561" s="30"/>
      <c r="C561" s="30"/>
      <c r="D561" s="30"/>
      <c r="E561" s="30"/>
      <c r="F561" s="30"/>
      <c r="G561" s="30"/>
      <c r="H561" s="109" t="s">
        <v>28</v>
      </c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19"/>
      <c r="W561" s="30"/>
      <c r="X561" s="30"/>
      <c r="Y561" s="30"/>
      <c r="Z561" s="30"/>
      <c r="AA561" s="30"/>
      <c r="AB561" s="30"/>
      <c r="AC561" s="164" t="s">
        <v>29</v>
      </c>
      <c r="AD561" s="164"/>
      <c r="AE561" s="164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</row>
    <row r="562" spans="1:53" ht="15" customHeight="1" x14ac:dyDescent="0.4">
      <c r="A562" s="30"/>
      <c r="B562" s="30"/>
      <c r="C562" s="30"/>
      <c r="D562" s="30"/>
      <c r="E562" s="30"/>
      <c r="F562" s="30"/>
      <c r="G562" s="30"/>
      <c r="H562" s="109"/>
      <c r="I562" s="109"/>
      <c r="J562" s="109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19"/>
      <c r="W562" s="30"/>
      <c r="X562" s="30"/>
      <c r="Y562" s="30"/>
      <c r="Z562" s="30"/>
      <c r="AA562" s="30"/>
      <c r="AB562" s="30"/>
      <c r="AC562" s="164"/>
      <c r="AD562" s="164"/>
      <c r="AE562" s="164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</row>
    <row r="563" spans="1:53" ht="15" customHeight="1" x14ac:dyDescent="0.4">
      <c r="A563" s="30"/>
      <c r="B563" s="30"/>
      <c r="C563" s="30"/>
      <c r="D563" s="30"/>
      <c r="E563" s="30"/>
      <c r="F563" s="30"/>
      <c r="G563" s="30"/>
      <c r="H563" s="30"/>
      <c r="I563" s="109"/>
      <c r="J563" s="109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19"/>
      <c r="W563" s="30"/>
      <c r="X563" s="30"/>
      <c r="Y563" s="30"/>
      <c r="Z563" s="30"/>
      <c r="AA563" s="30"/>
      <c r="AB563" s="30"/>
      <c r="AC563" s="164"/>
      <c r="AD563" s="164"/>
      <c r="AE563" s="164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</row>
    <row r="564" spans="1:53" x14ac:dyDescent="0.25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19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</row>
    <row r="565" spans="1:53" x14ac:dyDescent="0.2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19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</row>
    <row r="566" spans="1:53" ht="23.25" x14ac:dyDescent="0.35">
      <c r="A566" s="30"/>
      <c r="B566" s="24" t="s">
        <v>67</v>
      </c>
      <c r="C566" s="30"/>
      <c r="D566" s="30"/>
      <c r="E566" s="166" t="s">
        <v>20</v>
      </c>
      <c r="F566" s="166"/>
      <c r="G566" s="166"/>
      <c r="H566" s="166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19"/>
      <c r="W566" s="30"/>
      <c r="X566" s="24" t="s">
        <v>67</v>
      </c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</row>
    <row r="567" spans="1:53" ht="23.25" x14ac:dyDescent="0.35">
      <c r="A567" s="30"/>
      <c r="B567" s="25" t="s">
        <v>32</v>
      </c>
      <c r="C567" s="22">
        <f>IF(X513="PAGADO",0,Y518)</f>
        <v>-890.47999999999956</v>
      </c>
      <c r="D567" s="30"/>
      <c r="E567" s="2" t="s">
        <v>1</v>
      </c>
      <c r="F567" s="2" t="s">
        <v>2</v>
      </c>
      <c r="G567" s="2" t="s">
        <v>3</v>
      </c>
      <c r="H567" s="2" t="s">
        <v>4</v>
      </c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19"/>
      <c r="W567" s="30"/>
      <c r="X567" s="25" t="s">
        <v>32</v>
      </c>
      <c r="Y567" s="22">
        <f>IF(B567="PAGADO",0,C572)</f>
        <v>-890.47999999999956</v>
      </c>
      <c r="Z567" s="30"/>
      <c r="AA567" s="166" t="s">
        <v>20</v>
      </c>
      <c r="AB567" s="166"/>
      <c r="AC567" s="166"/>
      <c r="AD567" s="166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</row>
    <row r="568" spans="1:53" x14ac:dyDescent="0.25">
      <c r="A568" s="30"/>
      <c r="B568" s="1" t="s">
        <v>0</v>
      </c>
      <c r="C568" s="21">
        <f>H582</f>
        <v>0</v>
      </c>
      <c r="D568" s="30"/>
      <c r="E568" s="4"/>
      <c r="F568" s="3"/>
      <c r="G568" s="3"/>
      <c r="H568" s="5"/>
      <c r="I568" s="30"/>
      <c r="J568" s="30"/>
      <c r="K568" s="30"/>
      <c r="L568" s="30"/>
      <c r="M568" s="30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T568" s="30"/>
      <c r="U568" s="30"/>
      <c r="V568" s="19"/>
      <c r="W568" s="30"/>
      <c r="X568" s="1" t="s">
        <v>0</v>
      </c>
      <c r="Y568" s="21">
        <f>AD583</f>
        <v>0</v>
      </c>
      <c r="Z568" s="30"/>
      <c r="AA568" s="2" t="s">
        <v>1</v>
      </c>
      <c r="AB568" s="2" t="s">
        <v>2</v>
      </c>
      <c r="AC568" s="2" t="s">
        <v>3</v>
      </c>
      <c r="AD568" s="2" t="s">
        <v>4</v>
      </c>
      <c r="AE568" s="30"/>
      <c r="AF568" s="30"/>
      <c r="AG568" s="30"/>
      <c r="AH568" s="30"/>
      <c r="AI568" s="30"/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</row>
    <row r="569" spans="1:53" x14ac:dyDescent="0.25">
      <c r="A569" s="30"/>
      <c r="B569" s="30"/>
      <c r="C569" s="22"/>
      <c r="D569" s="30"/>
      <c r="E569" s="4"/>
      <c r="F569" s="3"/>
      <c r="G569" s="3"/>
      <c r="H569" s="5"/>
      <c r="I569" s="30"/>
      <c r="J569" s="30"/>
      <c r="K569" s="30"/>
      <c r="L569" s="30"/>
      <c r="M569" s="30"/>
      <c r="N569" s="3"/>
      <c r="O569" s="3"/>
      <c r="P569" s="3"/>
      <c r="Q569" s="3"/>
      <c r="R569" s="20"/>
      <c r="S569" s="3"/>
      <c r="T569" s="30"/>
      <c r="U569" s="30"/>
      <c r="V569" s="19"/>
      <c r="W569" s="30"/>
      <c r="X569" s="30"/>
      <c r="Y569" s="22"/>
      <c r="Z569" s="30"/>
      <c r="AA569" s="4"/>
      <c r="AB569" s="3"/>
      <c r="AC569" s="3"/>
      <c r="AD569" s="5"/>
      <c r="AE569" s="30"/>
      <c r="AF569" s="30"/>
      <c r="AG569" s="30"/>
      <c r="AH569" s="30"/>
      <c r="AI569" s="30"/>
      <c r="AJ569" s="3"/>
      <c r="AK569" s="3"/>
      <c r="AL569" s="3"/>
      <c r="AM569" s="3"/>
      <c r="AN569" s="20"/>
      <c r="AO569" s="3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</row>
    <row r="570" spans="1:53" x14ac:dyDescent="0.25">
      <c r="A570" s="30"/>
      <c r="B570" s="1" t="s">
        <v>24</v>
      </c>
      <c r="C570" s="21">
        <f>IF(C567&gt;0,C567+C568,C568)</f>
        <v>0</v>
      </c>
      <c r="D570" s="30"/>
      <c r="E570" s="4"/>
      <c r="F570" s="3"/>
      <c r="G570" s="3"/>
      <c r="H570" s="5"/>
      <c r="I570" s="30"/>
      <c r="J570" s="30"/>
      <c r="K570" s="30"/>
      <c r="L570" s="30"/>
      <c r="M570" s="30"/>
      <c r="N570" s="3"/>
      <c r="O570" s="3"/>
      <c r="P570" s="3"/>
      <c r="Q570" s="3"/>
      <c r="R570" s="20"/>
      <c r="S570" s="3"/>
      <c r="T570" s="30"/>
      <c r="U570" s="30"/>
      <c r="V570" s="19"/>
      <c r="W570" s="30"/>
      <c r="X570" s="1" t="s">
        <v>24</v>
      </c>
      <c r="Y570" s="21">
        <f>IF(Y567&gt;0,Y567+Y568,Y568)</f>
        <v>0</v>
      </c>
      <c r="Z570" s="30"/>
      <c r="AA570" s="4"/>
      <c r="AB570" s="3"/>
      <c r="AC570" s="3"/>
      <c r="AD570" s="5"/>
      <c r="AE570" s="30"/>
      <c r="AF570" s="30"/>
      <c r="AG570" s="30"/>
      <c r="AH570" s="30"/>
      <c r="AI570" s="30"/>
      <c r="AJ570" s="3"/>
      <c r="AK570" s="3"/>
      <c r="AL570" s="3"/>
      <c r="AM570" s="3"/>
      <c r="AN570" s="20"/>
      <c r="AO570" s="3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</row>
    <row r="571" spans="1:53" x14ac:dyDescent="0.25">
      <c r="A571" s="30"/>
      <c r="B571" s="1" t="s">
        <v>9</v>
      </c>
      <c r="C571" s="22">
        <f>C594</f>
        <v>890.47999999999956</v>
      </c>
      <c r="D571" s="30"/>
      <c r="E571" s="4"/>
      <c r="F571" s="3"/>
      <c r="G571" s="3"/>
      <c r="H571" s="5"/>
      <c r="I571" s="30"/>
      <c r="J571" s="30"/>
      <c r="K571" s="30"/>
      <c r="L571" s="30"/>
      <c r="M571" s="30"/>
      <c r="N571" s="3"/>
      <c r="O571" s="3"/>
      <c r="P571" s="3"/>
      <c r="Q571" s="3"/>
      <c r="R571" s="20"/>
      <c r="S571" s="3"/>
      <c r="T571" s="30"/>
      <c r="U571" s="30"/>
      <c r="V571" s="19"/>
      <c r="W571" s="30"/>
      <c r="X571" s="1" t="s">
        <v>9</v>
      </c>
      <c r="Y571" s="22">
        <f>Y594</f>
        <v>890.47999999999956</v>
      </c>
      <c r="Z571" s="30"/>
      <c r="AA571" s="4"/>
      <c r="AB571" s="3"/>
      <c r="AC571" s="3"/>
      <c r="AD571" s="5"/>
      <c r="AE571" s="30"/>
      <c r="AF571" s="30"/>
      <c r="AG571" s="30"/>
      <c r="AH571" s="30"/>
      <c r="AI571" s="30"/>
      <c r="AJ571" s="3"/>
      <c r="AK571" s="3"/>
      <c r="AL571" s="3"/>
      <c r="AM571" s="3"/>
      <c r="AN571" s="20"/>
      <c r="AO571" s="3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  <c r="BA571" s="30"/>
    </row>
    <row r="572" spans="1:53" x14ac:dyDescent="0.25">
      <c r="A572" s="30"/>
      <c r="B572" s="6" t="s">
        <v>25</v>
      </c>
      <c r="C572" s="23">
        <f>C570-C571</f>
        <v>-890.47999999999956</v>
      </c>
      <c r="D572" s="30"/>
      <c r="E572" s="9"/>
      <c r="F572" s="10"/>
      <c r="G572" s="10"/>
      <c r="H572" s="5"/>
      <c r="I572" s="30"/>
      <c r="J572" s="30"/>
      <c r="K572" s="30"/>
      <c r="L572" s="30"/>
      <c r="M572" s="30"/>
      <c r="N572" s="3"/>
      <c r="O572" s="3"/>
      <c r="P572" s="3"/>
      <c r="Q572" s="3"/>
      <c r="R572" s="20"/>
      <c r="S572" s="3"/>
      <c r="T572" s="30"/>
      <c r="U572" s="30"/>
      <c r="V572" s="19"/>
      <c r="W572" s="30"/>
      <c r="X572" s="6" t="s">
        <v>8</v>
      </c>
      <c r="Y572" s="23">
        <f>Y570-Y571</f>
        <v>-890.47999999999956</v>
      </c>
      <c r="Z572" s="30"/>
      <c r="AA572" s="4"/>
      <c r="AB572" s="3"/>
      <c r="AC572" s="3"/>
      <c r="AD572" s="5"/>
      <c r="AE572" s="30"/>
      <c r="AF572" s="30"/>
      <c r="AG572" s="30"/>
      <c r="AH572" s="30"/>
      <c r="AI572" s="30"/>
      <c r="AJ572" s="3"/>
      <c r="AK572" s="3"/>
      <c r="AL572" s="3"/>
      <c r="AM572" s="3"/>
      <c r="AN572" s="20"/>
      <c r="AO572" s="3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</row>
    <row r="573" spans="1:53" ht="26.25" x14ac:dyDescent="0.4">
      <c r="A573" s="30"/>
      <c r="B573" s="167" t="str">
        <f>IF(C572&lt;0,"NO PAGAR","COBRAR")</f>
        <v>NO PAGAR</v>
      </c>
      <c r="C573" s="167"/>
      <c r="D573" s="30"/>
      <c r="E573" s="9"/>
      <c r="F573" s="10"/>
      <c r="G573" s="10"/>
      <c r="H573" s="5"/>
      <c r="I573" s="30"/>
      <c r="J573" s="30"/>
      <c r="K573" s="30"/>
      <c r="L573" s="30"/>
      <c r="M573" s="30"/>
      <c r="N573" s="3"/>
      <c r="O573" s="3"/>
      <c r="P573" s="3"/>
      <c r="Q573" s="3"/>
      <c r="R573" s="20"/>
      <c r="S573" s="3"/>
      <c r="T573" s="30"/>
      <c r="U573" s="30"/>
      <c r="V573" s="19"/>
      <c r="W573" s="30"/>
      <c r="X573" s="167" t="str">
        <f>IF(Y572&lt;0,"NO PAGAR","COBRAR")</f>
        <v>NO PAGAR</v>
      </c>
      <c r="Y573" s="167"/>
      <c r="Z573" s="30"/>
      <c r="AA573" s="9"/>
      <c r="AB573" s="10"/>
      <c r="AC573" s="10"/>
      <c r="AD573" s="5"/>
      <c r="AE573" s="30"/>
      <c r="AF573" s="30"/>
      <c r="AG573" s="30"/>
      <c r="AH573" s="30"/>
      <c r="AI573" s="30"/>
      <c r="AJ573" s="3"/>
      <c r="AK573" s="3"/>
      <c r="AL573" s="3"/>
      <c r="AM573" s="3"/>
      <c r="AN573" s="20"/>
      <c r="AO573" s="3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</row>
    <row r="574" spans="1:53" x14ac:dyDescent="0.25">
      <c r="A574" s="30"/>
      <c r="B574" s="159" t="s">
        <v>9</v>
      </c>
      <c r="C574" s="160"/>
      <c r="D574" s="30"/>
      <c r="E574" s="9"/>
      <c r="F574" s="10"/>
      <c r="G574" s="10"/>
      <c r="H574" s="5"/>
      <c r="I574" s="30"/>
      <c r="J574" s="30"/>
      <c r="K574" s="30"/>
      <c r="L574" s="30"/>
      <c r="M574" s="30"/>
      <c r="N574" s="3"/>
      <c r="O574" s="3"/>
      <c r="P574" s="3"/>
      <c r="Q574" s="3"/>
      <c r="R574" s="20"/>
      <c r="S574" s="3"/>
      <c r="T574" s="30"/>
      <c r="U574" s="30"/>
      <c r="V574" s="19"/>
      <c r="W574" s="30"/>
      <c r="X574" s="159" t="s">
        <v>9</v>
      </c>
      <c r="Y574" s="160"/>
      <c r="Z574" s="30"/>
      <c r="AA574" s="9"/>
      <c r="AB574" s="10"/>
      <c r="AC574" s="10"/>
      <c r="AD574" s="5"/>
      <c r="AE574" s="30"/>
      <c r="AF574" s="30"/>
      <c r="AG574" s="30"/>
      <c r="AH574" s="30"/>
      <c r="AI574" s="30"/>
      <c r="AJ574" s="3"/>
      <c r="AK574" s="3"/>
      <c r="AL574" s="3"/>
      <c r="AM574" s="3"/>
      <c r="AN574" s="20"/>
      <c r="AO574" s="3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</row>
    <row r="575" spans="1:53" x14ac:dyDescent="0.25">
      <c r="A575" s="30"/>
      <c r="B575" s="11" t="str">
        <f>IF(C608&lt;0,"SALDO A FAVOR","SALDO ADELANTAD0'")</f>
        <v>SALDO ADELANTAD0'</v>
      </c>
      <c r="C575" s="12">
        <f>IF(Y518&lt;=0,Y518*-1)</f>
        <v>890.47999999999956</v>
      </c>
      <c r="D575" s="30"/>
      <c r="E575" s="9"/>
      <c r="F575" s="10"/>
      <c r="G575" s="10"/>
      <c r="H575" s="5"/>
      <c r="I575" s="30"/>
      <c r="J575" s="30"/>
      <c r="K575" s="30"/>
      <c r="L575" s="30"/>
      <c r="M575" s="30"/>
      <c r="N575" s="3"/>
      <c r="O575" s="3"/>
      <c r="P575" s="3"/>
      <c r="Q575" s="3"/>
      <c r="R575" s="20"/>
      <c r="S575" s="3"/>
      <c r="T575" s="30"/>
      <c r="U575" s="30"/>
      <c r="V575" s="19"/>
      <c r="W575" s="30"/>
      <c r="X575" s="11" t="str">
        <f>IF(C572&lt;0,"SALDO ADELANTADO","SALDO A FAVOR'")</f>
        <v>SALDO ADELANTADO</v>
      </c>
      <c r="Y575" s="12">
        <f>IF(C572&lt;=0,C572*-1)</f>
        <v>890.47999999999956</v>
      </c>
      <c r="Z575" s="30"/>
      <c r="AA575" s="9"/>
      <c r="AB575" s="10"/>
      <c r="AC575" s="10"/>
      <c r="AD575" s="5"/>
      <c r="AE575" s="30"/>
      <c r="AF575" s="30"/>
      <c r="AG575" s="30"/>
      <c r="AH575" s="30"/>
      <c r="AI575" s="30"/>
      <c r="AJ575" s="3"/>
      <c r="AK575" s="3"/>
      <c r="AL575" s="3"/>
      <c r="AM575" s="3"/>
      <c r="AN575" s="20"/>
      <c r="AO575" s="3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  <c r="BA575" s="30"/>
    </row>
    <row r="576" spans="1:53" x14ac:dyDescent="0.25">
      <c r="A576" s="30"/>
      <c r="B576" s="13" t="s">
        <v>10</v>
      </c>
      <c r="C576" s="12">
        <f>R585</f>
        <v>0</v>
      </c>
      <c r="D576" s="30"/>
      <c r="E576" s="9"/>
      <c r="F576" s="10"/>
      <c r="G576" s="10"/>
      <c r="H576" s="5"/>
      <c r="I576" s="30"/>
      <c r="J576" s="30"/>
      <c r="K576" s="30"/>
      <c r="L576" s="30"/>
      <c r="M576" s="30"/>
      <c r="N576" s="3"/>
      <c r="O576" s="3"/>
      <c r="P576" s="3"/>
      <c r="Q576" s="3"/>
      <c r="R576" s="20"/>
      <c r="S576" s="3"/>
      <c r="T576" s="30"/>
      <c r="U576" s="30"/>
      <c r="V576" s="19"/>
      <c r="W576" s="30"/>
      <c r="X576" s="13" t="s">
        <v>10</v>
      </c>
      <c r="Y576" s="12">
        <f>AN585</f>
        <v>0</v>
      </c>
      <c r="Z576" s="30"/>
      <c r="AA576" s="9"/>
      <c r="AB576" s="10"/>
      <c r="AC576" s="10"/>
      <c r="AD576" s="5"/>
      <c r="AE576" s="30"/>
      <c r="AF576" s="30"/>
      <c r="AG576" s="30"/>
      <c r="AH576" s="30"/>
      <c r="AI576" s="30"/>
      <c r="AJ576" s="3"/>
      <c r="AK576" s="3"/>
      <c r="AL576" s="3"/>
      <c r="AM576" s="3"/>
      <c r="AN576" s="20"/>
      <c r="AO576" s="3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</row>
    <row r="577" spans="1:53" x14ac:dyDescent="0.25">
      <c r="A577" s="30"/>
      <c r="B577" s="13" t="s">
        <v>11</v>
      </c>
      <c r="C577" s="12"/>
      <c r="D577" s="30"/>
      <c r="E577" s="9"/>
      <c r="F577" s="10"/>
      <c r="G577" s="10"/>
      <c r="H577" s="5"/>
      <c r="I577" s="30"/>
      <c r="J577" s="30"/>
      <c r="K577" s="30"/>
      <c r="L577" s="30"/>
      <c r="M577" s="30"/>
      <c r="N577" s="3"/>
      <c r="O577" s="3"/>
      <c r="P577" s="3"/>
      <c r="Q577" s="3"/>
      <c r="R577" s="20"/>
      <c r="S577" s="3"/>
      <c r="T577" s="30"/>
      <c r="U577" s="30"/>
      <c r="V577" s="19"/>
      <c r="W577" s="30"/>
      <c r="X577" s="13" t="s">
        <v>11</v>
      </c>
      <c r="Y577" s="12"/>
      <c r="Z577" s="30"/>
      <c r="AA577" s="9"/>
      <c r="AB577" s="10"/>
      <c r="AC577" s="10"/>
      <c r="AD577" s="5"/>
      <c r="AE577" s="30"/>
      <c r="AF577" s="30"/>
      <c r="AG577" s="30"/>
      <c r="AH577" s="30"/>
      <c r="AI577" s="30"/>
      <c r="AJ577" s="3"/>
      <c r="AK577" s="3"/>
      <c r="AL577" s="3"/>
      <c r="AM577" s="3"/>
      <c r="AN577" s="20"/>
      <c r="AO577" s="3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  <c r="BA577" s="30"/>
    </row>
    <row r="578" spans="1:53" x14ac:dyDescent="0.25">
      <c r="A578" s="30"/>
      <c r="B578" s="13" t="s">
        <v>12</v>
      </c>
      <c r="C578" s="12"/>
      <c r="D578" s="30"/>
      <c r="E578" s="9"/>
      <c r="F578" s="10"/>
      <c r="G578" s="10"/>
      <c r="H578" s="5"/>
      <c r="I578" s="30"/>
      <c r="J578" s="30"/>
      <c r="K578" s="30"/>
      <c r="L578" s="30"/>
      <c r="M578" s="30"/>
      <c r="N578" s="3"/>
      <c r="O578" s="3"/>
      <c r="P578" s="3"/>
      <c r="Q578" s="3"/>
      <c r="R578" s="20"/>
      <c r="S578" s="3"/>
      <c r="T578" s="30"/>
      <c r="U578" s="30"/>
      <c r="V578" s="19"/>
      <c r="W578" s="30"/>
      <c r="X578" s="13" t="s">
        <v>12</v>
      </c>
      <c r="Y578" s="12"/>
      <c r="Z578" s="30"/>
      <c r="AA578" s="9"/>
      <c r="AB578" s="10"/>
      <c r="AC578" s="10"/>
      <c r="AD578" s="5"/>
      <c r="AE578" s="30"/>
      <c r="AF578" s="30"/>
      <c r="AG578" s="30"/>
      <c r="AH578" s="30"/>
      <c r="AI578" s="30"/>
      <c r="AJ578" s="3"/>
      <c r="AK578" s="3"/>
      <c r="AL578" s="3"/>
      <c r="AM578" s="3"/>
      <c r="AN578" s="20"/>
      <c r="AO578" s="3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</row>
    <row r="579" spans="1:53" x14ac:dyDescent="0.25">
      <c r="A579" s="30"/>
      <c r="B579" s="13" t="s">
        <v>13</v>
      </c>
      <c r="C579" s="12"/>
      <c r="D579" s="30"/>
      <c r="E579" s="9"/>
      <c r="F579" s="10"/>
      <c r="G579" s="10"/>
      <c r="H579" s="5"/>
      <c r="I579" s="30"/>
      <c r="J579" s="30"/>
      <c r="K579" s="30"/>
      <c r="L579" s="30"/>
      <c r="M579" s="30"/>
      <c r="N579" s="3"/>
      <c r="O579" s="3"/>
      <c r="P579" s="3"/>
      <c r="Q579" s="3"/>
      <c r="R579" s="20"/>
      <c r="S579" s="3"/>
      <c r="T579" s="30"/>
      <c r="U579" s="30"/>
      <c r="V579" s="19"/>
      <c r="W579" s="30"/>
      <c r="X579" s="13" t="s">
        <v>13</v>
      </c>
      <c r="Y579" s="12"/>
      <c r="Z579" s="30"/>
      <c r="AA579" s="9"/>
      <c r="AB579" s="10"/>
      <c r="AC579" s="10"/>
      <c r="AD579" s="5"/>
      <c r="AE579" s="30"/>
      <c r="AF579" s="30"/>
      <c r="AG579" s="30"/>
      <c r="AH579" s="30"/>
      <c r="AI579" s="30"/>
      <c r="AJ579" s="3"/>
      <c r="AK579" s="3"/>
      <c r="AL579" s="3"/>
      <c r="AM579" s="3"/>
      <c r="AN579" s="20"/>
      <c r="AO579" s="3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  <c r="BA579" s="30"/>
    </row>
    <row r="580" spans="1:53" x14ac:dyDescent="0.25">
      <c r="A580" s="30"/>
      <c r="B580" s="13" t="s">
        <v>14</v>
      </c>
      <c r="C580" s="12"/>
      <c r="D580" s="30"/>
      <c r="E580" s="9"/>
      <c r="F580" s="10"/>
      <c r="G580" s="10"/>
      <c r="H580" s="5"/>
      <c r="I580" s="30"/>
      <c r="J580" s="30"/>
      <c r="K580" s="30"/>
      <c r="L580" s="30"/>
      <c r="M580" s="30"/>
      <c r="N580" s="3"/>
      <c r="O580" s="3"/>
      <c r="P580" s="3"/>
      <c r="Q580" s="3"/>
      <c r="R580" s="20"/>
      <c r="S580" s="3"/>
      <c r="T580" s="30"/>
      <c r="U580" s="30"/>
      <c r="V580" s="19"/>
      <c r="W580" s="30"/>
      <c r="X580" s="13" t="s">
        <v>14</v>
      </c>
      <c r="Y580" s="12"/>
      <c r="Z580" s="30"/>
      <c r="AA580" s="9"/>
      <c r="AB580" s="10"/>
      <c r="AC580" s="10"/>
      <c r="AD580" s="5"/>
      <c r="AE580" s="30"/>
      <c r="AF580" s="30"/>
      <c r="AG580" s="30"/>
      <c r="AH580" s="30"/>
      <c r="AI580" s="30"/>
      <c r="AJ580" s="3"/>
      <c r="AK580" s="3"/>
      <c r="AL580" s="3"/>
      <c r="AM580" s="3"/>
      <c r="AN580" s="20"/>
      <c r="AO580" s="3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</row>
    <row r="581" spans="1:53" x14ac:dyDescent="0.25">
      <c r="A581" s="30"/>
      <c r="B581" s="13" t="s">
        <v>15</v>
      </c>
      <c r="C581" s="12"/>
      <c r="D581" s="30"/>
      <c r="E581" s="9"/>
      <c r="F581" s="10"/>
      <c r="G581" s="10"/>
      <c r="H581" s="5"/>
      <c r="I581" s="30"/>
      <c r="J581" s="30"/>
      <c r="K581" s="30"/>
      <c r="L581" s="30"/>
      <c r="M581" s="30"/>
      <c r="N581" s="3"/>
      <c r="O581" s="3"/>
      <c r="P581" s="3"/>
      <c r="Q581" s="3"/>
      <c r="R581" s="20"/>
      <c r="S581" s="3"/>
      <c r="T581" s="30"/>
      <c r="U581" s="30"/>
      <c r="V581" s="19"/>
      <c r="W581" s="30"/>
      <c r="X581" s="13" t="s">
        <v>15</v>
      </c>
      <c r="Y581" s="12"/>
      <c r="Z581" s="30"/>
      <c r="AA581" s="9"/>
      <c r="AB581" s="10"/>
      <c r="AC581" s="10"/>
      <c r="AD581" s="5"/>
      <c r="AE581" s="30"/>
      <c r="AF581" s="30"/>
      <c r="AG581" s="30"/>
      <c r="AH581" s="30"/>
      <c r="AI581" s="30"/>
      <c r="AJ581" s="3"/>
      <c r="AK581" s="3"/>
      <c r="AL581" s="3"/>
      <c r="AM581" s="3"/>
      <c r="AN581" s="20"/>
      <c r="AO581" s="3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  <c r="BA581" s="30"/>
    </row>
    <row r="582" spans="1:53" x14ac:dyDescent="0.25">
      <c r="A582" s="30"/>
      <c r="B582" s="13" t="s">
        <v>16</v>
      </c>
      <c r="C582" s="12"/>
      <c r="D582" s="30"/>
      <c r="E582" s="161" t="s">
        <v>7</v>
      </c>
      <c r="F582" s="162"/>
      <c r="G582" s="163"/>
      <c r="H582" s="5">
        <f>SUM(H568:H581)</f>
        <v>0</v>
      </c>
      <c r="I582" s="30"/>
      <c r="J582" s="30"/>
      <c r="K582" s="30"/>
      <c r="L582" s="30"/>
      <c r="M582" s="30"/>
      <c r="N582" s="3"/>
      <c r="O582" s="3"/>
      <c r="P582" s="3"/>
      <c r="Q582" s="3"/>
      <c r="R582" s="20"/>
      <c r="S582" s="3"/>
      <c r="T582" s="30"/>
      <c r="U582" s="30"/>
      <c r="V582" s="19"/>
      <c r="W582" s="30"/>
      <c r="X582" s="13" t="s">
        <v>16</v>
      </c>
      <c r="Y582" s="12"/>
      <c r="Z582" s="30"/>
      <c r="AA582" s="9"/>
      <c r="AB582" s="10"/>
      <c r="AC582" s="10"/>
      <c r="AD582" s="5"/>
      <c r="AE582" s="30"/>
      <c r="AF582" s="30"/>
      <c r="AG582" s="30"/>
      <c r="AH582" s="30"/>
      <c r="AI582" s="30"/>
      <c r="AJ582" s="3"/>
      <c r="AK582" s="3"/>
      <c r="AL582" s="3"/>
      <c r="AM582" s="3"/>
      <c r="AN582" s="20"/>
      <c r="AO582" s="3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</row>
    <row r="583" spans="1:53" x14ac:dyDescent="0.25">
      <c r="A583" s="30"/>
      <c r="B583" s="13" t="s">
        <v>17</v>
      </c>
      <c r="C583" s="12"/>
      <c r="D583" s="30"/>
      <c r="E583" s="15"/>
      <c r="F583" s="15"/>
      <c r="G583" s="15"/>
      <c r="H583" s="30"/>
      <c r="I583" s="30"/>
      <c r="J583" s="30"/>
      <c r="K583" s="30"/>
      <c r="L583" s="30"/>
      <c r="M583" s="30"/>
      <c r="N583" s="3"/>
      <c r="O583" s="3"/>
      <c r="P583" s="3"/>
      <c r="Q583" s="3"/>
      <c r="R583" s="20"/>
      <c r="S583" s="3"/>
      <c r="T583" s="30"/>
      <c r="U583" s="30"/>
      <c r="V583" s="19"/>
      <c r="W583" s="30"/>
      <c r="X583" s="13" t="s">
        <v>17</v>
      </c>
      <c r="Y583" s="12"/>
      <c r="Z583" s="30"/>
      <c r="AA583" s="161" t="s">
        <v>7</v>
      </c>
      <c r="AB583" s="162"/>
      <c r="AC583" s="163"/>
      <c r="AD583" s="5">
        <f>SUM(AD569:AD582)</f>
        <v>0</v>
      </c>
      <c r="AE583" s="30"/>
      <c r="AF583" s="30"/>
      <c r="AG583" s="30"/>
      <c r="AH583" s="30"/>
      <c r="AI583" s="30"/>
      <c r="AJ583" s="3"/>
      <c r="AK583" s="3"/>
      <c r="AL583" s="3"/>
      <c r="AM583" s="3"/>
      <c r="AN583" s="20"/>
      <c r="AO583" s="3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  <c r="BA583" s="30"/>
    </row>
    <row r="584" spans="1:53" x14ac:dyDescent="0.25">
      <c r="A584" s="30"/>
      <c r="B584" s="14"/>
      <c r="C584" s="12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"/>
      <c r="O584" s="3"/>
      <c r="P584" s="3"/>
      <c r="Q584" s="3"/>
      <c r="R584" s="20"/>
      <c r="S584" s="3"/>
      <c r="T584" s="30"/>
      <c r="U584" s="30"/>
      <c r="V584" s="19"/>
      <c r="W584" s="30"/>
      <c r="X584" s="14"/>
      <c r="Y584" s="12"/>
      <c r="Z584" s="30"/>
      <c r="AA584" s="15"/>
      <c r="AB584" s="15"/>
      <c r="AC584" s="15"/>
      <c r="AD584" s="30"/>
      <c r="AE584" s="30"/>
      <c r="AF584" s="30"/>
      <c r="AG584" s="30"/>
      <c r="AH584" s="30"/>
      <c r="AI584" s="30"/>
      <c r="AJ584" s="3"/>
      <c r="AK584" s="3"/>
      <c r="AL584" s="3"/>
      <c r="AM584" s="3"/>
      <c r="AN584" s="20"/>
      <c r="AO584" s="3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</row>
    <row r="585" spans="1:53" x14ac:dyDescent="0.25">
      <c r="A585" s="30"/>
      <c r="B585" s="14"/>
      <c r="C585" s="12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161" t="s">
        <v>7</v>
      </c>
      <c r="O585" s="162"/>
      <c r="P585" s="162"/>
      <c r="Q585" s="163"/>
      <c r="R585" s="20">
        <f>SUM(R569:R584)</f>
        <v>0</v>
      </c>
      <c r="S585" s="3"/>
      <c r="T585" s="30"/>
      <c r="U585" s="30"/>
      <c r="V585" s="19"/>
      <c r="W585" s="30"/>
      <c r="X585" s="14"/>
      <c r="Y585" s="12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161" t="s">
        <v>7</v>
      </c>
      <c r="AK585" s="162"/>
      <c r="AL585" s="162"/>
      <c r="AM585" s="163"/>
      <c r="AN585" s="20">
        <f>SUM(AN569:AN584)</f>
        <v>0</v>
      </c>
      <c r="AO585" s="3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/>
    </row>
    <row r="586" spans="1:53" x14ac:dyDescent="0.25">
      <c r="A586" s="30"/>
      <c r="B586" s="14"/>
      <c r="C586" s="12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19"/>
      <c r="W586" s="30"/>
      <c r="X586" s="14"/>
      <c r="Y586" s="12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</row>
    <row r="587" spans="1:53" x14ac:dyDescent="0.25">
      <c r="A587" s="30"/>
      <c r="B587" s="14"/>
      <c r="C587" s="12"/>
      <c r="D587" s="30"/>
      <c r="E587" s="16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19"/>
      <c r="W587" s="30"/>
      <c r="X587" s="14"/>
      <c r="Y587" s="12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  <c r="BA587" s="30"/>
    </row>
    <row r="588" spans="1:53" x14ac:dyDescent="0.25">
      <c r="A588" s="30"/>
      <c r="B588" s="14"/>
      <c r="C588" s="12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19"/>
      <c r="W588" s="30"/>
      <c r="X588" s="14"/>
      <c r="Y588" s="12"/>
      <c r="Z588" s="30"/>
      <c r="AA588" s="16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</row>
    <row r="589" spans="1:53" x14ac:dyDescent="0.25">
      <c r="A589" s="30"/>
      <c r="B589" s="14"/>
      <c r="C589" s="12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19"/>
      <c r="W589" s="30"/>
      <c r="X589" s="14"/>
      <c r="Y589" s="12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  <c r="BA589" s="30"/>
    </row>
    <row r="590" spans="1:53" x14ac:dyDescent="0.25">
      <c r="A590" s="30"/>
      <c r="B590" s="14"/>
      <c r="C590" s="12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19"/>
      <c r="W590" s="30"/>
      <c r="X590" s="14"/>
      <c r="Y590" s="12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</row>
    <row r="591" spans="1:53" x14ac:dyDescent="0.25">
      <c r="A591" s="30"/>
      <c r="B591" s="14"/>
      <c r="C591" s="12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19"/>
      <c r="W591" s="30"/>
      <c r="X591" s="14"/>
      <c r="Y591" s="12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</row>
    <row r="592" spans="1:53" x14ac:dyDescent="0.25">
      <c r="A592" s="30"/>
      <c r="B592" s="14"/>
      <c r="C592" s="12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19"/>
      <c r="W592" s="30"/>
      <c r="X592" s="14"/>
      <c r="Y592" s="12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</row>
    <row r="593" spans="1:53" x14ac:dyDescent="0.25">
      <c r="A593" s="30"/>
      <c r="B593" s="13"/>
      <c r="C593" s="12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19"/>
      <c r="W593" s="30"/>
      <c r="X593" s="13"/>
      <c r="Y593" s="12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/>
    </row>
    <row r="594" spans="1:53" x14ac:dyDescent="0.25">
      <c r="A594" s="30"/>
      <c r="B594" s="17" t="s">
        <v>18</v>
      </c>
      <c r="C594" s="18">
        <f>SUM(C575:C593)</f>
        <v>890.47999999999956</v>
      </c>
      <c r="D594" s="30"/>
      <c r="E594" s="30" t="s">
        <v>21</v>
      </c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19"/>
      <c r="W594" s="30"/>
      <c r="X594" s="17" t="s">
        <v>18</v>
      </c>
      <c r="Y594" s="18">
        <f>SUM(Y575:Y593)</f>
        <v>890.47999999999956</v>
      </c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</row>
    <row r="595" spans="1:53" x14ac:dyDescent="0.25">
      <c r="A595" s="30"/>
      <c r="B595" s="30"/>
      <c r="C595" s="30"/>
      <c r="D595" s="30" t="s">
        <v>22</v>
      </c>
      <c r="E595" s="1" t="s">
        <v>19</v>
      </c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19"/>
      <c r="W595" s="30"/>
      <c r="X595" s="30"/>
      <c r="Y595" s="30"/>
      <c r="Z595" s="30" t="s">
        <v>22</v>
      </c>
      <c r="AA595" s="30" t="s">
        <v>21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</row>
    <row r="596" spans="1:53" x14ac:dyDescent="0.25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19"/>
      <c r="W596" s="30"/>
      <c r="X596" s="30"/>
      <c r="Y596" s="30"/>
      <c r="Z596" s="30"/>
      <c r="AA596" s="1" t="s">
        <v>19</v>
      </c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</row>
    <row r="597" spans="1:53" x14ac:dyDescent="0.25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19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/>
    </row>
    <row r="598" spans="1:53" x14ac:dyDescent="0.25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19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</row>
    <row r="599" spans="1:53" x14ac:dyDescent="0.25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19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/>
    </row>
    <row r="600" spans="1:53" x14ac:dyDescent="0.25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19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</row>
    <row r="601" spans="1:53" x14ac:dyDescent="0.25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19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/>
    </row>
    <row r="602" spans="1:53" x14ac:dyDescent="0.25">
      <c r="A602" s="30"/>
      <c r="B602" s="30"/>
      <c r="C602" s="30"/>
      <c r="D602" s="30"/>
      <c r="E602" s="19"/>
      <c r="F602" s="19"/>
      <c r="G602" s="19"/>
      <c r="H602" s="19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19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</row>
    <row r="603" spans="1:5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/>
    </row>
    <row r="604" spans="1:5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</row>
    <row r="605" spans="1:53" x14ac:dyDescent="0.25">
      <c r="A605" s="19"/>
      <c r="B605" s="19"/>
      <c r="C605" s="19"/>
      <c r="D605" s="19"/>
      <c r="E605" s="30"/>
      <c r="F605" s="30"/>
      <c r="G605" s="30"/>
      <c r="H605" s="30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/>
    </row>
    <row r="606" spans="1:53" ht="26.25" x14ac:dyDescent="0.4">
      <c r="A606" s="30"/>
      <c r="B606" s="30"/>
      <c r="C606" s="30"/>
      <c r="D606" s="30"/>
      <c r="E606" s="30"/>
      <c r="F606" s="30"/>
      <c r="G606" s="30"/>
      <c r="H606" s="109" t="s">
        <v>30</v>
      </c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19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</row>
    <row r="607" spans="1:53" ht="15" customHeight="1" x14ac:dyDescent="0.4">
      <c r="A607" s="30"/>
      <c r="B607" s="30"/>
      <c r="C607" s="30"/>
      <c r="D607" s="30"/>
      <c r="E607" s="30"/>
      <c r="F607" s="30"/>
      <c r="G607" s="30"/>
      <c r="H607" s="109"/>
      <c r="I607" s="109"/>
      <c r="J607" s="109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19"/>
      <c r="W607" s="30"/>
      <c r="X607" s="30"/>
      <c r="Y607" s="30"/>
      <c r="Z607" s="30"/>
      <c r="AA607" s="165" t="s">
        <v>31</v>
      </c>
      <c r="AB607" s="165"/>
      <c r="AC607" s="165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</row>
    <row r="608" spans="1:53" ht="15" customHeight="1" x14ac:dyDescent="0.4">
      <c r="A608" s="30"/>
      <c r="B608" s="30"/>
      <c r="C608" s="30"/>
      <c r="D608" s="30"/>
      <c r="E608" s="30"/>
      <c r="F608" s="30"/>
      <c r="G608" s="30"/>
      <c r="H608" s="30"/>
      <c r="I608" s="109"/>
      <c r="J608" s="109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19"/>
      <c r="W608" s="30"/>
      <c r="X608" s="30"/>
      <c r="Y608" s="30"/>
      <c r="Z608" s="30"/>
      <c r="AA608" s="165"/>
      <c r="AB608" s="165"/>
      <c r="AC608" s="165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</row>
    <row r="609" spans="1:53" x14ac:dyDescent="0.25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19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</row>
    <row r="610" spans="1:53" x14ac:dyDescent="0.25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19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</row>
    <row r="611" spans="1:53" ht="23.25" x14ac:dyDescent="0.35">
      <c r="A611" s="30"/>
      <c r="B611" s="26" t="s">
        <v>67</v>
      </c>
      <c r="C611" s="30"/>
      <c r="D611" s="30"/>
      <c r="E611" s="166" t="s">
        <v>20</v>
      </c>
      <c r="F611" s="166"/>
      <c r="G611" s="166"/>
      <c r="H611" s="166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19"/>
      <c r="W611" s="30"/>
      <c r="X611" s="24" t="s">
        <v>67</v>
      </c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</row>
    <row r="612" spans="1:53" ht="23.25" x14ac:dyDescent="0.35">
      <c r="A612" s="30"/>
      <c r="B612" s="25" t="s">
        <v>32</v>
      </c>
      <c r="C612" s="22">
        <f>IF(X567="PAGADO",0,C572)</f>
        <v>-890.47999999999956</v>
      </c>
      <c r="D612" s="30"/>
      <c r="E612" s="2" t="s">
        <v>1</v>
      </c>
      <c r="F612" s="2" t="s">
        <v>2</v>
      </c>
      <c r="G612" s="2" t="s">
        <v>3</v>
      </c>
      <c r="H612" s="2" t="s">
        <v>4</v>
      </c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19"/>
      <c r="W612" s="30"/>
      <c r="X612" s="25" t="s">
        <v>32</v>
      </c>
      <c r="Y612" s="22">
        <f>IF(B1412="PAGADO",0,C617)</f>
        <v>-890.47999999999956</v>
      </c>
      <c r="Z612" s="30"/>
      <c r="AA612" s="166" t="s">
        <v>20</v>
      </c>
      <c r="AB612" s="166"/>
      <c r="AC612" s="166"/>
      <c r="AD612" s="166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</row>
    <row r="613" spans="1:53" x14ac:dyDescent="0.25">
      <c r="A613" s="30"/>
      <c r="B613" s="1" t="s">
        <v>0</v>
      </c>
      <c r="C613" s="21">
        <f>H627</f>
        <v>0</v>
      </c>
      <c r="D613" s="30"/>
      <c r="E613" s="4"/>
      <c r="F613" s="3"/>
      <c r="G613" s="3"/>
      <c r="H613" s="5"/>
      <c r="I613" s="30"/>
      <c r="J613" s="30"/>
      <c r="K613" s="30"/>
      <c r="L613" s="30"/>
      <c r="M613" s="30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T613" s="30"/>
      <c r="U613" s="30"/>
      <c r="V613" s="19"/>
      <c r="W613" s="30"/>
      <c r="X613" s="1" t="s">
        <v>0</v>
      </c>
      <c r="Y613" s="21">
        <f>AD628</f>
        <v>0</v>
      </c>
      <c r="Z613" s="30"/>
      <c r="AA613" s="2" t="s">
        <v>1</v>
      </c>
      <c r="AB613" s="2" t="s">
        <v>2</v>
      </c>
      <c r="AC613" s="2" t="s">
        <v>3</v>
      </c>
      <c r="AD613" s="2" t="s">
        <v>4</v>
      </c>
      <c r="AE613" s="30"/>
      <c r="AF613" s="30"/>
      <c r="AG613" s="30"/>
      <c r="AH613" s="30"/>
      <c r="AI613" s="30"/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/>
    </row>
    <row r="614" spans="1:53" x14ac:dyDescent="0.25">
      <c r="A614" s="30"/>
      <c r="B614" s="30"/>
      <c r="C614" s="22"/>
      <c r="D614" s="30"/>
      <c r="E614" s="4"/>
      <c r="F614" s="3"/>
      <c r="G614" s="3"/>
      <c r="H614" s="5"/>
      <c r="I614" s="30"/>
      <c r="J614" s="30"/>
      <c r="K614" s="30"/>
      <c r="L614" s="30"/>
      <c r="M614" s="30"/>
      <c r="N614" s="3"/>
      <c r="O614" s="3"/>
      <c r="P614" s="3"/>
      <c r="Q614" s="3"/>
      <c r="R614" s="20"/>
      <c r="S614" s="3"/>
      <c r="T614" s="30"/>
      <c r="U614" s="30"/>
      <c r="V614" s="19"/>
      <c r="W614" s="30"/>
      <c r="X614" s="30"/>
      <c r="Y614" s="22"/>
      <c r="Z614" s="30"/>
      <c r="AA614" s="4"/>
      <c r="AB614" s="3"/>
      <c r="AC614" s="3"/>
      <c r="AD614" s="5"/>
      <c r="AE614" s="30"/>
      <c r="AF614" s="30"/>
      <c r="AG614" s="30"/>
      <c r="AH614" s="30"/>
      <c r="AI614" s="30"/>
      <c r="AJ614" s="3"/>
      <c r="AK614" s="3"/>
      <c r="AL614" s="3"/>
      <c r="AM614" s="3"/>
      <c r="AN614" s="20"/>
      <c r="AO614" s="3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</row>
    <row r="615" spans="1:53" x14ac:dyDescent="0.25">
      <c r="A615" s="30"/>
      <c r="B615" s="1" t="s">
        <v>24</v>
      </c>
      <c r="C615" s="21">
        <f>IF(C612&gt;0,C612+C613,C613)</f>
        <v>0</v>
      </c>
      <c r="D615" s="30"/>
      <c r="E615" s="4"/>
      <c r="F615" s="3"/>
      <c r="G615" s="3"/>
      <c r="H615" s="5"/>
      <c r="I615" s="30"/>
      <c r="J615" s="30"/>
      <c r="K615" s="30"/>
      <c r="L615" s="30"/>
      <c r="M615" s="30"/>
      <c r="N615" s="3"/>
      <c r="O615" s="3"/>
      <c r="P615" s="3"/>
      <c r="Q615" s="3"/>
      <c r="R615" s="20"/>
      <c r="S615" s="3"/>
      <c r="T615" s="30"/>
      <c r="U615" s="30"/>
      <c r="V615" s="19"/>
      <c r="W615" s="30"/>
      <c r="X615" s="1" t="s">
        <v>24</v>
      </c>
      <c r="Y615" s="21">
        <f>IF(Y612&gt;0,Y612+Y613,Y613)</f>
        <v>0</v>
      </c>
      <c r="Z615" s="30"/>
      <c r="AA615" s="4"/>
      <c r="AB615" s="3"/>
      <c r="AC615" s="3"/>
      <c r="AD615" s="5"/>
      <c r="AE615" s="30"/>
      <c r="AF615" s="30"/>
      <c r="AG615" s="30"/>
      <c r="AH615" s="30"/>
      <c r="AI615" s="30"/>
      <c r="AJ615" s="3"/>
      <c r="AK615" s="3"/>
      <c r="AL615" s="3"/>
      <c r="AM615" s="3"/>
      <c r="AN615" s="20"/>
      <c r="AO615" s="3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/>
    </row>
    <row r="616" spans="1:53" x14ac:dyDescent="0.25">
      <c r="A616" s="30"/>
      <c r="B616" s="1" t="s">
        <v>9</v>
      </c>
      <c r="C616" s="22">
        <f>C640</f>
        <v>890.47999999999956</v>
      </c>
      <c r="D616" s="30"/>
      <c r="E616" s="4"/>
      <c r="F616" s="3"/>
      <c r="G616" s="3"/>
      <c r="H616" s="5"/>
      <c r="I616" s="30"/>
      <c r="J616" s="30"/>
      <c r="K616" s="30"/>
      <c r="L616" s="30"/>
      <c r="M616" s="30"/>
      <c r="N616" s="3"/>
      <c r="O616" s="3"/>
      <c r="P616" s="3"/>
      <c r="Q616" s="3"/>
      <c r="R616" s="20"/>
      <c r="S616" s="3"/>
      <c r="T616" s="30"/>
      <c r="U616" s="30"/>
      <c r="V616" s="19"/>
      <c r="W616" s="30"/>
      <c r="X616" s="1" t="s">
        <v>9</v>
      </c>
      <c r="Y616" s="22">
        <f>Y640</f>
        <v>890.47999999999956</v>
      </c>
      <c r="Z616" s="30"/>
      <c r="AA616" s="4"/>
      <c r="AB616" s="3"/>
      <c r="AC616" s="3"/>
      <c r="AD616" s="5"/>
      <c r="AE616" s="30"/>
      <c r="AF616" s="30"/>
      <c r="AG616" s="30"/>
      <c r="AH616" s="30"/>
      <c r="AI616" s="30"/>
      <c r="AJ616" s="3"/>
      <c r="AK616" s="3"/>
      <c r="AL616" s="3"/>
      <c r="AM616" s="3"/>
      <c r="AN616" s="20"/>
      <c r="AO616" s="3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</row>
    <row r="617" spans="1:53" x14ac:dyDescent="0.25">
      <c r="A617" s="30"/>
      <c r="B617" s="6" t="s">
        <v>26</v>
      </c>
      <c r="C617" s="23">
        <f>C615-C616</f>
        <v>-890.47999999999956</v>
      </c>
      <c r="D617" s="30"/>
      <c r="E617" s="9"/>
      <c r="F617" s="10"/>
      <c r="G617" s="10"/>
      <c r="H617" s="5"/>
      <c r="I617" s="30"/>
      <c r="J617" s="30"/>
      <c r="K617" s="30"/>
      <c r="L617" s="30"/>
      <c r="M617" s="30"/>
      <c r="N617" s="3"/>
      <c r="O617" s="3"/>
      <c r="P617" s="3"/>
      <c r="Q617" s="3"/>
      <c r="R617" s="20"/>
      <c r="S617" s="3"/>
      <c r="T617" s="30"/>
      <c r="U617" s="30"/>
      <c r="V617" s="19"/>
      <c r="W617" s="30"/>
      <c r="X617" s="6" t="s">
        <v>27</v>
      </c>
      <c r="Y617" s="23">
        <f>Y615-Y616</f>
        <v>-890.47999999999956</v>
      </c>
      <c r="Z617" s="30"/>
      <c r="AA617" s="4"/>
      <c r="AB617" s="3"/>
      <c r="AC617" s="3"/>
      <c r="AD617" s="5"/>
      <c r="AE617" s="30"/>
      <c r="AF617" s="30"/>
      <c r="AG617" s="30"/>
      <c r="AH617" s="30"/>
      <c r="AI617" s="30"/>
      <c r="AJ617" s="3"/>
      <c r="AK617" s="3"/>
      <c r="AL617" s="3"/>
      <c r="AM617" s="3"/>
      <c r="AN617" s="20"/>
      <c r="AO617" s="3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/>
    </row>
    <row r="618" spans="1:53" ht="23.25" x14ac:dyDescent="0.35">
      <c r="A618" s="30"/>
      <c r="B618" s="6"/>
      <c r="C618" s="7"/>
      <c r="D618" s="30"/>
      <c r="E618" s="9"/>
      <c r="F618" s="10"/>
      <c r="G618" s="10"/>
      <c r="H618" s="5"/>
      <c r="I618" s="30"/>
      <c r="J618" s="30"/>
      <c r="K618" s="30"/>
      <c r="L618" s="30"/>
      <c r="M618" s="30"/>
      <c r="N618" s="3"/>
      <c r="O618" s="3"/>
      <c r="P618" s="3"/>
      <c r="Q618" s="3"/>
      <c r="R618" s="20"/>
      <c r="S618" s="3"/>
      <c r="T618" s="30"/>
      <c r="U618" s="30"/>
      <c r="V618" s="19"/>
      <c r="W618" s="30"/>
      <c r="X618" s="168" t="str">
        <f>IF(Y617&lt;0,"NO PAGAR","COBRAR'")</f>
        <v>NO PAGAR</v>
      </c>
      <c r="Y618" s="168"/>
      <c r="Z618" s="30"/>
      <c r="AA618" s="9"/>
      <c r="AB618" s="10"/>
      <c r="AC618" s="10"/>
      <c r="AD618" s="5"/>
      <c r="AE618" s="30"/>
      <c r="AF618" s="30"/>
      <c r="AG618" s="30"/>
      <c r="AH618" s="30"/>
      <c r="AI618" s="30"/>
      <c r="AJ618" s="3"/>
      <c r="AK618" s="3"/>
      <c r="AL618" s="3"/>
      <c r="AM618" s="3"/>
      <c r="AN618" s="20"/>
      <c r="AO618" s="3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</row>
    <row r="619" spans="1:53" ht="23.25" x14ac:dyDescent="0.35">
      <c r="A619" s="30"/>
      <c r="B619" s="168" t="str">
        <f>IF(C617&lt;0,"NO PAGAR","COBRAR'")</f>
        <v>NO PAGAR</v>
      </c>
      <c r="C619" s="168"/>
      <c r="D619" s="30"/>
      <c r="E619" s="9"/>
      <c r="F619" s="10"/>
      <c r="G619" s="10"/>
      <c r="H619" s="5"/>
      <c r="I619" s="30"/>
      <c r="J619" s="30"/>
      <c r="K619" s="30"/>
      <c r="L619" s="30"/>
      <c r="M619" s="30"/>
      <c r="N619" s="3"/>
      <c r="O619" s="3"/>
      <c r="P619" s="3"/>
      <c r="Q619" s="3"/>
      <c r="R619" s="20"/>
      <c r="S619" s="3"/>
      <c r="T619" s="30"/>
      <c r="U619" s="30"/>
      <c r="V619" s="19"/>
      <c r="W619" s="30"/>
      <c r="X619" s="6"/>
      <c r="Y619" s="8"/>
      <c r="Z619" s="30"/>
      <c r="AA619" s="9"/>
      <c r="AB619" s="10"/>
      <c r="AC619" s="10"/>
      <c r="AD619" s="5"/>
      <c r="AE619" s="30"/>
      <c r="AF619" s="30"/>
      <c r="AG619" s="30"/>
      <c r="AH619" s="30"/>
      <c r="AI619" s="30"/>
      <c r="AJ619" s="3"/>
      <c r="AK619" s="3"/>
      <c r="AL619" s="3"/>
      <c r="AM619" s="3"/>
      <c r="AN619" s="20"/>
      <c r="AO619" s="3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</row>
    <row r="620" spans="1:53" x14ac:dyDescent="0.25">
      <c r="A620" s="30"/>
      <c r="B620" s="159" t="s">
        <v>9</v>
      </c>
      <c r="C620" s="160"/>
      <c r="D620" s="30"/>
      <c r="E620" s="9"/>
      <c r="F620" s="10"/>
      <c r="G620" s="10"/>
      <c r="H620" s="5"/>
      <c r="I620" s="30"/>
      <c r="J620" s="30"/>
      <c r="K620" s="30"/>
      <c r="L620" s="30"/>
      <c r="M620" s="30"/>
      <c r="N620" s="3"/>
      <c r="O620" s="3"/>
      <c r="P620" s="3"/>
      <c r="Q620" s="3"/>
      <c r="R620" s="20"/>
      <c r="S620" s="3"/>
      <c r="T620" s="30"/>
      <c r="U620" s="30"/>
      <c r="V620" s="19"/>
      <c r="W620" s="30"/>
      <c r="X620" s="159" t="s">
        <v>9</v>
      </c>
      <c r="Y620" s="160"/>
      <c r="Z620" s="30"/>
      <c r="AA620" s="9"/>
      <c r="AB620" s="10"/>
      <c r="AC620" s="10"/>
      <c r="AD620" s="5"/>
      <c r="AE620" s="30"/>
      <c r="AF620" s="30"/>
      <c r="AG620" s="30"/>
      <c r="AH620" s="30"/>
      <c r="AI620" s="30"/>
      <c r="AJ620" s="3"/>
      <c r="AK620" s="3"/>
      <c r="AL620" s="3"/>
      <c r="AM620" s="3"/>
      <c r="AN620" s="20"/>
      <c r="AO620" s="3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</row>
    <row r="621" spans="1:53" x14ac:dyDescent="0.25">
      <c r="A621" s="30"/>
      <c r="B621" s="11" t="str">
        <f>IF(Y572&lt;0,"SALDO ADELANTADO","SALDO A FAVOR '")</f>
        <v>SALDO ADELANTADO</v>
      </c>
      <c r="C621" s="12">
        <f>IF(Y572&lt;=0,Y572*-1)</f>
        <v>890.47999999999956</v>
      </c>
      <c r="D621" s="30"/>
      <c r="E621" s="9"/>
      <c r="F621" s="10"/>
      <c r="G621" s="10"/>
      <c r="H621" s="5"/>
      <c r="I621" s="30"/>
      <c r="J621" s="30"/>
      <c r="K621" s="30"/>
      <c r="L621" s="30"/>
      <c r="M621" s="30"/>
      <c r="N621" s="3"/>
      <c r="O621" s="3"/>
      <c r="P621" s="3"/>
      <c r="Q621" s="3"/>
      <c r="R621" s="20"/>
      <c r="S621" s="3"/>
      <c r="T621" s="30"/>
      <c r="U621" s="30"/>
      <c r="V621" s="19"/>
      <c r="W621" s="30"/>
      <c r="X621" s="11" t="str">
        <f>IF(C617&lt;0,"SALDO ADELANTADO","SALDO A FAVOR'")</f>
        <v>SALDO ADELANTADO</v>
      </c>
      <c r="Y621" s="12">
        <f>IF(C617&lt;=0,C617*-1)</f>
        <v>890.47999999999956</v>
      </c>
      <c r="Z621" s="30"/>
      <c r="AA621" s="9"/>
      <c r="AB621" s="10"/>
      <c r="AC621" s="10"/>
      <c r="AD621" s="5"/>
      <c r="AE621" s="30"/>
      <c r="AF621" s="30"/>
      <c r="AG621" s="30"/>
      <c r="AH621" s="30"/>
      <c r="AI621" s="30"/>
      <c r="AJ621" s="3"/>
      <c r="AK621" s="3"/>
      <c r="AL621" s="3"/>
      <c r="AM621" s="3"/>
      <c r="AN621" s="20"/>
      <c r="AO621" s="3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</row>
    <row r="622" spans="1:53" x14ac:dyDescent="0.25">
      <c r="A622" s="30"/>
      <c r="B622" s="13" t="s">
        <v>10</v>
      </c>
      <c r="C622" s="12">
        <f>R630</f>
        <v>0</v>
      </c>
      <c r="D622" s="30"/>
      <c r="E622" s="9"/>
      <c r="F622" s="10"/>
      <c r="G622" s="10"/>
      <c r="H622" s="5"/>
      <c r="I622" s="30"/>
      <c r="J622" s="30"/>
      <c r="K622" s="30"/>
      <c r="L622" s="30"/>
      <c r="M622" s="30"/>
      <c r="N622" s="3"/>
      <c r="O622" s="3"/>
      <c r="P622" s="3"/>
      <c r="Q622" s="3"/>
      <c r="R622" s="20"/>
      <c r="S622" s="3"/>
      <c r="T622" s="30"/>
      <c r="U622" s="30"/>
      <c r="V622" s="19"/>
      <c r="W622" s="30"/>
      <c r="X622" s="13" t="s">
        <v>10</v>
      </c>
      <c r="Y622" s="12">
        <f>AN630</f>
        <v>0</v>
      </c>
      <c r="Z622" s="30"/>
      <c r="AA622" s="9"/>
      <c r="AB622" s="10"/>
      <c r="AC622" s="10"/>
      <c r="AD622" s="5"/>
      <c r="AE622" s="30"/>
      <c r="AF622" s="30"/>
      <c r="AG622" s="30"/>
      <c r="AH622" s="30"/>
      <c r="AI622" s="30"/>
      <c r="AJ622" s="3"/>
      <c r="AK622" s="3"/>
      <c r="AL622" s="3"/>
      <c r="AM622" s="3"/>
      <c r="AN622" s="20"/>
      <c r="AO622" s="3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</row>
    <row r="623" spans="1:53" x14ac:dyDescent="0.25">
      <c r="A623" s="30"/>
      <c r="B623" s="13" t="s">
        <v>11</v>
      </c>
      <c r="C623" s="12"/>
      <c r="D623" s="30"/>
      <c r="E623" s="9"/>
      <c r="F623" s="10"/>
      <c r="G623" s="10"/>
      <c r="H623" s="5"/>
      <c r="I623" s="30"/>
      <c r="J623" s="30"/>
      <c r="K623" s="30"/>
      <c r="L623" s="30"/>
      <c r="M623" s="30"/>
      <c r="N623" s="3"/>
      <c r="O623" s="3"/>
      <c r="P623" s="3"/>
      <c r="Q623" s="3"/>
      <c r="R623" s="20"/>
      <c r="S623" s="3"/>
      <c r="T623" s="30"/>
      <c r="U623" s="30"/>
      <c r="V623" s="19"/>
      <c r="W623" s="30"/>
      <c r="X623" s="13" t="s">
        <v>11</v>
      </c>
      <c r="Y623" s="12"/>
      <c r="Z623" s="30"/>
      <c r="AA623" s="9"/>
      <c r="AB623" s="10"/>
      <c r="AC623" s="10"/>
      <c r="AD623" s="5"/>
      <c r="AE623" s="30"/>
      <c r="AF623" s="30"/>
      <c r="AG623" s="30"/>
      <c r="AH623" s="30"/>
      <c r="AI623" s="30"/>
      <c r="AJ623" s="3"/>
      <c r="AK623" s="3"/>
      <c r="AL623" s="3"/>
      <c r="AM623" s="3"/>
      <c r="AN623" s="20"/>
      <c r="AO623" s="3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</row>
    <row r="624" spans="1:53" x14ac:dyDescent="0.25">
      <c r="A624" s="30"/>
      <c r="B624" s="13" t="s">
        <v>12</v>
      </c>
      <c r="C624" s="12"/>
      <c r="D624" s="30"/>
      <c r="E624" s="9"/>
      <c r="F624" s="10"/>
      <c r="G624" s="10"/>
      <c r="H624" s="5"/>
      <c r="I624" s="30"/>
      <c r="J624" s="30"/>
      <c r="K624" s="30"/>
      <c r="L624" s="30"/>
      <c r="M624" s="30"/>
      <c r="N624" s="3"/>
      <c r="O624" s="3"/>
      <c r="P624" s="3"/>
      <c r="Q624" s="3"/>
      <c r="R624" s="20"/>
      <c r="S624" s="3"/>
      <c r="T624" s="30"/>
      <c r="U624" s="30"/>
      <c r="V624" s="19"/>
      <c r="W624" s="30"/>
      <c r="X624" s="13" t="s">
        <v>12</v>
      </c>
      <c r="Y624" s="12"/>
      <c r="Z624" s="30"/>
      <c r="AA624" s="9"/>
      <c r="AB624" s="10"/>
      <c r="AC624" s="10"/>
      <c r="AD624" s="5"/>
      <c r="AE624" s="30"/>
      <c r="AF624" s="30"/>
      <c r="AG624" s="30"/>
      <c r="AH624" s="30"/>
      <c r="AI624" s="30"/>
      <c r="AJ624" s="3"/>
      <c r="AK624" s="3"/>
      <c r="AL624" s="3"/>
      <c r="AM624" s="3"/>
      <c r="AN624" s="20"/>
      <c r="AO624" s="3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</row>
    <row r="625" spans="1:53" x14ac:dyDescent="0.25">
      <c r="A625" s="30"/>
      <c r="B625" s="13" t="s">
        <v>13</v>
      </c>
      <c r="C625" s="12"/>
      <c r="D625" s="30"/>
      <c r="E625" s="9"/>
      <c r="F625" s="10"/>
      <c r="G625" s="10"/>
      <c r="H625" s="5"/>
      <c r="I625" s="30"/>
      <c r="J625" s="30"/>
      <c r="K625" s="30"/>
      <c r="L625" s="30"/>
      <c r="M625" s="30"/>
      <c r="N625" s="3"/>
      <c r="O625" s="3"/>
      <c r="P625" s="3"/>
      <c r="Q625" s="3"/>
      <c r="R625" s="20"/>
      <c r="S625" s="3"/>
      <c r="T625" s="30"/>
      <c r="U625" s="30"/>
      <c r="V625" s="19"/>
      <c r="W625" s="30"/>
      <c r="X625" s="13" t="s">
        <v>13</v>
      </c>
      <c r="Y625" s="12"/>
      <c r="Z625" s="30"/>
      <c r="AA625" s="9"/>
      <c r="AB625" s="10"/>
      <c r="AC625" s="10"/>
      <c r="AD625" s="5"/>
      <c r="AE625" s="30"/>
      <c r="AF625" s="30"/>
      <c r="AG625" s="30"/>
      <c r="AH625" s="30"/>
      <c r="AI625" s="30"/>
      <c r="AJ625" s="3"/>
      <c r="AK625" s="3"/>
      <c r="AL625" s="3"/>
      <c r="AM625" s="3"/>
      <c r="AN625" s="20"/>
      <c r="AO625" s="3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</row>
    <row r="626" spans="1:53" x14ac:dyDescent="0.25">
      <c r="A626" s="30"/>
      <c r="B626" s="13" t="s">
        <v>14</v>
      </c>
      <c r="C626" s="12"/>
      <c r="D626" s="30"/>
      <c r="E626" s="9"/>
      <c r="F626" s="10"/>
      <c r="G626" s="10"/>
      <c r="H626" s="5"/>
      <c r="I626" s="30"/>
      <c r="J626" s="30"/>
      <c r="K626" s="30"/>
      <c r="L626" s="30"/>
      <c r="M626" s="30"/>
      <c r="N626" s="3"/>
      <c r="O626" s="3"/>
      <c r="P626" s="3"/>
      <c r="Q626" s="3"/>
      <c r="R626" s="20"/>
      <c r="S626" s="3"/>
      <c r="T626" s="30"/>
      <c r="U626" s="30"/>
      <c r="V626" s="19"/>
      <c r="W626" s="30"/>
      <c r="X626" s="13" t="s">
        <v>14</v>
      </c>
      <c r="Y626" s="12"/>
      <c r="Z626" s="30"/>
      <c r="AA626" s="9"/>
      <c r="AB626" s="10"/>
      <c r="AC626" s="10"/>
      <c r="AD626" s="5"/>
      <c r="AE626" s="30"/>
      <c r="AF626" s="30"/>
      <c r="AG626" s="30"/>
      <c r="AH626" s="30"/>
      <c r="AI626" s="30"/>
      <c r="AJ626" s="3"/>
      <c r="AK626" s="3"/>
      <c r="AL626" s="3"/>
      <c r="AM626" s="3"/>
      <c r="AN626" s="20"/>
      <c r="AO626" s="3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</row>
    <row r="627" spans="1:53" x14ac:dyDescent="0.25">
      <c r="A627" s="30"/>
      <c r="B627" s="13" t="s">
        <v>15</v>
      </c>
      <c r="C627" s="12"/>
      <c r="D627" s="30"/>
      <c r="E627" s="161" t="s">
        <v>7</v>
      </c>
      <c r="F627" s="162"/>
      <c r="G627" s="163"/>
      <c r="H627" s="5">
        <f>SUM(H613:H626)</f>
        <v>0</v>
      </c>
      <c r="I627" s="30"/>
      <c r="J627" s="30"/>
      <c r="K627" s="30"/>
      <c r="L627" s="30"/>
      <c r="M627" s="30"/>
      <c r="N627" s="3"/>
      <c r="O627" s="3"/>
      <c r="P627" s="3"/>
      <c r="Q627" s="3"/>
      <c r="R627" s="20"/>
      <c r="S627" s="3"/>
      <c r="T627" s="30"/>
      <c r="U627" s="30"/>
      <c r="V627" s="19"/>
      <c r="W627" s="30"/>
      <c r="X627" s="13" t="s">
        <v>15</v>
      </c>
      <c r="Y627" s="12"/>
      <c r="Z627" s="30"/>
      <c r="AA627" s="9"/>
      <c r="AB627" s="10"/>
      <c r="AC627" s="10"/>
      <c r="AD627" s="5"/>
      <c r="AE627" s="30"/>
      <c r="AF627" s="30"/>
      <c r="AG627" s="30"/>
      <c r="AH627" s="30"/>
      <c r="AI627" s="30"/>
      <c r="AJ627" s="3"/>
      <c r="AK627" s="3"/>
      <c r="AL627" s="3"/>
      <c r="AM627" s="3"/>
      <c r="AN627" s="20"/>
      <c r="AO627" s="3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</row>
    <row r="628" spans="1:53" x14ac:dyDescent="0.25">
      <c r="A628" s="30"/>
      <c r="B628" s="13" t="s">
        <v>16</v>
      </c>
      <c r="C628" s="12"/>
      <c r="D628" s="30"/>
      <c r="E628" s="15"/>
      <c r="F628" s="15"/>
      <c r="G628" s="15"/>
      <c r="H628" s="30"/>
      <c r="I628" s="30"/>
      <c r="J628" s="30"/>
      <c r="K628" s="30"/>
      <c r="L628" s="30"/>
      <c r="M628" s="30"/>
      <c r="N628" s="3"/>
      <c r="O628" s="3"/>
      <c r="P628" s="3"/>
      <c r="Q628" s="3"/>
      <c r="R628" s="20"/>
      <c r="S628" s="3"/>
      <c r="T628" s="30"/>
      <c r="U628" s="30"/>
      <c r="V628" s="19"/>
      <c r="W628" s="30"/>
      <c r="X628" s="13" t="s">
        <v>16</v>
      </c>
      <c r="Y628" s="12"/>
      <c r="Z628" s="30"/>
      <c r="AA628" s="161" t="s">
        <v>7</v>
      </c>
      <c r="AB628" s="162"/>
      <c r="AC628" s="163"/>
      <c r="AD628" s="5">
        <f>SUM(AD614:AD627)</f>
        <v>0</v>
      </c>
      <c r="AE628" s="30"/>
      <c r="AF628" s="30"/>
      <c r="AG628" s="30"/>
      <c r="AH628" s="30"/>
      <c r="AI628" s="30"/>
      <c r="AJ628" s="3"/>
      <c r="AK628" s="3"/>
      <c r="AL628" s="3"/>
      <c r="AM628" s="3"/>
      <c r="AN628" s="20"/>
      <c r="AO628" s="3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</row>
    <row r="629" spans="1:53" x14ac:dyDescent="0.25">
      <c r="A629" s="30"/>
      <c r="B629" s="13" t="s">
        <v>17</v>
      </c>
      <c r="C629" s="12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"/>
      <c r="O629" s="3"/>
      <c r="P629" s="3"/>
      <c r="Q629" s="3"/>
      <c r="R629" s="20"/>
      <c r="S629" s="3"/>
      <c r="T629" s="30"/>
      <c r="U629" s="30"/>
      <c r="V629" s="19"/>
      <c r="W629" s="30"/>
      <c r="X629" s="13" t="s">
        <v>17</v>
      </c>
      <c r="Y629" s="12"/>
      <c r="Z629" s="30"/>
      <c r="AA629" s="15"/>
      <c r="AB629" s="15"/>
      <c r="AC629" s="15"/>
      <c r="AD629" s="30"/>
      <c r="AE629" s="30"/>
      <c r="AF629" s="30"/>
      <c r="AG629" s="30"/>
      <c r="AH629" s="30"/>
      <c r="AI629" s="30"/>
      <c r="AJ629" s="3"/>
      <c r="AK629" s="3"/>
      <c r="AL629" s="3"/>
      <c r="AM629" s="3"/>
      <c r="AN629" s="20"/>
      <c r="AO629" s="3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</row>
    <row r="630" spans="1:53" x14ac:dyDescent="0.25">
      <c r="A630" s="30"/>
      <c r="B630" s="14"/>
      <c r="C630" s="12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161" t="s">
        <v>7</v>
      </c>
      <c r="O630" s="162"/>
      <c r="P630" s="162"/>
      <c r="Q630" s="163"/>
      <c r="R630" s="20">
        <f>SUM(R614:R629)</f>
        <v>0</v>
      </c>
      <c r="S630" s="3"/>
      <c r="T630" s="30"/>
      <c r="U630" s="30"/>
      <c r="V630" s="19"/>
      <c r="W630" s="30"/>
      <c r="X630" s="14"/>
      <c r="Y630" s="12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161" t="s">
        <v>7</v>
      </c>
      <c r="AK630" s="162"/>
      <c r="AL630" s="162"/>
      <c r="AM630" s="163"/>
      <c r="AN630" s="20">
        <f>SUM(AN614:AN629)</f>
        <v>0</v>
      </c>
      <c r="AO630" s="3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</row>
    <row r="631" spans="1:53" x14ac:dyDescent="0.25">
      <c r="A631" s="30"/>
      <c r="B631" s="14"/>
      <c r="C631" s="12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19"/>
      <c r="W631" s="30"/>
      <c r="X631" s="14"/>
      <c r="Y631" s="12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</row>
    <row r="632" spans="1:53" x14ac:dyDescent="0.25">
      <c r="A632" s="30"/>
      <c r="B632" s="14"/>
      <c r="C632" s="12"/>
      <c r="D632" s="30"/>
      <c r="E632" s="16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19"/>
      <c r="W632" s="30"/>
      <c r="X632" s="14"/>
      <c r="Y632" s="12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</row>
    <row r="633" spans="1:53" x14ac:dyDescent="0.25">
      <c r="A633" s="30"/>
      <c r="B633" s="14"/>
      <c r="C633" s="12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19"/>
      <c r="W633" s="30"/>
      <c r="X633" s="14"/>
      <c r="Y633" s="12"/>
      <c r="Z633" s="30"/>
      <c r="AA633" s="16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</row>
    <row r="634" spans="1:53" x14ac:dyDescent="0.25">
      <c r="A634" s="30"/>
      <c r="B634" s="14"/>
      <c r="C634" s="12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19"/>
      <c r="W634" s="30"/>
      <c r="X634" s="14"/>
      <c r="Y634" s="12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</row>
    <row r="635" spans="1:53" x14ac:dyDescent="0.25">
      <c r="A635" s="30"/>
      <c r="B635" s="14"/>
      <c r="C635" s="12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19"/>
      <c r="W635" s="30"/>
      <c r="X635" s="14"/>
      <c r="Y635" s="12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</row>
    <row r="636" spans="1:53" x14ac:dyDescent="0.25">
      <c r="A636" s="30"/>
      <c r="B636" s="14"/>
      <c r="C636" s="12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19"/>
      <c r="W636" s="30"/>
      <c r="X636" s="14"/>
      <c r="Y636" s="12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</row>
    <row r="637" spans="1:53" x14ac:dyDescent="0.25">
      <c r="A637" s="30"/>
      <c r="B637" s="14"/>
      <c r="C637" s="12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19"/>
      <c r="W637" s="30"/>
      <c r="X637" s="14"/>
      <c r="Y637" s="12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</row>
    <row r="638" spans="1:53" x14ac:dyDescent="0.25">
      <c r="A638" s="30"/>
      <c r="B638" s="14"/>
      <c r="C638" s="12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19"/>
      <c r="W638" s="30"/>
      <c r="X638" s="14"/>
      <c r="Y638" s="12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</row>
    <row r="639" spans="1:53" x14ac:dyDescent="0.25">
      <c r="A639" s="30"/>
      <c r="B639" s="13"/>
      <c r="C639" s="12"/>
      <c r="D639" s="30"/>
      <c r="E639" s="30" t="s">
        <v>21</v>
      </c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19"/>
      <c r="W639" s="30"/>
      <c r="X639" s="13"/>
      <c r="Y639" s="12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</row>
    <row r="640" spans="1:53" x14ac:dyDescent="0.25">
      <c r="A640" s="30"/>
      <c r="B640" s="17" t="s">
        <v>18</v>
      </c>
      <c r="C640" s="18">
        <f>SUM(C621:C639)</f>
        <v>890.47999999999956</v>
      </c>
      <c r="D640" s="30" t="s">
        <v>22</v>
      </c>
      <c r="E640" s="1" t="s">
        <v>19</v>
      </c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19"/>
      <c r="W640" s="30"/>
      <c r="X640" s="17" t="s">
        <v>18</v>
      </c>
      <c r="Y640" s="18">
        <f>SUM(Y621:Y639)</f>
        <v>890.47999999999956</v>
      </c>
      <c r="Z640" s="30" t="s">
        <v>22</v>
      </c>
      <c r="AA640" s="30" t="s">
        <v>21</v>
      </c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</row>
    <row r="641" spans="1:53" x14ac:dyDescent="0.25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19"/>
      <c r="W641" s="30"/>
      <c r="X641" s="30"/>
      <c r="Y641" s="30"/>
      <c r="Z641" s="30"/>
      <c r="AA641" s="1" t="s">
        <v>19</v>
      </c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</row>
    <row r="642" spans="1:53" x14ac:dyDescent="0.25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19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</row>
    <row r="643" spans="1:53" x14ac:dyDescent="0.25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19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</row>
    <row r="644" spans="1:53" x14ac:dyDescent="0.25">
      <c r="A644" s="30"/>
      <c r="B644" s="30"/>
      <c r="C644" s="30"/>
      <c r="D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19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</row>
    <row r="645" spans="1:53" x14ac:dyDescent="0.25">
      <c r="V645" s="19"/>
    </row>
    <row r="646" spans="1:53" x14ac:dyDescent="0.25">
      <c r="V646" s="19"/>
    </row>
    <row r="647" spans="1:53" x14ac:dyDescent="0.25">
      <c r="V647" s="19"/>
    </row>
    <row r="648" spans="1:53" x14ac:dyDescent="0.25">
      <c r="V648" s="19"/>
    </row>
    <row r="649" spans="1:53" x14ac:dyDescent="0.25">
      <c r="V649" s="19"/>
    </row>
    <row r="650" spans="1:53" x14ac:dyDescent="0.25">
      <c r="V650" s="19"/>
    </row>
    <row r="651" spans="1:53" x14ac:dyDescent="0.25">
      <c r="V651" s="19"/>
    </row>
    <row r="652" spans="1:53" x14ac:dyDescent="0.25">
      <c r="E652" s="30"/>
      <c r="F652" s="30"/>
      <c r="G652" s="30"/>
      <c r="H652" s="30"/>
      <c r="V652" s="19"/>
    </row>
    <row r="653" spans="1:53" x14ac:dyDescent="0.25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19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</row>
    <row r="654" spans="1:53" ht="26.25" x14ac:dyDescent="0.4">
      <c r="A654" s="30"/>
      <c r="B654" s="30"/>
      <c r="C654" s="30"/>
      <c r="D654" s="30"/>
      <c r="E654" s="30"/>
      <c r="F654" s="30"/>
      <c r="G654" s="30"/>
      <c r="H654" s="109" t="s">
        <v>28</v>
      </c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19"/>
      <c r="W654" s="30"/>
      <c r="X654" s="30"/>
      <c r="Y654" s="30"/>
      <c r="Z654" s="30"/>
      <c r="AA654" s="30"/>
      <c r="AB654" s="30"/>
      <c r="AC654" s="164" t="s">
        <v>29</v>
      </c>
      <c r="AD654" s="164"/>
      <c r="AE654" s="164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</row>
    <row r="655" spans="1:53" ht="15" customHeight="1" x14ac:dyDescent="0.4">
      <c r="A655" s="30"/>
      <c r="B655" s="30"/>
      <c r="C655" s="30"/>
      <c r="D655" s="30"/>
      <c r="E655" s="30"/>
      <c r="F655" s="30"/>
      <c r="G655" s="30"/>
      <c r="H655" s="109"/>
      <c r="I655" s="109"/>
      <c r="J655" s="109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19"/>
      <c r="W655" s="30"/>
      <c r="X655" s="30"/>
      <c r="Y655" s="30"/>
      <c r="Z655" s="30"/>
      <c r="AA655" s="30"/>
      <c r="AB655" s="30"/>
      <c r="AC655" s="164"/>
      <c r="AD655" s="164"/>
      <c r="AE655" s="164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</row>
    <row r="656" spans="1:53" ht="15" customHeight="1" x14ac:dyDescent="0.4">
      <c r="A656" s="30"/>
      <c r="B656" s="30"/>
      <c r="C656" s="30"/>
      <c r="D656" s="30"/>
      <c r="E656" s="30"/>
      <c r="F656" s="30"/>
      <c r="G656" s="30"/>
      <c r="H656" s="30"/>
      <c r="I656" s="109"/>
      <c r="J656" s="109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19"/>
      <c r="W656" s="30"/>
      <c r="X656" s="30"/>
      <c r="Y656" s="30"/>
      <c r="Z656" s="30"/>
      <c r="AA656" s="30"/>
      <c r="AB656" s="30"/>
      <c r="AC656" s="164"/>
      <c r="AD656" s="164"/>
      <c r="AE656" s="164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</row>
    <row r="657" spans="1:53" x14ac:dyDescent="0.25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19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</row>
    <row r="658" spans="1:53" x14ac:dyDescent="0.25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19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</row>
    <row r="659" spans="1:53" ht="23.25" x14ac:dyDescent="0.35">
      <c r="A659" s="30"/>
      <c r="B659" s="24" t="s">
        <v>68</v>
      </c>
      <c r="C659" s="30"/>
      <c r="D659" s="30"/>
      <c r="E659" s="166" t="s">
        <v>20</v>
      </c>
      <c r="F659" s="166"/>
      <c r="G659" s="166"/>
      <c r="H659" s="166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19"/>
      <c r="W659" s="30"/>
      <c r="X659" s="24" t="s">
        <v>68</v>
      </c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</row>
    <row r="660" spans="1:53" ht="23.25" x14ac:dyDescent="0.35">
      <c r="A660" s="30"/>
      <c r="B660" s="25" t="s">
        <v>32</v>
      </c>
      <c r="C660" s="22">
        <f>IF(X612="PAGADO",0,Y617)</f>
        <v>-890.47999999999956</v>
      </c>
      <c r="D660" s="30"/>
      <c r="E660" s="2" t="s">
        <v>1</v>
      </c>
      <c r="F660" s="2" t="s">
        <v>2</v>
      </c>
      <c r="G660" s="2" t="s">
        <v>3</v>
      </c>
      <c r="H660" s="2" t="s">
        <v>4</v>
      </c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19"/>
      <c r="W660" s="30"/>
      <c r="X660" s="25" t="s">
        <v>32</v>
      </c>
      <c r="Y660" s="22">
        <f>IF(B660="PAGADO",0,C665)</f>
        <v>-890.47999999999956</v>
      </c>
      <c r="Z660" s="30"/>
      <c r="AA660" s="166" t="s">
        <v>20</v>
      </c>
      <c r="AB660" s="166"/>
      <c r="AC660" s="166"/>
      <c r="AD660" s="166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</row>
    <row r="661" spans="1:53" x14ac:dyDescent="0.25">
      <c r="A661" s="30"/>
      <c r="B661" s="1" t="s">
        <v>0</v>
      </c>
      <c r="C661" s="21">
        <f>H675</f>
        <v>0</v>
      </c>
      <c r="D661" s="30"/>
      <c r="E661" s="4"/>
      <c r="F661" s="3"/>
      <c r="G661" s="3"/>
      <c r="H661" s="5"/>
      <c r="I661" s="30"/>
      <c r="J661" s="30"/>
      <c r="K661" s="30"/>
      <c r="L661" s="30"/>
      <c r="M661" s="30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T661" s="30"/>
      <c r="U661" s="30"/>
      <c r="V661" s="19"/>
      <c r="W661" s="30"/>
      <c r="X661" s="1" t="s">
        <v>0</v>
      </c>
      <c r="Y661" s="21">
        <f>AD676</f>
        <v>0</v>
      </c>
      <c r="Z661" s="30"/>
      <c r="AA661" s="2" t="s">
        <v>1</v>
      </c>
      <c r="AB661" s="2" t="s">
        <v>2</v>
      </c>
      <c r="AC661" s="2" t="s">
        <v>3</v>
      </c>
      <c r="AD661" s="2" t="s">
        <v>4</v>
      </c>
      <c r="AE661" s="30"/>
      <c r="AF661" s="30"/>
      <c r="AG661" s="30"/>
      <c r="AH661" s="30"/>
      <c r="AI661" s="30"/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</row>
    <row r="662" spans="1:53" x14ac:dyDescent="0.25">
      <c r="A662" s="30"/>
      <c r="B662" s="30"/>
      <c r="C662" s="22"/>
      <c r="D662" s="30"/>
      <c r="E662" s="4"/>
      <c r="F662" s="3"/>
      <c r="G662" s="3"/>
      <c r="H662" s="5"/>
      <c r="I662" s="30"/>
      <c r="J662" s="30"/>
      <c r="K662" s="30"/>
      <c r="L662" s="30"/>
      <c r="M662" s="30"/>
      <c r="N662" s="3"/>
      <c r="O662" s="3"/>
      <c r="P662" s="3"/>
      <c r="Q662" s="3"/>
      <c r="R662" s="20"/>
      <c r="S662" s="3"/>
      <c r="T662" s="30"/>
      <c r="U662" s="30"/>
      <c r="V662" s="19"/>
      <c r="W662" s="30"/>
      <c r="X662" s="30"/>
      <c r="Y662" s="22"/>
      <c r="Z662" s="30"/>
      <c r="AA662" s="4"/>
      <c r="AB662" s="3"/>
      <c r="AC662" s="3"/>
      <c r="AD662" s="5"/>
      <c r="AE662" s="30"/>
      <c r="AF662" s="30"/>
      <c r="AG662" s="30"/>
      <c r="AH662" s="30"/>
      <c r="AI662" s="30"/>
      <c r="AJ662" s="3"/>
      <c r="AK662" s="3"/>
      <c r="AL662" s="3"/>
      <c r="AM662" s="3"/>
      <c r="AN662" s="20"/>
      <c r="AO662" s="3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</row>
    <row r="663" spans="1:53" x14ac:dyDescent="0.25">
      <c r="A663" s="30"/>
      <c r="B663" s="1" t="s">
        <v>24</v>
      </c>
      <c r="C663" s="21">
        <f>IF(C660&gt;0,C660+C661,C661)</f>
        <v>0</v>
      </c>
      <c r="D663" s="30"/>
      <c r="E663" s="4"/>
      <c r="F663" s="3"/>
      <c r="G663" s="3"/>
      <c r="H663" s="5"/>
      <c r="I663" s="30"/>
      <c r="J663" s="30"/>
      <c r="K663" s="30"/>
      <c r="L663" s="30"/>
      <c r="M663" s="30"/>
      <c r="N663" s="3"/>
      <c r="O663" s="3"/>
      <c r="P663" s="3"/>
      <c r="Q663" s="3"/>
      <c r="R663" s="20"/>
      <c r="S663" s="3"/>
      <c r="T663" s="30"/>
      <c r="U663" s="30"/>
      <c r="V663" s="19"/>
      <c r="W663" s="30"/>
      <c r="X663" s="1" t="s">
        <v>24</v>
      </c>
      <c r="Y663" s="21">
        <f>IF(Y660&gt;0,Y660+Y661,Y661)</f>
        <v>0</v>
      </c>
      <c r="Z663" s="30"/>
      <c r="AA663" s="4"/>
      <c r="AB663" s="3"/>
      <c r="AC663" s="3"/>
      <c r="AD663" s="5"/>
      <c r="AE663" s="30"/>
      <c r="AF663" s="30"/>
      <c r="AG663" s="30"/>
      <c r="AH663" s="30"/>
      <c r="AI663" s="30"/>
      <c r="AJ663" s="3"/>
      <c r="AK663" s="3"/>
      <c r="AL663" s="3"/>
      <c r="AM663" s="3"/>
      <c r="AN663" s="20"/>
      <c r="AO663" s="3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</row>
    <row r="664" spans="1:53" x14ac:dyDescent="0.25">
      <c r="A664" s="30"/>
      <c r="B664" s="1" t="s">
        <v>9</v>
      </c>
      <c r="C664" s="22">
        <f>C687</f>
        <v>890.47999999999956</v>
      </c>
      <c r="D664" s="30"/>
      <c r="E664" s="4"/>
      <c r="F664" s="3"/>
      <c r="G664" s="3"/>
      <c r="H664" s="5"/>
      <c r="I664" s="30"/>
      <c r="J664" s="30"/>
      <c r="K664" s="30"/>
      <c r="L664" s="30"/>
      <c r="M664" s="30"/>
      <c r="N664" s="3"/>
      <c r="O664" s="3"/>
      <c r="P664" s="3"/>
      <c r="Q664" s="3"/>
      <c r="R664" s="20"/>
      <c r="S664" s="3"/>
      <c r="T664" s="30"/>
      <c r="U664" s="30"/>
      <c r="V664" s="19"/>
      <c r="W664" s="30"/>
      <c r="X664" s="1" t="s">
        <v>9</v>
      </c>
      <c r="Y664" s="22">
        <f>Y687</f>
        <v>890.47999999999956</v>
      </c>
      <c r="Z664" s="30"/>
      <c r="AA664" s="4"/>
      <c r="AB664" s="3"/>
      <c r="AC664" s="3"/>
      <c r="AD664" s="5"/>
      <c r="AE664" s="30"/>
      <c r="AF664" s="30"/>
      <c r="AG664" s="30"/>
      <c r="AH664" s="30"/>
      <c r="AI664" s="30"/>
      <c r="AJ664" s="3"/>
      <c r="AK664" s="3"/>
      <c r="AL664" s="3"/>
      <c r="AM664" s="3"/>
      <c r="AN664" s="20"/>
      <c r="AO664" s="3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</row>
    <row r="665" spans="1:53" x14ac:dyDescent="0.25">
      <c r="A665" s="30"/>
      <c r="B665" s="6" t="s">
        <v>25</v>
      </c>
      <c r="C665" s="23">
        <f>C663-C664</f>
        <v>-890.47999999999956</v>
      </c>
      <c r="D665" s="30"/>
      <c r="E665" s="9"/>
      <c r="F665" s="10"/>
      <c r="G665" s="10"/>
      <c r="H665" s="5"/>
      <c r="I665" s="30"/>
      <c r="J665" s="30"/>
      <c r="K665" s="30"/>
      <c r="L665" s="30"/>
      <c r="M665" s="30"/>
      <c r="N665" s="3"/>
      <c r="O665" s="3"/>
      <c r="P665" s="3"/>
      <c r="Q665" s="3"/>
      <c r="R665" s="20"/>
      <c r="S665" s="3"/>
      <c r="T665" s="30"/>
      <c r="U665" s="30"/>
      <c r="V665" s="19"/>
      <c r="W665" s="30"/>
      <c r="X665" s="6" t="s">
        <v>8</v>
      </c>
      <c r="Y665" s="23">
        <f>Y663-Y664</f>
        <v>-890.47999999999956</v>
      </c>
      <c r="Z665" s="30"/>
      <c r="AA665" s="4"/>
      <c r="AB665" s="3"/>
      <c r="AC665" s="3"/>
      <c r="AD665" s="5"/>
      <c r="AE665" s="30"/>
      <c r="AF665" s="30"/>
      <c r="AG665" s="30"/>
      <c r="AH665" s="30"/>
      <c r="AI665" s="30"/>
      <c r="AJ665" s="3"/>
      <c r="AK665" s="3"/>
      <c r="AL665" s="3"/>
      <c r="AM665" s="3"/>
      <c r="AN665" s="20"/>
      <c r="AO665" s="3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</row>
    <row r="666" spans="1:53" ht="26.25" x14ac:dyDescent="0.4">
      <c r="A666" s="30"/>
      <c r="B666" s="167" t="str">
        <f>IF(C665&lt;0,"NO PAGAR","COBRAR")</f>
        <v>NO PAGAR</v>
      </c>
      <c r="C666" s="167"/>
      <c r="D666" s="30"/>
      <c r="E666" s="9"/>
      <c r="F666" s="10"/>
      <c r="G666" s="10"/>
      <c r="H666" s="5"/>
      <c r="I666" s="30"/>
      <c r="J666" s="30"/>
      <c r="K666" s="30"/>
      <c r="L666" s="30"/>
      <c r="M666" s="30"/>
      <c r="N666" s="3"/>
      <c r="O666" s="3"/>
      <c r="P666" s="3"/>
      <c r="Q666" s="3"/>
      <c r="R666" s="20"/>
      <c r="S666" s="3"/>
      <c r="T666" s="30"/>
      <c r="U666" s="30"/>
      <c r="V666" s="19"/>
      <c r="W666" s="30"/>
      <c r="X666" s="167" t="str">
        <f>IF(Y665&lt;0,"NO PAGAR","COBRAR")</f>
        <v>NO PAGAR</v>
      </c>
      <c r="Y666" s="167"/>
      <c r="Z666" s="30"/>
      <c r="AA666" s="9"/>
      <c r="AB666" s="10"/>
      <c r="AC666" s="10"/>
      <c r="AD666" s="5"/>
      <c r="AE666" s="30"/>
      <c r="AF666" s="30"/>
      <c r="AG666" s="30"/>
      <c r="AH666" s="30"/>
      <c r="AI666" s="30"/>
      <c r="AJ666" s="3"/>
      <c r="AK666" s="3"/>
      <c r="AL666" s="3"/>
      <c r="AM666" s="3"/>
      <c r="AN666" s="20"/>
      <c r="AO666" s="3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</row>
    <row r="667" spans="1:53" x14ac:dyDescent="0.25">
      <c r="A667" s="30"/>
      <c r="B667" s="159" t="s">
        <v>9</v>
      </c>
      <c r="C667" s="160"/>
      <c r="D667" s="30"/>
      <c r="E667" s="9"/>
      <c r="F667" s="10"/>
      <c r="G667" s="10"/>
      <c r="H667" s="5"/>
      <c r="I667" s="30"/>
      <c r="J667" s="30"/>
      <c r="K667" s="30"/>
      <c r="L667" s="30"/>
      <c r="M667" s="30"/>
      <c r="N667" s="3"/>
      <c r="O667" s="3"/>
      <c r="P667" s="3"/>
      <c r="Q667" s="3"/>
      <c r="R667" s="20"/>
      <c r="S667" s="3"/>
      <c r="T667" s="30"/>
      <c r="U667" s="30"/>
      <c r="V667" s="19"/>
      <c r="W667" s="30"/>
      <c r="X667" s="159" t="s">
        <v>9</v>
      </c>
      <c r="Y667" s="160"/>
      <c r="Z667" s="30"/>
      <c r="AA667" s="9"/>
      <c r="AB667" s="10"/>
      <c r="AC667" s="10"/>
      <c r="AD667" s="5"/>
      <c r="AE667" s="30"/>
      <c r="AF667" s="30"/>
      <c r="AG667" s="30"/>
      <c r="AH667" s="30"/>
      <c r="AI667" s="30"/>
      <c r="AJ667" s="3"/>
      <c r="AK667" s="3"/>
      <c r="AL667" s="3"/>
      <c r="AM667" s="3"/>
      <c r="AN667" s="20"/>
      <c r="AO667" s="3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</row>
    <row r="668" spans="1:53" x14ac:dyDescent="0.25">
      <c r="A668" s="30"/>
      <c r="B668" s="11" t="str">
        <f>IF(C701&lt;0,"SALDO A FAVOR","SALDO ADELANTAD0'")</f>
        <v>SALDO ADELANTAD0'</v>
      </c>
      <c r="C668" s="12">
        <f>IF(Y612&lt;=0,Y612*-1)</f>
        <v>890.47999999999956</v>
      </c>
      <c r="D668" s="30"/>
      <c r="E668" s="9"/>
      <c r="F668" s="10"/>
      <c r="G668" s="10"/>
      <c r="H668" s="5"/>
      <c r="I668" s="30"/>
      <c r="J668" s="30"/>
      <c r="K668" s="30"/>
      <c r="L668" s="30"/>
      <c r="M668" s="30"/>
      <c r="N668" s="3"/>
      <c r="O668" s="3"/>
      <c r="P668" s="3"/>
      <c r="Q668" s="3"/>
      <c r="R668" s="20"/>
      <c r="S668" s="3"/>
      <c r="T668" s="30"/>
      <c r="U668" s="30"/>
      <c r="V668" s="19"/>
      <c r="W668" s="30"/>
      <c r="X668" s="11" t="str">
        <f>IF(C665&lt;0,"SALDO ADELANTADO","SALDO A FAVOR'")</f>
        <v>SALDO ADELANTADO</v>
      </c>
      <c r="Y668" s="12">
        <f>IF(C665&lt;=0,C665*-1)</f>
        <v>890.47999999999956</v>
      </c>
      <c r="Z668" s="30"/>
      <c r="AA668" s="9"/>
      <c r="AB668" s="10"/>
      <c r="AC668" s="10"/>
      <c r="AD668" s="5"/>
      <c r="AE668" s="30"/>
      <c r="AF668" s="30"/>
      <c r="AG668" s="30"/>
      <c r="AH668" s="30"/>
      <c r="AI668" s="30"/>
      <c r="AJ668" s="3"/>
      <c r="AK668" s="3"/>
      <c r="AL668" s="3"/>
      <c r="AM668" s="3"/>
      <c r="AN668" s="20"/>
      <c r="AO668" s="3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</row>
    <row r="669" spans="1:53" x14ac:dyDescent="0.25">
      <c r="A669" s="30"/>
      <c r="B669" s="13" t="s">
        <v>10</v>
      </c>
      <c r="C669" s="12">
        <f>R678</f>
        <v>0</v>
      </c>
      <c r="D669" s="30"/>
      <c r="E669" s="9"/>
      <c r="F669" s="10"/>
      <c r="G669" s="10"/>
      <c r="H669" s="5"/>
      <c r="I669" s="30"/>
      <c r="J669" s="30"/>
      <c r="K669" s="30"/>
      <c r="L669" s="30"/>
      <c r="M669" s="30"/>
      <c r="N669" s="3"/>
      <c r="O669" s="3"/>
      <c r="P669" s="3"/>
      <c r="Q669" s="3"/>
      <c r="R669" s="20"/>
      <c r="S669" s="3"/>
      <c r="T669" s="30"/>
      <c r="U669" s="30"/>
      <c r="V669" s="19"/>
      <c r="W669" s="30"/>
      <c r="X669" s="13" t="s">
        <v>10</v>
      </c>
      <c r="Y669" s="12">
        <f>AN678</f>
        <v>0</v>
      </c>
      <c r="Z669" s="30"/>
      <c r="AA669" s="9"/>
      <c r="AB669" s="10"/>
      <c r="AC669" s="10"/>
      <c r="AD669" s="5"/>
      <c r="AE669" s="30"/>
      <c r="AF669" s="30"/>
      <c r="AG669" s="30"/>
      <c r="AH669" s="30"/>
      <c r="AI669" s="30"/>
      <c r="AJ669" s="3"/>
      <c r="AK669" s="3"/>
      <c r="AL669" s="3"/>
      <c r="AM669" s="3"/>
      <c r="AN669" s="20"/>
      <c r="AO669" s="3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</row>
    <row r="670" spans="1:53" x14ac:dyDescent="0.25">
      <c r="A670" s="30"/>
      <c r="B670" s="13" t="s">
        <v>11</v>
      </c>
      <c r="C670" s="12"/>
      <c r="D670" s="30"/>
      <c r="E670" s="9"/>
      <c r="F670" s="10"/>
      <c r="G670" s="10"/>
      <c r="H670" s="5"/>
      <c r="I670" s="30"/>
      <c r="J670" s="30"/>
      <c r="K670" s="30"/>
      <c r="L670" s="30"/>
      <c r="M670" s="30"/>
      <c r="N670" s="3"/>
      <c r="O670" s="3"/>
      <c r="P670" s="3"/>
      <c r="Q670" s="3"/>
      <c r="R670" s="20"/>
      <c r="S670" s="3"/>
      <c r="T670" s="30"/>
      <c r="U670" s="30"/>
      <c r="V670" s="19"/>
      <c r="W670" s="30"/>
      <c r="X670" s="13" t="s">
        <v>11</v>
      </c>
      <c r="Y670" s="12"/>
      <c r="Z670" s="30"/>
      <c r="AA670" s="9"/>
      <c r="AB670" s="10"/>
      <c r="AC670" s="10"/>
      <c r="AD670" s="5"/>
      <c r="AE670" s="30"/>
      <c r="AF670" s="30"/>
      <c r="AG670" s="30"/>
      <c r="AH670" s="30"/>
      <c r="AI670" s="30"/>
      <c r="AJ670" s="3"/>
      <c r="AK670" s="3"/>
      <c r="AL670" s="3"/>
      <c r="AM670" s="3"/>
      <c r="AN670" s="20"/>
      <c r="AO670" s="3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</row>
    <row r="671" spans="1:53" x14ac:dyDescent="0.25">
      <c r="A671" s="30"/>
      <c r="B671" s="13" t="s">
        <v>12</v>
      </c>
      <c r="C671" s="12"/>
      <c r="D671" s="30"/>
      <c r="E671" s="9"/>
      <c r="F671" s="10"/>
      <c r="G671" s="10"/>
      <c r="H671" s="5"/>
      <c r="I671" s="30"/>
      <c r="J671" s="30"/>
      <c r="K671" s="30"/>
      <c r="L671" s="30"/>
      <c r="M671" s="30"/>
      <c r="N671" s="3"/>
      <c r="O671" s="3"/>
      <c r="P671" s="3"/>
      <c r="Q671" s="3"/>
      <c r="R671" s="20"/>
      <c r="S671" s="3"/>
      <c r="T671" s="30"/>
      <c r="U671" s="30"/>
      <c r="V671" s="19"/>
      <c r="W671" s="30"/>
      <c r="X671" s="13" t="s">
        <v>12</v>
      </c>
      <c r="Y671" s="12"/>
      <c r="Z671" s="30"/>
      <c r="AA671" s="9"/>
      <c r="AB671" s="10"/>
      <c r="AC671" s="10"/>
      <c r="AD671" s="5"/>
      <c r="AE671" s="30"/>
      <c r="AF671" s="30"/>
      <c r="AG671" s="30"/>
      <c r="AH671" s="30"/>
      <c r="AI671" s="30"/>
      <c r="AJ671" s="3"/>
      <c r="AK671" s="3"/>
      <c r="AL671" s="3"/>
      <c r="AM671" s="3"/>
      <c r="AN671" s="20"/>
      <c r="AO671" s="3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</row>
    <row r="672" spans="1:53" x14ac:dyDescent="0.25">
      <c r="A672" s="30"/>
      <c r="B672" s="13" t="s">
        <v>13</v>
      </c>
      <c r="C672" s="12"/>
      <c r="D672" s="30"/>
      <c r="E672" s="9"/>
      <c r="F672" s="10"/>
      <c r="G672" s="10"/>
      <c r="H672" s="5"/>
      <c r="I672" s="30"/>
      <c r="J672" s="30"/>
      <c r="K672" s="30"/>
      <c r="L672" s="30"/>
      <c r="M672" s="30"/>
      <c r="N672" s="3"/>
      <c r="O672" s="3"/>
      <c r="P672" s="3"/>
      <c r="Q672" s="3"/>
      <c r="R672" s="20"/>
      <c r="S672" s="3"/>
      <c r="T672" s="30"/>
      <c r="U672" s="30"/>
      <c r="V672" s="19"/>
      <c r="W672" s="30"/>
      <c r="X672" s="13" t="s">
        <v>13</v>
      </c>
      <c r="Y672" s="12"/>
      <c r="Z672" s="30"/>
      <c r="AA672" s="9"/>
      <c r="AB672" s="10"/>
      <c r="AC672" s="10"/>
      <c r="AD672" s="5"/>
      <c r="AE672" s="30"/>
      <c r="AF672" s="30"/>
      <c r="AG672" s="30"/>
      <c r="AH672" s="30"/>
      <c r="AI672" s="30"/>
      <c r="AJ672" s="3"/>
      <c r="AK672" s="3"/>
      <c r="AL672" s="3"/>
      <c r="AM672" s="3"/>
      <c r="AN672" s="20"/>
      <c r="AO672" s="3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</row>
    <row r="673" spans="1:53" x14ac:dyDescent="0.25">
      <c r="A673" s="30"/>
      <c r="B673" s="13" t="s">
        <v>14</v>
      </c>
      <c r="C673" s="12"/>
      <c r="D673" s="30"/>
      <c r="E673" s="9"/>
      <c r="F673" s="10"/>
      <c r="G673" s="10"/>
      <c r="H673" s="5"/>
      <c r="I673" s="30"/>
      <c r="J673" s="30"/>
      <c r="K673" s="30"/>
      <c r="L673" s="30"/>
      <c r="M673" s="30"/>
      <c r="N673" s="3"/>
      <c r="O673" s="3"/>
      <c r="P673" s="3"/>
      <c r="Q673" s="3"/>
      <c r="R673" s="20"/>
      <c r="S673" s="3"/>
      <c r="T673" s="30"/>
      <c r="U673" s="30"/>
      <c r="V673" s="19"/>
      <c r="W673" s="30"/>
      <c r="X673" s="13" t="s">
        <v>14</v>
      </c>
      <c r="Y673" s="12"/>
      <c r="Z673" s="30"/>
      <c r="AA673" s="9"/>
      <c r="AB673" s="10"/>
      <c r="AC673" s="10"/>
      <c r="AD673" s="5"/>
      <c r="AE673" s="30"/>
      <c r="AF673" s="30"/>
      <c r="AG673" s="30"/>
      <c r="AH673" s="30"/>
      <c r="AI673" s="30"/>
      <c r="AJ673" s="3"/>
      <c r="AK673" s="3"/>
      <c r="AL673" s="3"/>
      <c r="AM673" s="3"/>
      <c r="AN673" s="20"/>
      <c r="AO673" s="3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</row>
    <row r="674" spans="1:53" x14ac:dyDescent="0.25">
      <c r="A674" s="30"/>
      <c r="B674" s="13" t="s">
        <v>15</v>
      </c>
      <c r="C674" s="12"/>
      <c r="D674" s="30"/>
      <c r="E674" s="9"/>
      <c r="F674" s="10"/>
      <c r="G674" s="10"/>
      <c r="H674" s="5"/>
      <c r="I674" s="30"/>
      <c r="J674" s="30"/>
      <c r="K674" s="30"/>
      <c r="L674" s="30"/>
      <c r="M674" s="30"/>
      <c r="N674" s="3"/>
      <c r="O674" s="3"/>
      <c r="P674" s="3"/>
      <c r="Q674" s="3"/>
      <c r="R674" s="20"/>
      <c r="S674" s="3"/>
      <c r="T674" s="30"/>
      <c r="U674" s="30"/>
      <c r="V674" s="19"/>
      <c r="W674" s="30"/>
      <c r="X674" s="13" t="s">
        <v>15</v>
      </c>
      <c r="Y674" s="12"/>
      <c r="Z674" s="30"/>
      <c r="AA674" s="9"/>
      <c r="AB674" s="10"/>
      <c r="AC674" s="10"/>
      <c r="AD674" s="5"/>
      <c r="AE674" s="30"/>
      <c r="AF674" s="30"/>
      <c r="AG674" s="30"/>
      <c r="AH674" s="30"/>
      <c r="AI674" s="30"/>
      <c r="AJ674" s="3"/>
      <c r="AK674" s="3"/>
      <c r="AL674" s="3"/>
      <c r="AM674" s="3"/>
      <c r="AN674" s="20"/>
      <c r="AO674" s="3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</row>
    <row r="675" spans="1:53" x14ac:dyDescent="0.25">
      <c r="A675" s="30"/>
      <c r="B675" s="13" t="s">
        <v>16</v>
      </c>
      <c r="C675" s="12"/>
      <c r="D675" s="30"/>
      <c r="E675" s="161" t="s">
        <v>7</v>
      </c>
      <c r="F675" s="162"/>
      <c r="G675" s="163"/>
      <c r="H675" s="5">
        <f>SUM(H661:H674)</f>
        <v>0</v>
      </c>
      <c r="I675" s="30"/>
      <c r="J675" s="30"/>
      <c r="K675" s="30"/>
      <c r="L675" s="30"/>
      <c r="M675" s="30"/>
      <c r="N675" s="3"/>
      <c r="O675" s="3"/>
      <c r="P675" s="3"/>
      <c r="Q675" s="3"/>
      <c r="R675" s="20"/>
      <c r="S675" s="3"/>
      <c r="T675" s="30"/>
      <c r="U675" s="30"/>
      <c r="V675" s="19"/>
      <c r="W675" s="30"/>
      <c r="X675" s="13" t="s">
        <v>16</v>
      </c>
      <c r="Y675" s="12"/>
      <c r="Z675" s="30"/>
      <c r="AA675" s="9"/>
      <c r="AB675" s="10"/>
      <c r="AC675" s="10"/>
      <c r="AD675" s="5"/>
      <c r="AE675" s="30"/>
      <c r="AF675" s="30"/>
      <c r="AG675" s="30"/>
      <c r="AH675" s="30"/>
      <c r="AI675" s="30"/>
      <c r="AJ675" s="3"/>
      <c r="AK675" s="3"/>
      <c r="AL675" s="3"/>
      <c r="AM675" s="3"/>
      <c r="AN675" s="20"/>
      <c r="AO675" s="3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</row>
    <row r="676" spans="1:53" x14ac:dyDescent="0.25">
      <c r="A676" s="30"/>
      <c r="B676" s="13" t="s">
        <v>17</v>
      </c>
      <c r="C676" s="12"/>
      <c r="D676" s="30"/>
      <c r="E676" s="15"/>
      <c r="F676" s="15"/>
      <c r="G676" s="15"/>
      <c r="H676" s="30"/>
      <c r="I676" s="30"/>
      <c r="J676" s="30"/>
      <c r="K676" s="30"/>
      <c r="L676" s="30"/>
      <c r="M676" s="30"/>
      <c r="N676" s="3"/>
      <c r="O676" s="3"/>
      <c r="P676" s="3"/>
      <c r="Q676" s="3"/>
      <c r="R676" s="20"/>
      <c r="S676" s="3"/>
      <c r="T676" s="30"/>
      <c r="U676" s="30"/>
      <c r="V676" s="19"/>
      <c r="W676" s="30"/>
      <c r="X676" s="13" t="s">
        <v>17</v>
      </c>
      <c r="Y676" s="12"/>
      <c r="Z676" s="30"/>
      <c r="AA676" s="161" t="s">
        <v>7</v>
      </c>
      <c r="AB676" s="162"/>
      <c r="AC676" s="163"/>
      <c r="AD676" s="5">
        <f>SUM(AD662:AD675)</f>
        <v>0</v>
      </c>
      <c r="AE676" s="30"/>
      <c r="AF676" s="30"/>
      <c r="AG676" s="30"/>
      <c r="AH676" s="30"/>
      <c r="AI676" s="30"/>
      <c r="AJ676" s="3"/>
      <c r="AK676" s="3"/>
      <c r="AL676" s="3"/>
      <c r="AM676" s="3"/>
      <c r="AN676" s="20"/>
      <c r="AO676" s="3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</row>
    <row r="677" spans="1:53" x14ac:dyDescent="0.25">
      <c r="A677" s="30"/>
      <c r="B677" s="14"/>
      <c r="C677" s="12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"/>
      <c r="O677" s="3"/>
      <c r="P677" s="3"/>
      <c r="Q677" s="3"/>
      <c r="R677" s="20"/>
      <c r="S677" s="3"/>
      <c r="T677" s="30"/>
      <c r="U677" s="30"/>
      <c r="V677" s="19"/>
      <c r="W677" s="30"/>
      <c r="X677" s="14"/>
      <c r="Y677" s="12"/>
      <c r="Z677" s="30"/>
      <c r="AA677" s="15"/>
      <c r="AB677" s="15"/>
      <c r="AC677" s="15"/>
      <c r="AD677" s="30"/>
      <c r="AE677" s="30"/>
      <c r="AF677" s="30"/>
      <c r="AG677" s="30"/>
      <c r="AH677" s="30"/>
      <c r="AI677" s="30"/>
      <c r="AJ677" s="3"/>
      <c r="AK677" s="3"/>
      <c r="AL677" s="3"/>
      <c r="AM677" s="3"/>
      <c r="AN677" s="20"/>
      <c r="AO677" s="3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</row>
    <row r="678" spans="1:53" x14ac:dyDescent="0.25">
      <c r="A678" s="30"/>
      <c r="B678" s="14"/>
      <c r="C678" s="12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161" t="s">
        <v>7</v>
      </c>
      <c r="O678" s="162"/>
      <c r="P678" s="162"/>
      <c r="Q678" s="163"/>
      <c r="R678" s="20">
        <f>SUM(R662:R677)</f>
        <v>0</v>
      </c>
      <c r="S678" s="3"/>
      <c r="T678" s="30"/>
      <c r="U678" s="30"/>
      <c r="V678" s="19"/>
      <c r="W678" s="30"/>
      <c r="X678" s="14"/>
      <c r="Y678" s="12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161" t="s">
        <v>7</v>
      </c>
      <c r="AK678" s="162"/>
      <c r="AL678" s="162"/>
      <c r="AM678" s="163"/>
      <c r="AN678" s="20">
        <f>SUM(AN662:AN677)</f>
        <v>0</v>
      </c>
      <c r="AO678" s="3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</row>
    <row r="679" spans="1:53" x14ac:dyDescent="0.25">
      <c r="A679" s="30"/>
      <c r="B679" s="14"/>
      <c r="C679" s="12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19"/>
      <c r="W679" s="30"/>
      <c r="X679" s="14"/>
      <c r="Y679" s="12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</row>
    <row r="680" spans="1:53" x14ac:dyDescent="0.25">
      <c r="A680" s="30"/>
      <c r="B680" s="14"/>
      <c r="C680" s="12"/>
      <c r="D680" s="30"/>
      <c r="E680" s="16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19"/>
      <c r="W680" s="30"/>
      <c r="X680" s="14"/>
      <c r="Y680" s="12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</row>
    <row r="681" spans="1:53" x14ac:dyDescent="0.25">
      <c r="A681" s="30"/>
      <c r="B681" s="14"/>
      <c r="C681" s="12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19"/>
      <c r="W681" s="30"/>
      <c r="X681" s="14"/>
      <c r="Y681" s="12"/>
      <c r="Z681" s="30"/>
      <c r="AA681" s="16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</row>
    <row r="682" spans="1:53" x14ac:dyDescent="0.25">
      <c r="A682" s="30"/>
      <c r="B682" s="14"/>
      <c r="C682" s="12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19"/>
      <c r="W682" s="30"/>
      <c r="X682" s="14"/>
      <c r="Y682" s="12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</row>
    <row r="683" spans="1:53" x14ac:dyDescent="0.25">
      <c r="A683" s="30"/>
      <c r="B683" s="14"/>
      <c r="C683" s="12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19"/>
      <c r="W683" s="30"/>
      <c r="X683" s="14"/>
      <c r="Y683" s="12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</row>
    <row r="684" spans="1:53" x14ac:dyDescent="0.25">
      <c r="A684" s="30"/>
      <c r="B684" s="14"/>
      <c r="C684" s="12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19"/>
      <c r="W684" s="30"/>
      <c r="X684" s="14"/>
      <c r="Y684" s="12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</row>
    <row r="685" spans="1:53" x14ac:dyDescent="0.25">
      <c r="A685" s="30"/>
      <c r="B685" s="14"/>
      <c r="C685" s="12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19"/>
      <c r="W685" s="30"/>
      <c r="X685" s="14"/>
      <c r="Y685" s="12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</row>
    <row r="686" spans="1:53" x14ac:dyDescent="0.25">
      <c r="A686" s="30"/>
      <c r="B686" s="13"/>
      <c r="C686" s="12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19"/>
      <c r="W686" s="30"/>
      <c r="X686" s="13"/>
      <c r="Y686" s="12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</row>
    <row r="687" spans="1:53" x14ac:dyDescent="0.25">
      <c r="A687" s="30"/>
      <c r="B687" s="17" t="s">
        <v>18</v>
      </c>
      <c r="C687" s="18">
        <f>SUM(C668:C686)</f>
        <v>890.47999999999956</v>
      </c>
      <c r="D687" s="30"/>
      <c r="E687" s="30" t="s">
        <v>21</v>
      </c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19"/>
      <c r="W687" s="30"/>
      <c r="X687" s="17" t="s">
        <v>18</v>
      </c>
      <c r="Y687" s="18">
        <f>SUM(Y668:Y686)</f>
        <v>890.47999999999956</v>
      </c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</row>
    <row r="688" spans="1:53" x14ac:dyDescent="0.25">
      <c r="A688" s="30"/>
      <c r="B688" s="30"/>
      <c r="C688" s="30"/>
      <c r="D688" s="30" t="s">
        <v>22</v>
      </c>
      <c r="E688" s="1" t="s">
        <v>19</v>
      </c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19"/>
      <c r="W688" s="30"/>
      <c r="X688" s="30"/>
      <c r="Y688" s="30"/>
      <c r="Z688" s="30" t="s">
        <v>22</v>
      </c>
      <c r="AA688" s="30" t="s">
        <v>21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</row>
    <row r="689" spans="1:53" x14ac:dyDescent="0.25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19"/>
      <c r="W689" s="30"/>
      <c r="X689" s="30"/>
      <c r="Y689" s="30"/>
      <c r="Z689" s="30"/>
      <c r="AA689" s="1" t="s">
        <v>19</v>
      </c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</row>
    <row r="690" spans="1:53" x14ac:dyDescent="0.25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19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</row>
    <row r="691" spans="1:53" x14ac:dyDescent="0.25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19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</row>
    <row r="692" spans="1:53" x14ac:dyDescent="0.25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19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</row>
    <row r="693" spans="1:53" x14ac:dyDescent="0.25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19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</row>
    <row r="694" spans="1:53" x14ac:dyDescent="0.25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19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</row>
    <row r="695" spans="1:53" x14ac:dyDescent="0.25">
      <c r="A695" s="30"/>
      <c r="B695" s="30"/>
      <c r="C695" s="30"/>
      <c r="D695" s="30"/>
      <c r="E695" s="19"/>
      <c r="F695" s="19"/>
      <c r="G695" s="19"/>
      <c r="H695" s="19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19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</row>
    <row r="696" spans="1:5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</row>
    <row r="697" spans="1:5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</row>
    <row r="698" spans="1:53" x14ac:dyDescent="0.25">
      <c r="A698" s="19"/>
      <c r="B698" s="19"/>
      <c r="C698" s="19"/>
      <c r="D698" s="19"/>
      <c r="E698" s="30"/>
      <c r="F698" s="30"/>
      <c r="G698" s="30"/>
      <c r="H698" s="30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</row>
    <row r="699" spans="1:53" ht="26.25" x14ac:dyDescent="0.4">
      <c r="A699" s="30"/>
      <c r="B699" s="30"/>
      <c r="C699" s="30"/>
      <c r="D699" s="30"/>
      <c r="E699" s="30"/>
      <c r="F699" s="30"/>
      <c r="G699" s="30"/>
      <c r="H699" s="109" t="s">
        <v>30</v>
      </c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19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</row>
    <row r="700" spans="1:53" ht="15" customHeight="1" x14ac:dyDescent="0.4">
      <c r="A700" s="30"/>
      <c r="B700" s="30"/>
      <c r="C700" s="30"/>
      <c r="D700" s="30"/>
      <c r="E700" s="30"/>
      <c r="F700" s="30"/>
      <c r="G700" s="30"/>
      <c r="H700" s="109"/>
      <c r="I700" s="109"/>
      <c r="J700" s="109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19"/>
      <c r="W700" s="30"/>
      <c r="X700" s="30"/>
      <c r="Y700" s="30"/>
      <c r="Z700" s="30"/>
      <c r="AA700" s="165" t="s">
        <v>31</v>
      </c>
      <c r="AB700" s="165"/>
      <c r="AC700" s="165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</row>
    <row r="701" spans="1:53" ht="15" customHeight="1" x14ac:dyDescent="0.4">
      <c r="A701" s="30"/>
      <c r="B701" s="30"/>
      <c r="C701" s="30"/>
      <c r="D701" s="30"/>
      <c r="E701" s="30"/>
      <c r="F701" s="30"/>
      <c r="G701" s="30"/>
      <c r="H701" s="30"/>
      <c r="I701" s="109"/>
      <c r="J701" s="109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19"/>
      <c r="W701" s="30"/>
      <c r="X701" s="30"/>
      <c r="Y701" s="30"/>
      <c r="Z701" s="30"/>
      <c r="AA701" s="165"/>
      <c r="AB701" s="165"/>
      <c r="AC701" s="165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</row>
    <row r="702" spans="1:53" x14ac:dyDescent="0.25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19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</row>
    <row r="703" spans="1:53" x14ac:dyDescent="0.25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19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</row>
    <row r="704" spans="1:53" ht="23.25" x14ac:dyDescent="0.35">
      <c r="A704" s="30"/>
      <c r="B704" s="26" t="s">
        <v>68</v>
      </c>
      <c r="C704" s="30"/>
      <c r="D704" s="30"/>
      <c r="E704" s="166" t="s">
        <v>20</v>
      </c>
      <c r="F704" s="166"/>
      <c r="G704" s="166"/>
      <c r="H704" s="166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19"/>
      <c r="W704" s="30"/>
      <c r="X704" s="24" t="s">
        <v>68</v>
      </c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</row>
    <row r="705" spans="1:53" ht="23.25" x14ac:dyDescent="0.35">
      <c r="A705" s="30"/>
      <c r="B705" s="25" t="s">
        <v>32</v>
      </c>
      <c r="C705" s="22">
        <f>IF(X660="PAGADO",0,C665)</f>
        <v>-890.47999999999956</v>
      </c>
      <c r="D705" s="30"/>
      <c r="E705" s="2" t="s">
        <v>1</v>
      </c>
      <c r="F705" s="2" t="s">
        <v>2</v>
      </c>
      <c r="G705" s="2" t="s">
        <v>3</v>
      </c>
      <c r="H705" s="2" t="s">
        <v>4</v>
      </c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19"/>
      <c r="W705" s="30"/>
      <c r="X705" s="25" t="s">
        <v>32</v>
      </c>
      <c r="Y705" s="22">
        <f>IF(B1505="PAGADO",0,C710)</f>
        <v>-890.47999999999956</v>
      </c>
      <c r="Z705" s="30"/>
      <c r="AA705" s="166" t="s">
        <v>20</v>
      </c>
      <c r="AB705" s="166"/>
      <c r="AC705" s="166"/>
      <c r="AD705" s="166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</row>
    <row r="706" spans="1:53" x14ac:dyDescent="0.25">
      <c r="A706" s="30"/>
      <c r="B706" s="1" t="s">
        <v>0</v>
      </c>
      <c r="C706" s="21">
        <f>H720</f>
        <v>0</v>
      </c>
      <c r="D706" s="30"/>
      <c r="E706" s="4"/>
      <c r="F706" s="3"/>
      <c r="G706" s="3"/>
      <c r="H706" s="5"/>
      <c r="I706" s="30"/>
      <c r="J706" s="30"/>
      <c r="K706" s="30"/>
      <c r="L706" s="30"/>
      <c r="M706" s="30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T706" s="30"/>
      <c r="U706" s="30"/>
      <c r="V706" s="19"/>
      <c r="W706" s="30"/>
      <c r="X706" s="1" t="s">
        <v>0</v>
      </c>
      <c r="Y706" s="21">
        <f>AD721</f>
        <v>0</v>
      </c>
      <c r="Z706" s="30"/>
      <c r="AA706" s="2" t="s">
        <v>1</v>
      </c>
      <c r="AB706" s="2" t="s">
        <v>2</v>
      </c>
      <c r="AC706" s="2" t="s">
        <v>3</v>
      </c>
      <c r="AD706" s="2" t="s">
        <v>4</v>
      </c>
      <c r="AE706" s="30"/>
      <c r="AF706" s="30"/>
      <c r="AG706" s="30"/>
      <c r="AH706" s="30"/>
      <c r="AI706" s="30"/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</row>
    <row r="707" spans="1:53" x14ac:dyDescent="0.25">
      <c r="A707" s="30"/>
      <c r="B707" s="30"/>
      <c r="C707" s="22"/>
      <c r="D707" s="30"/>
      <c r="E707" s="4"/>
      <c r="F707" s="3"/>
      <c r="G707" s="3"/>
      <c r="H707" s="5"/>
      <c r="I707" s="30"/>
      <c r="J707" s="30"/>
      <c r="K707" s="30"/>
      <c r="L707" s="30"/>
      <c r="M707" s="30"/>
      <c r="N707" s="3"/>
      <c r="O707" s="3"/>
      <c r="P707" s="3"/>
      <c r="Q707" s="3"/>
      <c r="R707" s="20"/>
      <c r="S707" s="3"/>
      <c r="T707" s="30"/>
      <c r="U707" s="30"/>
      <c r="V707" s="19"/>
      <c r="W707" s="30"/>
      <c r="X707" s="30"/>
      <c r="Y707" s="22"/>
      <c r="Z707" s="30"/>
      <c r="AA707" s="4"/>
      <c r="AB707" s="3"/>
      <c r="AC707" s="3"/>
      <c r="AD707" s="5"/>
      <c r="AE707" s="30"/>
      <c r="AF707" s="30"/>
      <c r="AG707" s="30"/>
      <c r="AH707" s="30"/>
      <c r="AI707" s="30"/>
      <c r="AJ707" s="3"/>
      <c r="AK707" s="3"/>
      <c r="AL707" s="3"/>
      <c r="AM707" s="3"/>
      <c r="AN707" s="20"/>
      <c r="AO707" s="3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</row>
    <row r="708" spans="1:53" x14ac:dyDescent="0.25">
      <c r="A708" s="30"/>
      <c r="B708" s="1" t="s">
        <v>24</v>
      </c>
      <c r="C708" s="21">
        <f>IF(C705&gt;0,C705+C706,C706)</f>
        <v>0</v>
      </c>
      <c r="D708" s="30"/>
      <c r="E708" s="4"/>
      <c r="F708" s="3"/>
      <c r="G708" s="3"/>
      <c r="H708" s="5"/>
      <c r="I708" s="30"/>
      <c r="J708" s="30"/>
      <c r="K708" s="30"/>
      <c r="L708" s="30"/>
      <c r="M708" s="30"/>
      <c r="N708" s="3"/>
      <c r="O708" s="3"/>
      <c r="P708" s="3"/>
      <c r="Q708" s="3"/>
      <c r="R708" s="20"/>
      <c r="S708" s="3"/>
      <c r="T708" s="30"/>
      <c r="U708" s="30"/>
      <c r="V708" s="19"/>
      <c r="W708" s="30"/>
      <c r="X708" s="1" t="s">
        <v>24</v>
      </c>
      <c r="Y708" s="21">
        <f>IF(Y705&gt;0,Y705+Y706,Y706)</f>
        <v>0</v>
      </c>
      <c r="Z708" s="30"/>
      <c r="AA708" s="4"/>
      <c r="AB708" s="3"/>
      <c r="AC708" s="3"/>
      <c r="AD708" s="5"/>
      <c r="AE708" s="30"/>
      <c r="AF708" s="30"/>
      <c r="AG708" s="30"/>
      <c r="AH708" s="30"/>
      <c r="AI708" s="30"/>
      <c r="AJ708" s="3"/>
      <c r="AK708" s="3"/>
      <c r="AL708" s="3"/>
      <c r="AM708" s="3"/>
      <c r="AN708" s="20"/>
      <c r="AO708" s="3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</row>
    <row r="709" spans="1:53" x14ac:dyDescent="0.25">
      <c r="A709" s="30"/>
      <c r="B709" s="1" t="s">
        <v>9</v>
      </c>
      <c r="C709" s="22">
        <f>C733</f>
        <v>890.47999999999956</v>
      </c>
      <c r="D709" s="30"/>
      <c r="E709" s="4"/>
      <c r="F709" s="3"/>
      <c r="G709" s="3"/>
      <c r="H709" s="5"/>
      <c r="I709" s="30"/>
      <c r="J709" s="30"/>
      <c r="K709" s="30"/>
      <c r="L709" s="30"/>
      <c r="M709" s="30"/>
      <c r="N709" s="3"/>
      <c r="O709" s="3"/>
      <c r="P709" s="3"/>
      <c r="Q709" s="3"/>
      <c r="R709" s="20"/>
      <c r="S709" s="3"/>
      <c r="T709" s="30"/>
      <c r="U709" s="30"/>
      <c r="V709" s="19"/>
      <c r="W709" s="30"/>
      <c r="X709" s="1" t="s">
        <v>9</v>
      </c>
      <c r="Y709" s="22">
        <f>Y733</f>
        <v>890.47999999999956</v>
      </c>
      <c r="Z709" s="30"/>
      <c r="AA709" s="4"/>
      <c r="AB709" s="3"/>
      <c r="AC709" s="3"/>
      <c r="AD709" s="5"/>
      <c r="AE709" s="30"/>
      <c r="AF709" s="30"/>
      <c r="AG709" s="30"/>
      <c r="AH709" s="30"/>
      <c r="AI709" s="30"/>
      <c r="AJ709" s="3"/>
      <c r="AK709" s="3"/>
      <c r="AL709" s="3"/>
      <c r="AM709" s="3"/>
      <c r="AN709" s="20"/>
      <c r="AO709" s="3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</row>
    <row r="710" spans="1:53" x14ac:dyDescent="0.25">
      <c r="A710" s="30"/>
      <c r="B710" s="6" t="s">
        <v>26</v>
      </c>
      <c r="C710" s="23">
        <f>C708-C709</f>
        <v>-890.47999999999956</v>
      </c>
      <c r="D710" s="30"/>
      <c r="E710" s="9"/>
      <c r="F710" s="10"/>
      <c r="G710" s="10"/>
      <c r="H710" s="5"/>
      <c r="I710" s="30"/>
      <c r="J710" s="30"/>
      <c r="K710" s="30"/>
      <c r="L710" s="30"/>
      <c r="M710" s="30"/>
      <c r="N710" s="3"/>
      <c r="O710" s="3"/>
      <c r="P710" s="3"/>
      <c r="Q710" s="3"/>
      <c r="R710" s="20"/>
      <c r="S710" s="3"/>
      <c r="T710" s="30"/>
      <c r="U710" s="30"/>
      <c r="V710" s="19"/>
      <c r="W710" s="30"/>
      <c r="X710" s="6" t="s">
        <v>27</v>
      </c>
      <c r="Y710" s="23">
        <f>Y708-Y709</f>
        <v>-890.47999999999956</v>
      </c>
      <c r="Z710" s="30"/>
      <c r="AA710" s="4"/>
      <c r="AB710" s="3"/>
      <c r="AC710" s="3"/>
      <c r="AD710" s="5"/>
      <c r="AE710" s="30"/>
      <c r="AF710" s="30"/>
      <c r="AG710" s="30"/>
      <c r="AH710" s="30"/>
      <c r="AI710" s="30"/>
      <c r="AJ710" s="3"/>
      <c r="AK710" s="3"/>
      <c r="AL710" s="3"/>
      <c r="AM710" s="3"/>
      <c r="AN710" s="20"/>
      <c r="AO710" s="3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</row>
    <row r="711" spans="1:53" ht="23.25" x14ac:dyDescent="0.35">
      <c r="A711" s="30"/>
      <c r="B711" s="6"/>
      <c r="C711" s="7"/>
      <c r="D711" s="30"/>
      <c r="E711" s="9"/>
      <c r="F711" s="10"/>
      <c r="G711" s="10"/>
      <c r="H711" s="5"/>
      <c r="I711" s="30"/>
      <c r="J711" s="30"/>
      <c r="K711" s="30"/>
      <c r="L711" s="30"/>
      <c r="M711" s="30"/>
      <c r="N711" s="3"/>
      <c r="O711" s="3"/>
      <c r="P711" s="3"/>
      <c r="Q711" s="3"/>
      <c r="R711" s="20"/>
      <c r="S711" s="3"/>
      <c r="T711" s="30"/>
      <c r="U711" s="30"/>
      <c r="V711" s="19"/>
      <c r="W711" s="30"/>
      <c r="X711" s="168" t="str">
        <f>IF(Y710&lt;0,"NO PAGAR","COBRAR'")</f>
        <v>NO PAGAR</v>
      </c>
      <c r="Y711" s="168"/>
      <c r="Z711" s="30"/>
      <c r="AA711" s="9"/>
      <c r="AB711" s="10"/>
      <c r="AC711" s="10"/>
      <c r="AD711" s="5"/>
      <c r="AE711" s="30"/>
      <c r="AF711" s="30"/>
      <c r="AG711" s="30"/>
      <c r="AH711" s="30"/>
      <c r="AI711" s="30"/>
      <c r="AJ711" s="3"/>
      <c r="AK711" s="3"/>
      <c r="AL711" s="3"/>
      <c r="AM711" s="3"/>
      <c r="AN711" s="20"/>
      <c r="AO711" s="3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</row>
    <row r="712" spans="1:53" ht="23.25" x14ac:dyDescent="0.35">
      <c r="A712" s="30"/>
      <c r="B712" s="168" t="str">
        <f>IF(C710&lt;0,"NO PAGAR","COBRAR'")</f>
        <v>NO PAGAR</v>
      </c>
      <c r="C712" s="168"/>
      <c r="D712" s="30"/>
      <c r="E712" s="9"/>
      <c r="F712" s="10"/>
      <c r="G712" s="10"/>
      <c r="H712" s="5"/>
      <c r="I712" s="30"/>
      <c r="J712" s="30"/>
      <c r="K712" s="30"/>
      <c r="L712" s="30"/>
      <c r="M712" s="30"/>
      <c r="N712" s="3"/>
      <c r="O712" s="3"/>
      <c r="P712" s="3"/>
      <c r="Q712" s="3"/>
      <c r="R712" s="20"/>
      <c r="S712" s="3"/>
      <c r="T712" s="30"/>
      <c r="U712" s="30"/>
      <c r="V712" s="19"/>
      <c r="W712" s="30"/>
      <c r="X712" s="6"/>
      <c r="Y712" s="8"/>
      <c r="Z712" s="30"/>
      <c r="AA712" s="9"/>
      <c r="AB712" s="10"/>
      <c r="AC712" s="10"/>
      <c r="AD712" s="5"/>
      <c r="AE712" s="30"/>
      <c r="AF712" s="30"/>
      <c r="AG712" s="30"/>
      <c r="AH712" s="30"/>
      <c r="AI712" s="30"/>
      <c r="AJ712" s="3"/>
      <c r="AK712" s="3"/>
      <c r="AL712" s="3"/>
      <c r="AM712" s="3"/>
      <c r="AN712" s="20"/>
      <c r="AO712" s="3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</row>
    <row r="713" spans="1:53" x14ac:dyDescent="0.25">
      <c r="A713" s="30"/>
      <c r="B713" s="159" t="s">
        <v>9</v>
      </c>
      <c r="C713" s="160"/>
      <c r="D713" s="30"/>
      <c r="E713" s="9"/>
      <c r="F713" s="10"/>
      <c r="G713" s="10"/>
      <c r="H713" s="5"/>
      <c r="I713" s="30"/>
      <c r="J713" s="30"/>
      <c r="K713" s="30"/>
      <c r="L713" s="30"/>
      <c r="M713" s="30"/>
      <c r="N713" s="3"/>
      <c r="O713" s="3"/>
      <c r="P713" s="3"/>
      <c r="Q713" s="3"/>
      <c r="R713" s="20"/>
      <c r="S713" s="3"/>
      <c r="T713" s="30"/>
      <c r="U713" s="30"/>
      <c r="V713" s="19"/>
      <c r="W713" s="30"/>
      <c r="X713" s="159" t="s">
        <v>9</v>
      </c>
      <c r="Y713" s="160"/>
      <c r="Z713" s="30"/>
      <c r="AA713" s="9"/>
      <c r="AB713" s="10"/>
      <c r="AC713" s="10"/>
      <c r="AD713" s="5"/>
      <c r="AE713" s="30"/>
      <c r="AF713" s="30"/>
      <c r="AG713" s="30"/>
      <c r="AH713" s="30"/>
      <c r="AI713" s="30"/>
      <c r="AJ713" s="3"/>
      <c r="AK713" s="3"/>
      <c r="AL713" s="3"/>
      <c r="AM713" s="3"/>
      <c r="AN713" s="20"/>
      <c r="AO713" s="3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</row>
    <row r="714" spans="1:53" x14ac:dyDescent="0.25">
      <c r="A714" s="30"/>
      <c r="B714" s="11" t="str">
        <f>IF(Y665&lt;0,"SALDO ADELANTADO","SALDO A FAVOR '")</f>
        <v>SALDO ADELANTADO</v>
      </c>
      <c r="C714" s="12">
        <f>IF(Y665&lt;=0,Y665*-1)</f>
        <v>890.47999999999956</v>
      </c>
      <c r="D714" s="30"/>
      <c r="E714" s="9"/>
      <c r="F714" s="10"/>
      <c r="G714" s="10"/>
      <c r="H714" s="5"/>
      <c r="I714" s="30"/>
      <c r="J714" s="30"/>
      <c r="K714" s="30"/>
      <c r="L714" s="30"/>
      <c r="M714" s="30"/>
      <c r="N714" s="3"/>
      <c r="O714" s="3"/>
      <c r="P714" s="3"/>
      <c r="Q714" s="3"/>
      <c r="R714" s="20"/>
      <c r="S714" s="3"/>
      <c r="T714" s="30"/>
      <c r="U714" s="30"/>
      <c r="V714" s="19"/>
      <c r="W714" s="30"/>
      <c r="X714" s="11" t="str">
        <f>IF(C710&lt;0,"SALDO ADELANTADO","SALDO A FAVOR'")</f>
        <v>SALDO ADELANTADO</v>
      </c>
      <c r="Y714" s="12">
        <f>IF(C710&lt;=0,C710*-1)</f>
        <v>890.47999999999956</v>
      </c>
      <c r="Z714" s="30"/>
      <c r="AA714" s="9"/>
      <c r="AB714" s="10"/>
      <c r="AC714" s="10"/>
      <c r="AD714" s="5"/>
      <c r="AE714" s="30"/>
      <c r="AF714" s="30"/>
      <c r="AG714" s="30"/>
      <c r="AH714" s="30"/>
      <c r="AI714" s="30"/>
      <c r="AJ714" s="3"/>
      <c r="AK714" s="3"/>
      <c r="AL714" s="3"/>
      <c r="AM714" s="3"/>
      <c r="AN714" s="20"/>
      <c r="AO714" s="3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</row>
    <row r="715" spans="1:53" x14ac:dyDescent="0.25">
      <c r="A715" s="30"/>
      <c r="B715" s="13" t="s">
        <v>10</v>
      </c>
      <c r="C715" s="12">
        <f>R723</f>
        <v>0</v>
      </c>
      <c r="D715" s="30"/>
      <c r="E715" s="9"/>
      <c r="F715" s="10"/>
      <c r="G715" s="10"/>
      <c r="H715" s="5"/>
      <c r="I715" s="30"/>
      <c r="J715" s="30"/>
      <c r="K715" s="30"/>
      <c r="L715" s="30"/>
      <c r="M715" s="30"/>
      <c r="N715" s="3"/>
      <c r="O715" s="3"/>
      <c r="P715" s="3"/>
      <c r="Q715" s="3"/>
      <c r="R715" s="20"/>
      <c r="S715" s="3"/>
      <c r="T715" s="30"/>
      <c r="U715" s="30"/>
      <c r="V715" s="19"/>
      <c r="W715" s="30"/>
      <c r="X715" s="13" t="s">
        <v>10</v>
      </c>
      <c r="Y715" s="12">
        <f>AN723</f>
        <v>0</v>
      </c>
      <c r="Z715" s="30"/>
      <c r="AA715" s="9"/>
      <c r="AB715" s="10"/>
      <c r="AC715" s="10"/>
      <c r="AD715" s="5"/>
      <c r="AE715" s="30"/>
      <c r="AF715" s="30"/>
      <c r="AG715" s="30"/>
      <c r="AH715" s="30"/>
      <c r="AI715" s="30"/>
      <c r="AJ715" s="3"/>
      <c r="AK715" s="3"/>
      <c r="AL715" s="3"/>
      <c r="AM715" s="3"/>
      <c r="AN715" s="20"/>
      <c r="AO715" s="3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</row>
    <row r="716" spans="1:53" x14ac:dyDescent="0.25">
      <c r="A716" s="30"/>
      <c r="B716" s="13" t="s">
        <v>11</v>
      </c>
      <c r="C716" s="12"/>
      <c r="D716" s="30"/>
      <c r="E716" s="9"/>
      <c r="F716" s="10"/>
      <c r="G716" s="10"/>
      <c r="H716" s="5"/>
      <c r="I716" s="30"/>
      <c r="J716" s="30"/>
      <c r="K716" s="30"/>
      <c r="L716" s="30"/>
      <c r="M716" s="30"/>
      <c r="N716" s="3"/>
      <c r="O716" s="3"/>
      <c r="P716" s="3"/>
      <c r="Q716" s="3"/>
      <c r="R716" s="20"/>
      <c r="S716" s="3"/>
      <c r="T716" s="30"/>
      <c r="U716" s="30"/>
      <c r="V716" s="19"/>
      <c r="W716" s="30"/>
      <c r="X716" s="13" t="s">
        <v>11</v>
      </c>
      <c r="Y716" s="12"/>
      <c r="Z716" s="30"/>
      <c r="AA716" s="9"/>
      <c r="AB716" s="10"/>
      <c r="AC716" s="10"/>
      <c r="AD716" s="5"/>
      <c r="AE716" s="30"/>
      <c r="AF716" s="30"/>
      <c r="AG716" s="30"/>
      <c r="AH716" s="30"/>
      <c r="AI716" s="30"/>
      <c r="AJ716" s="3"/>
      <c r="AK716" s="3"/>
      <c r="AL716" s="3"/>
      <c r="AM716" s="3"/>
      <c r="AN716" s="20"/>
      <c r="AO716" s="3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</row>
    <row r="717" spans="1:53" x14ac:dyDescent="0.25">
      <c r="A717" s="30"/>
      <c r="B717" s="13" t="s">
        <v>12</v>
      </c>
      <c r="C717" s="12"/>
      <c r="D717" s="30"/>
      <c r="E717" s="9"/>
      <c r="F717" s="10"/>
      <c r="G717" s="10"/>
      <c r="H717" s="5"/>
      <c r="I717" s="30"/>
      <c r="J717" s="30"/>
      <c r="K717" s="30"/>
      <c r="L717" s="30"/>
      <c r="M717" s="30"/>
      <c r="N717" s="3"/>
      <c r="O717" s="3"/>
      <c r="P717" s="3"/>
      <c r="Q717" s="3"/>
      <c r="R717" s="20"/>
      <c r="S717" s="3"/>
      <c r="T717" s="30"/>
      <c r="U717" s="30"/>
      <c r="V717" s="19"/>
      <c r="W717" s="30"/>
      <c r="X717" s="13" t="s">
        <v>12</v>
      </c>
      <c r="Y717" s="12"/>
      <c r="Z717" s="30"/>
      <c r="AA717" s="9"/>
      <c r="AB717" s="10"/>
      <c r="AC717" s="10"/>
      <c r="AD717" s="5"/>
      <c r="AE717" s="30"/>
      <c r="AF717" s="30"/>
      <c r="AG717" s="30"/>
      <c r="AH717" s="30"/>
      <c r="AI717" s="30"/>
      <c r="AJ717" s="3"/>
      <c r="AK717" s="3"/>
      <c r="AL717" s="3"/>
      <c r="AM717" s="3"/>
      <c r="AN717" s="20"/>
      <c r="AO717" s="3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</row>
    <row r="718" spans="1:53" x14ac:dyDescent="0.25">
      <c r="A718" s="30"/>
      <c r="B718" s="13" t="s">
        <v>13</v>
      </c>
      <c r="C718" s="12"/>
      <c r="D718" s="30"/>
      <c r="E718" s="9"/>
      <c r="F718" s="10"/>
      <c r="G718" s="10"/>
      <c r="H718" s="5"/>
      <c r="I718" s="30"/>
      <c r="J718" s="30"/>
      <c r="K718" s="30"/>
      <c r="L718" s="30"/>
      <c r="M718" s="30"/>
      <c r="N718" s="3"/>
      <c r="O718" s="3"/>
      <c r="P718" s="3"/>
      <c r="Q718" s="3"/>
      <c r="R718" s="20"/>
      <c r="S718" s="3"/>
      <c r="T718" s="30"/>
      <c r="U718" s="30"/>
      <c r="V718" s="19"/>
      <c r="W718" s="30"/>
      <c r="X718" s="13" t="s">
        <v>13</v>
      </c>
      <c r="Y718" s="12"/>
      <c r="Z718" s="30"/>
      <c r="AA718" s="9"/>
      <c r="AB718" s="10"/>
      <c r="AC718" s="10"/>
      <c r="AD718" s="5"/>
      <c r="AE718" s="30"/>
      <c r="AF718" s="30"/>
      <c r="AG718" s="30"/>
      <c r="AH718" s="30"/>
      <c r="AI718" s="30"/>
      <c r="AJ718" s="3"/>
      <c r="AK718" s="3"/>
      <c r="AL718" s="3"/>
      <c r="AM718" s="3"/>
      <c r="AN718" s="20"/>
      <c r="AO718" s="3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</row>
    <row r="719" spans="1:53" x14ac:dyDescent="0.25">
      <c r="A719" s="30"/>
      <c r="B719" s="13" t="s">
        <v>14</v>
      </c>
      <c r="C719" s="12"/>
      <c r="D719" s="30"/>
      <c r="E719" s="9"/>
      <c r="F719" s="10"/>
      <c r="G719" s="10"/>
      <c r="H719" s="5"/>
      <c r="I719" s="30"/>
      <c r="J719" s="30"/>
      <c r="K719" s="30"/>
      <c r="L719" s="30"/>
      <c r="M719" s="30"/>
      <c r="N719" s="3"/>
      <c r="O719" s="3"/>
      <c r="P719" s="3"/>
      <c r="Q719" s="3"/>
      <c r="R719" s="20"/>
      <c r="S719" s="3"/>
      <c r="T719" s="30"/>
      <c r="U719" s="30"/>
      <c r="V719" s="19"/>
      <c r="W719" s="30"/>
      <c r="X719" s="13" t="s">
        <v>14</v>
      </c>
      <c r="Y719" s="12"/>
      <c r="Z719" s="30"/>
      <c r="AA719" s="9"/>
      <c r="AB719" s="10"/>
      <c r="AC719" s="10"/>
      <c r="AD719" s="5"/>
      <c r="AE719" s="30"/>
      <c r="AF719" s="30"/>
      <c r="AG719" s="30"/>
      <c r="AH719" s="30"/>
      <c r="AI719" s="30"/>
      <c r="AJ719" s="3"/>
      <c r="AK719" s="3"/>
      <c r="AL719" s="3"/>
      <c r="AM719" s="3"/>
      <c r="AN719" s="20"/>
      <c r="AO719" s="3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</row>
    <row r="720" spans="1:53" x14ac:dyDescent="0.25">
      <c r="A720" s="30"/>
      <c r="B720" s="13" t="s">
        <v>15</v>
      </c>
      <c r="C720" s="12"/>
      <c r="D720" s="30"/>
      <c r="E720" s="161" t="s">
        <v>7</v>
      </c>
      <c r="F720" s="162"/>
      <c r="G720" s="163"/>
      <c r="H720" s="5">
        <f>SUM(H706:H719)</f>
        <v>0</v>
      </c>
      <c r="I720" s="30"/>
      <c r="J720" s="30"/>
      <c r="K720" s="30"/>
      <c r="L720" s="30"/>
      <c r="M720" s="30"/>
      <c r="N720" s="3"/>
      <c r="O720" s="3"/>
      <c r="P720" s="3"/>
      <c r="Q720" s="3"/>
      <c r="R720" s="20"/>
      <c r="S720" s="3"/>
      <c r="T720" s="30"/>
      <c r="U720" s="30"/>
      <c r="V720" s="19"/>
      <c r="W720" s="30"/>
      <c r="X720" s="13" t="s">
        <v>15</v>
      </c>
      <c r="Y720" s="12"/>
      <c r="Z720" s="30"/>
      <c r="AA720" s="9"/>
      <c r="AB720" s="10"/>
      <c r="AC720" s="10"/>
      <c r="AD720" s="5"/>
      <c r="AE720" s="30"/>
      <c r="AF720" s="30"/>
      <c r="AG720" s="30"/>
      <c r="AH720" s="30"/>
      <c r="AI720" s="30"/>
      <c r="AJ720" s="3"/>
      <c r="AK720" s="3"/>
      <c r="AL720" s="3"/>
      <c r="AM720" s="3"/>
      <c r="AN720" s="20"/>
      <c r="AO720" s="3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</row>
    <row r="721" spans="1:53" x14ac:dyDescent="0.25">
      <c r="A721" s="30"/>
      <c r="B721" s="13" t="s">
        <v>16</v>
      </c>
      <c r="C721" s="12"/>
      <c r="D721" s="30"/>
      <c r="E721" s="15"/>
      <c r="F721" s="15"/>
      <c r="G721" s="15"/>
      <c r="H721" s="30"/>
      <c r="I721" s="30"/>
      <c r="J721" s="30"/>
      <c r="K721" s="30"/>
      <c r="L721" s="30"/>
      <c r="M721" s="30"/>
      <c r="N721" s="3"/>
      <c r="O721" s="3"/>
      <c r="P721" s="3"/>
      <c r="Q721" s="3"/>
      <c r="R721" s="20"/>
      <c r="S721" s="3"/>
      <c r="T721" s="30"/>
      <c r="U721" s="30"/>
      <c r="V721" s="19"/>
      <c r="W721" s="30"/>
      <c r="X721" s="13" t="s">
        <v>16</v>
      </c>
      <c r="Y721" s="12"/>
      <c r="Z721" s="30"/>
      <c r="AA721" s="161" t="s">
        <v>7</v>
      </c>
      <c r="AB721" s="162"/>
      <c r="AC721" s="163"/>
      <c r="AD721" s="5">
        <f>SUM(AD707:AD720)</f>
        <v>0</v>
      </c>
      <c r="AE721" s="30"/>
      <c r="AF721" s="30"/>
      <c r="AG721" s="30"/>
      <c r="AH721" s="30"/>
      <c r="AI721" s="30"/>
      <c r="AJ721" s="3"/>
      <c r="AK721" s="3"/>
      <c r="AL721" s="3"/>
      <c r="AM721" s="3"/>
      <c r="AN721" s="20"/>
      <c r="AO721" s="3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</row>
    <row r="722" spans="1:53" x14ac:dyDescent="0.25">
      <c r="A722" s="30"/>
      <c r="B722" s="13" t="s">
        <v>17</v>
      </c>
      <c r="C722" s="12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"/>
      <c r="O722" s="3"/>
      <c r="P722" s="3"/>
      <c r="Q722" s="3"/>
      <c r="R722" s="20"/>
      <c r="S722" s="3"/>
      <c r="T722" s="30"/>
      <c r="U722" s="30"/>
      <c r="V722" s="19"/>
      <c r="W722" s="30"/>
      <c r="X722" s="13" t="s">
        <v>17</v>
      </c>
      <c r="Y722" s="12"/>
      <c r="Z722" s="30"/>
      <c r="AA722" s="15"/>
      <c r="AB722" s="15"/>
      <c r="AC722" s="15"/>
      <c r="AD722" s="30"/>
      <c r="AE722" s="30"/>
      <c r="AF722" s="30"/>
      <c r="AG722" s="30"/>
      <c r="AH722" s="30"/>
      <c r="AI722" s="30"/>
      <c r="AJ722" s="3"/>
      <c r="AK722" s="3"/>
      <c r="AL722" s="3"/>
      <c r="AM722" s="3"/>
      <c r="AN722" s="20"/>
      <c r="AO722" s="3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</row>
    <row r="723" spans="1:53" x14ac:dyDescent="0.25">
      <c r="A723" s="30"/>
      <c r="B723" s="14"/>
      <c r="C723" s="12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161" t="s">
        <v>7</v>
      </c>
      <c r="O723" s="162"/>
      <c r="P723" s="162"/>
      <c r="Q723" s="163"/>
      <c r="R723" s="20">
        <f>SUM(R707:R722)</f>
        <v>0</v>
      </c>
      <c r="S723" s="3"/>
      <c r="T723" s="30"/>
      <c r="U723" s="30"/>
      <c r="V723" s="19"/>
      <c r="W723" s="30"/>
      <c r="X723" s="14"/>
      <c r="Y723" s="12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161" t="s">
        <v>7</v>
      </c>
      <c r="AK723" s="162"/>
      <c r="AL723" s="162"/>
      <c r="AM723" s="163"/>
      <c r="AN723" s="20">
        <f>SUM(AN707:AN722)</f>
        <v>0</v>
      </c>
      <c r="AO723" s="3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</row>
    <row r="724" spans="1:53" x14ac:dyDescent="0.25">
      <c r="A724" s="30"/>
      <c r="B724" s="14"/>
      <c r="C724" s="12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19"/>
      <c r="W724" s="30"/>
      <c r="X724" s="14"/>
      <c r="Y724" s="12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</row>
    <row r="725" spans="1:53" x14ac:dyDescent="0.25">
      <c r="A725" s="30"/>
      <c r="B725" s="14"/>
      <c r="C725" s="12"/>
      <c r="D725" s="30"/>
      <c r="E725" s="16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19"/>
      <c r="W725" s="30"/>
      <c r="X725" s="14"/>
      <c r="Y725" s="12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</row>
    <row r="726" spans="1:53" x14ac:dyDescent="0.25">
      <c r="A726" s="30"/>
      <c r="B726" s="14"/>
      <c r="C726" s="12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19"/>
      <c r="W726" s="30"/>
      <c r="X726" s="14"/>
      <c r="Y726" s="12"/>
      <c r="Z726" s="30"/>
      <c r="AA726" s="16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</row>
    <row r="727" spans="1:53" x14ac:dyDescent="0.25">
      <c r="A727" s="30"/>
      <c r="B727" s="14"/>
      <c r="C727" s="12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19"/>
      <c r="W727" s="30"/>
      <c r="X727" s="14"/>
      <c r="Y727" s="12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</row>
    <row r="728" spans="1:53" x14ac:dyDescent="0.25">
      <c r="A728" s="30"/>
      <c r="B728" s="14"/>
      <c r="C728" s="12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19"/>
      <c r="W728" s="30"/>
      <c r="X728" s="14"/>
      <c r="Y728" s="12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</row>
    <row r="729" spans="1:53" x14ac:dyDescent="0.25">
      <c r="A729" s="30"/>
      <c r="B729" s="14"/>
      <c r="C729" s="12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19"/>
      <c r="W729" s="30"/>
      <c r="X729" s="14"/>
      <c r="Y729" s="12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</row>
    <row r="730" spans="1:53" x14ac:dyDescent="0.25">
      <c r="A730" s="30"/>
      <c r="B730" s="14"/>
      <c r="C730" s="12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19"/>
      <c r="W730" s="30"/>
      <c r="X730" s="14"/>
      <c r="Y730" s="12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</row>
    <row r="731" spans="1:53" x14ac:dyDescent="0.25">
      <c r="A731" s="30"/>
      <c r="B731" s="14"/>
      <c r="C731" s="12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19"/>
      <c r="W731" s="30"/>
      <c r="X731" s="14"/>
      <c r="Y731" s="12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</row>
    <row r="732" spans="1:53" x14ac:dyDescent="0.25">
      <c r="A732" s="30"/>
      <c r="B732" s="13"/>
      <c r="C732" s="12"/>
      <c r="D732" s="30"/>
      <c r="E732" s="30" t="s">
        <v>21</v>
      </c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19"/>
      <c r="W732" s="30"/>
      <c r="X732" s="13"/>
      <c r="Y732" s="12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</row>
    <row r="733" spans="1:53" x14ac:dyDescent="0.25">
      <c r="A733" s="30"/>
      <c r="B733" s="17" t="s">
        <v>18</v>
      </c>
      <c r="C733" s="18">
        <f>SUM(C714:C732)</f>
        <v>890.47999999999956</v>
      </c>
      <c r="D733" s="30" t="s">
        <v>22</v>
      </c>
      <c r="E733" s="1" t="s">
        <v>19</v>
      </c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19"/>
      <c r="W733" s="30"/>
      <c r="X733" s="17" t="s">
        <v>18</v>
      </c>
      <c r="Y733" s="18">
        <f>SUM(Y714:Y732)</f>
        <v>890.47999999999956</v>
      </c>
      <c r="Z733" s="30" t="s">
        <v>22</v>
      </c>
      <c r="AA733" s="30" t="s">
        <v>21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</row>
    <row r="734" spans="1:53" x14ac:dyDescent="0.25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19"/>
      <c r="W734" s="30"/>
      <c r="X734" s="30"/>
      <c r="Y734" s="30"/>
      <c r="Z734" s="30"/>
      <c r="AA734" s="1" t="s">
        <v>19</v>
      </c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</row>
    <row r="735" spans="1:53" x14ac:dyDescent="0.2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19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</row>
    <row r="736" spans="1:53" x14ac:dyDescent="0.25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19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</row>
    <row r="737" spans="1:53" x14ac:dyDescent="0.25">
      <c r="A737" s="30"/>
      <c r="B737" s="30"/>
      <c r="C737" s="30"/>
      <c r="D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19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</row>
    <row r="738" spans="1:53" x14ac:dyDescent="0.25">
      <c r="V738" s="19"/>
    </row>
    <row r="739" spans="1:53" x14ac:dyDescent="0.25">
      <c r="V739" s="19"/>
    </row>
    <row r="740" spans="1:53" x14ac:dyDescent="0.25">
      <c r="V740" s="19"/>
    </row>
    <row r="741" spans="1:53" x14ac:dyDescent="0.25">
      <c r="V741" s="19"/>
    </row>
    <row r="742" spans="1:53" x14ac:dyDescent="0.25">
      <c r="V742" s="19"/>
    </row>
    <row r="743" spans="1:53" x14ac:dyDescent="0.25">
      <c r="V743" s="19"/>
    </row>
    <row r="744" spans="1:53" x14ac:dyDescent="0.25">
      <c r="V744" s="19"/>
    </row>
    <row r="745" spans="1:53" x14ac:dyDescent="0.25">
      <c r="E745" s="30"/>
      <c r="F745" s="30"/>
      <c r="G745" s="30"/>
      <c r="H745" s="30"/>
      <c r="V745" s="19"/>
    </row>
    <row r="746" spans="1:53" x14ac:dyDescent="0.25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19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</row>
    <row r="747" spans="1:53" ht="26.25" x14ac:dyDescent="0.4">
      <c r="A747" s="30"/>
      <c r="B747" s="30"/>
      <c r="C747" s="30"/>
      <c r="D747" s="30"/>
      <c r="E747" s="30"/>
      <c r="F747" s="30"/>
      <c r="G747" s="30"/>
      <c r="H747" s="109" t="s">
        <v>28</v>
      </c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19"/>
      <c r="W747" s="30"/>
      <c r="X747" s="30"/>
      <c r="Y747" s="30"/>
      <c r="Z747" s="30"/>
      <c r="AA747" s="30"/>
      <c r="AB747" s="30"/>
      <c r="AC747" s="164" t="s">
        <v>29</v>
      </c>
      <c r="AD747" s="164"/>
      <c r="AE747" s="164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</row>
    <row r="748" spans="1:53" ht="15" customHeight="1" x14ac:dyDescent="0.4">
      <c r="A748" s="30"/>
      <c r="B748" s="30"/>
      <c r="C748" s="30"/>
      <c r="D748" s="30"/>
      <c r="E748" s="30"/>
      <c r="F748" s="30"/>
      <c r="G748" s="30"/>
      <c r="H748" s="109"/>
      <c r="I748" s="109"/>
      <c r="J748" s="109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19"/>
      <c r="W748" s="30"/>
      <c r="X748" s="30"/>
      <c r="Y748" s="30"/>
      <c r="Z748" s="30"/>
      <c r="AA748" s="30"/>
      <c r="AB748" s="30"/>
      <c r="AC748" s="164"/>
      <c r="AD748" s="164"/>
      <c r="AE748" s="164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</row>
    <row r="749" spans="1:53" ht="15" customHeight="1" x14ac:dyDescent="0.4">
      <c r="A749" s="30"/>
      <c r="B749" s="30"/>
      <c r="C749" s="30"/>
      <c r="D749" s="30"/>
      <c r="E749" s="30"/>
      <c r="F749" s="30"/>
      <c r="G749" s="30"/>
      <c r="H749" s="30"/>
      <c r="I749" s="109"/>
      <c r="J749" s="109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19"/>
      <c r="W749" s="30"/>
      <c r="X749" s="30"/>
      <c r="Y749" s="30"/>
      <c r="Z749" s="30"/>
      <c r="AA749" s="30"/>
      <c r="AB749" s="30"/>
      <c r="AC749" s="164"/>
      <c r="AD749" s="164"/>
      <c r="AE749" s="164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</row>
    <row r="750" spans="1:53" x14ac:dyDescent="0.25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19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</row>
    <row r="751" spans="1:53" x14ac:dyDescent="0.25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19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</row>
    <row r="752" spans="1:53" ht="23.25" x14ac:dyDescent="0.35">
      <c r="A752" s="30"/>
      <c r="B752" s="24" t="s">
        <v>69</v>
      </c>
      <c r="C752" s="30"/>
      <c r="D752" s="30"/>
      <c r="E752" s="166" t="s">
        <v>20</v>
      </c>
      <c r="F752" s="166"/>
      <c r="G752" s="166"/>
      <c r="H752" s="166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19"/>
      <c r="W752" s="30"/>
      <c r="X752" s="24" t="s">
        <v>69</v>
      </c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</row>
    <row r="753" spans="1:53" ht="23.25" x14ac:dyDescent="0.35">
      <c r="A753" s="30"/>
      <c r="B753" s="25" t="s">
        <v>32</v>
      </c>
      <c r="C753" s="22">
        <f>IF(X705="PAGADO",0,Y710)</f>
        <v>-890.47999999999956</v>
      </c>
      <c r="D753" s="30"/>
      <c r="E753" s="2" t="s">
        <v>1</v>
      </c>
      <c r="F753" s="2" t="s">
        <v>2</v>
      </c>
      <c r="G753" s="2" t="s">
        <v>3</v>
      </c>
      <c r="H753" s="2" t="s">
        <v>4</v>
      </c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19"/>
      <c r="W753" s="30"/>
      <c r="X753" s="25" t="s">
        <v>32</v>
      </c>
      <c r="Y753" s="22">
        <f>IF(B753="PAGADO",0,C758)</f>
        <v>-890.47999999999956</v>
      </c>
      <c r="Z753" s="30"/>
      <c r="AA753" s="166" t="s">
        <v>20</v>
      </c>
      <c r="AB753" s="166"/>
      <c r="AC753" s="166"/>
      <c r="AD753" s="166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</row>
    <row r="754" spans="1:53" x14ac:dyDescent="0.25">
      <c r="A754" s="30"/>
      <c r="B754" s="1" t="s">
        <v>0</v>
      </c>
      <c r="C754" s="21">
        <f>H768</f>
        <v>0</v>
      </c>
      <c r="D754" s="30"/>
      <c r="E754" s="4"/>
      <c r="F754" s="3"/>
      <c r="G754" s="3"/>
      <c r="H754" s="5"/>
      <c r="I754" s="30"/>
      <c r="J754" s="30"/>
      <c r="K754" s="30"/>
      <c r="L754" s="30"/>
      <c r="M754" s="30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T754" s="30"/>
      <c r="U754" s="30"/>
      <c r="V754" s="19"/>
      <c r="W754" s="30"/>
      <c r="X754" s="1" t="s">
        <v>0</v>
      </c>
      <c r="Y754" s="21">
        <f>AD769</f>
        <v>0</v>
      </c>
      <c r="Z754" s="30"/>
      <c r="AA754" s="2" t="s">
        <v>1</v>
      </c>
      <c r="AB754" s="2" t="s">
        <v>2</v>
      </c>
      <c r="AC754" s="2" t="s">
        <v>3</v>
      </c>
      <c r="AD754" s="2" t="s">
        <v>4</v>
      </c>
      <c r="AE754" s="30"/>
      <c r="AF754" s="30"/>
      <c r="AG754" s="30"/>
      <c r="AH754" s="30"/>
      <c r="AI754" s="30"/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</row>
    <row r="755" spans="1:53" x14ac:dyDescent="0.25">
      <c r="A755" s="30"/>
      <c r="B755" s="30"/>
      <c r="C755" s="22"/>
      <c r="D755" s="30"/>
      <c r="E755" s="4"/>
      <c r="F755" s="3"/>
      <c r="G755" s="3"/>
      <c r="H755" s="5"/>
      <c r="I755" s="30"/>
      <c r="J755" s="30"/>
      <c r="K755" s="30"/>
      <c r="L755" s="30"/>
      <c r="M755" s="30"/>
      <c r="N755" s="3"/>
      <c r="O755" s="3"/>
      <c r="P755" s="3"/>
      <c r="Q755" s="3"/>
      <c r="R755" s="20"/>
      <c r="S755" s="3"/>
      <c r="T755" s="30"/>
      <c r="U755" s="30"/>
      <c r="V755" s="19"/>
      <c r="W755" s="30"/>
      <c r="X755" s="30"/>
      <c r="Y755" s="22"/>
      <c r="Z755" s="30"/>
      <c r="AA755" s="4"/>
      <c r="AB755" s="3"/>
      <c r="AC755" s="3"/>
      <c r="AD755" s="5"/>
      <c r="AE755" s="30"/>
      <c r="AF755" s="30"/>
      <c r="AG755" s="30"/>
      <c r="AH755" s="30"/>
      <c r="AI755" s="30"/>
      <c r="AJ755" s="3"/>
      <c r="AK755" s="3"/>
      <c r="AL755" s="3"/>
      <c r="AM755" s="3"/>
      <c r="AN755" s="20"/>
      <c r="AO755" s="3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</row>
    <row r="756" spans="1:53" x14ac:dyDescent="0.25">
      <c r="A756" s="30"/>
      <c r="B756" s="1" t="s">
        <v>24</v>
      </c>
      <c r="C756" s="21">
        <f>IF(C753&gt;0,C753+C754,C754)</f>
        <v>0</v>
      </c>
      <c r="D756" s="30"/>
      <c r="E756" s="4"/>
      <c r="F756" s="3"/>
      <c r="G756" s="3"/>
      <c r="H756" s="5"/>
      <c r="I756" s="30"/>
      <c r="J756" s="30"/>
      <c r="K756" s="30"/>
      <c r="L756" s="30"/>
      <c r="M756" s="30"/>
      <c r="N756" s="3"/>
      <c r="O756" s="3"/>
      <c r="P756" s="3"/>
      <c r="Q756" s="3"/>
      <c r="R756" s="20"/>
      <c r="S756" s="3"/>
      <c r="T756" s="30"/>
      <c r="U756" s="30"/>
      <c r="V756" s="19"/>
      <c r="W756" s="30"/>
      <c r="X756" s="1" t="s">
        <v>24</v>
      </c>
      <c r="Y756" s="21">
        <f>IF(Y753&gt;0,Y753+Y754,Y754)</f>
        <v>0</v>
      </c>
      <c r="Z756" s="30"/>
      <c r="AA756" s="4"/>
      <c r="AB756" s="3"/>
      <c r="AC756" s="3"/>
      <c r="AD756" s="5"/>
      <c r="AE756" s="30"/>
      <c r="AF756" s="30"/>
      <c r="AG756" s="30"/>
      <c r="AH756" s="30"/>
      <c r="AI756" s="30"/>
      <c r="AJ756" s="3"/>
      <c r="AK756" s="3"/>
      <c r="AL756" s="3"/>
      <c r="AM756" s="3"/>
      <c r="AN756" s="20"/>
      <c r="AO756" s="3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</row>
    <row r="757" spans="1:53" x14ac:dyDescent="0.25">
      <c r="A757" s="30"/>
      <c r="B757" s="1" t="s">
        <v>9</v>
      </c>
      <c r="C757" s="22">
        <f>C780</f>
        <v>890.47999999999956</v>
      </c>
      <c r="D757" s="30"/>
      <c r="E757" s="4"/>
      <c r="F757" s="3"/>
      <c r="G757" s="3"/>
      <c r="H757" s="5"/>
      <c r="I757" s="30"/>
      <c r="J757" s="30"/>
      <c r="K757" s="30"/>
      <c r="L757" s="30"/>
      <c r="M757" s="30"/>
      <c r="N757" s="3"/>
      <c r="O757" s="3"/>
      <c r="P757" s="3"/>
      <c r="Q757" s="3"/>
      <c r="R757" s="20"/>
      <c r="S757" s="3"/>
      <c r="T757" s="30"/>
      <c r="U757" s="30"/>
      <c r="V757" s="19"/>
      <c r="W757" s="30"/>
      <c r="X757" s="1" t="s">
        <v>9</v>
      </c>
      <c r="Y757" s="22">
        <f>Y780</f>
        <v>890.47999999999956</v>
      </c>
      <c r="Z757" s="30"/>
      <c r="AA757" s="4"/>
      <c r="AB757" s="3"/>
      <c r="AC757" s="3"/>
      <c r="AD757" s="5"/>
      <c r="AE757" s="30"/>
      <c r="AF757" s="30"/>
      <c r="AG757" s="30"/>
      <c r="AH757" s="30"/>
      <c r="AI757" s="30"/>
      <c r="AJ757" s="3"/>
      <c r="AK757" s="3"/>
      <c r="AL757" s="3"/>
      <c r="AM757" s="3"/>
      <c r="AN757" s="20"/>
      <c r="AO757" s="3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</row>
    <row r="758" spans="1:53" x14ac:dyDescent="0.25">
      <c r="A758" s="30"/>
      <c r="B758" s="6" t="s">
        <v>25</v>
      </c>
      <c r="C758" s="23">
        <f>C756-C757</f>
        <v>-890.47999999999956</v>
      </c>
      <c r="D758" s="30"/>
      <c r="E758" s="9"/>
      <c r="F758" s="10"/>
      <c r="G758" s="10"/>
      <c r="H758" s="5"/>
      <c r="I758" s="30"/>
      <c r="J758" s="30"/>
      <c r="K758" s="30"/>
      <c r="L758" s="30"/>
      <c r="M758" s="30"/>
      <c r="N758" s="3"/>
      <c r="O758" s="3"/>
      <c r="P758" s="3"/>
      <c r="Q758" s="3"/>
      <c r="R758" s="20"/>
      <c r="S758" s="3"/>
      <c r="T758" s="30"/>
      <c r="U758" s="30"/>
      <c r="V758" s="19"/>
      <c r="W758" s="30"/>
      <c r="X758" s="6" t="s">
        <v>8</v>
      </c>
      <c r="Y758" s="23">
        <f>Y756-Y757</f>
        <v>-890.47999999999956</v>
      </c>
      <c r="Z758" s="30"/>
      <c r="AA758" s="4"/>
      <c r="AB758" s="3"/>
      <c r="AC758" s="3"/>
      <c r="AD758" s="5"/>
      <c r="AE758" s="30"/>
      <c r="AF758" s="30"/>
      <c r="AG758" s="30"/>
      <c r="AH758" s="30"/>
      <c r="AI758" s="30"/>
      <c r="AJ758" s="3"/>
      <c r="AK758" s="3"/>
      <c r="AL758" s="3"/>
      <c r="AM758" s="3"/>
      <c r="AN758" s="20"/>
      <c r="AO758" s="3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</row>
    <row r="759" spans="1:53" ht="26.25" x14ac:dyDescent="0.4">
      <c r="A759" s="30"/>
      <c r="B759" s="167" t="str">
        <f>IF(C758&lt;0,"NO PAGAR","COBRAR")</f>
        <v>NO PAGAR</v>
      </c>
      <c r="C759" s="167"/>
      <c r="D759" s="30"/>
      <c r="E759" s="9"/>
      <c r="F759" s="10"/>
      <c r="G759" s="10"/>
      <c r="H759" s="5"/>
      <c r="I759" s="30"/>
      <c r="J759" s="30"/>
      <c r="K759" s="30"/>
      <c r="L759" s="30"/>
      <c r="M759" s="30"/>
      <c r="N759" s="3"/>
      <c r="O759" s="3"/>
      <c r="P759" s="3"/>
      <c r="Q759" s="3"/>
      <c r="R759" s="20"/>
      <c r="S759" s="3"/>
      <c r="T759" s="30"/>
      <c r="U759" s="30"/>
      <c r="V759" s="19"/>
      <c r="W759" s="30"/>
      <c r="X759" s="167" t="str">
        <f>IF(Y758&lt;0,"NO PAGAR","COBRAR")</f>
        <v>NO PAGAR</v>
      </c>
      <c r="Y759" s="167"/>
      <c r="Z759" s="30"/>
      <c r="AA759" s="9"/>
      <c r="AB759" s="10"/>
      <c r="AC759" s="10"/>
      <c r="AD759" s="5"/>
      <c r="AE759" s="30"/>
      <c r="AF759" s="30"/>
      <c r="AG759" s="30"/>
      <c r="AH759" s="30"/>
      <c r="AI759" s="30"/>
      <c r="AJ759" s="3"/>
      <c r="AK759" s="3"/>
      <c r="AL759" s="3"/>
      <c r="AM759" s="3"/>
      <c r="AN759" s="20"/>
      <c r="AO759" s="3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</row>
    <row r="760" spans="1:53" x14ac:dyDescent="0.25">
      <c r="A760" s="30"/>
      <c r="B760" s="159" t="s">
        <v>9</v>
      </c>
      <c r="C760" s="160"/>
      <c r="D760" s="30"/>
      <c r="E760" s="9"/>
      <c r="F760" s="10"/>
      <c r="G760" s="10"/>
      <c r="H760" s="5"/>
      <c r="I760" s="30"/>
      <c r="J760" s="30"/>
      <c r="K760" s="30"/>
      <c r="L760" s="30"/>
      <c r="M760" s="30"/>
      <c r="N760" s="3"/>
      <c r="O760" s="3"/>
      <c r="P760" s="3"/>
      <c r="Q760" s="3"/>
      <c r="R760" s="20"/>
      <c r="S760" s="3"/>
      <c r="T760" s="30"/>
      <c r="U760" s="30"/>
      <c r="V760" s="19"/>
      <c r="W760" s="30"/>
      <c r="X760" s="159" t="s">
        <v>9</v>
      </c>
      <c r="Y760" s="160"/>
      <c r="Z760" s="30"/>
      <c r="AA760" s="9"/>
      <c r="AB760" s="10"/>
      <c r="AC760" s="10"/>
      <c r="AD760" s="5"/>
      <c r="AE760" s="30"/>
      <c r="AF760" s="30"/>
      <c r="AG760" s="30"/>
      <c r="AH760" s="30"/>
      <c r="AI760" s="30"/>
      <c r="AJ760" s="3"/>
      <c r="AK760" s="3"/>
      <c r="AL760" s="3"/>
      <c r="AM760" s="3"/>
      <c r="AN760" s="20"/>
      <c r="AO760" s="3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</row>
    <row r="761" spans="1:53" x14ac:dyDescent="0.25">
      <c r="A761" s="30"/>
      <c r="B761" s="11" t="str">
        <f>IF(C794&lt;0,"SALDO A FAVOR","SALDO ADELANTAD0'")</f>
        <v>SALDO ADELANTAD0'</v>
      </c>
      <c r="C761" s="12">
        <f>IF(Y705&lt;=0,Y705*-1)</f>
        <v>890.47999999999956</v>
      </c>
      <c r="D761" s="30"/>
      <c r="E761" s="9"/>
      <c r="F761" s="10"/>
      <c r="G761" s="10"/>
      <c r="H761" s="5"/>
      <c r="I761" s="30"/>
      <c r="J761" s="30"/>
      <c r="K761" s="30"/>
      <c r="L761" s="30"/>
      <c r="M761" s="30"/>
      <c r="N761" s="3"/>
      <c r="O761" s="3"/>
      <c r="P761" s="3"/>
      <c r="Q761" s="3"/>
      <c r="R761" s="20"/>
      <c r="S761" s="3"/>
      <c r="T761" s="30"/>
      <c r="U761" s="30"/>
      <c r="V761" s="19"/>
      <c r="W761" s="30"/>
      <c r="X761" s="11" t="str">
        <f>IF(C758&lt;0,"SALDO ADELANTADO","SALDO A FAVOR'")</f>
        <v>SALDO ADELANTADO</v>
      </c>
      <c r="Y761" s="12">
        <f>IF(C758&lt;=0,C758*-1)</f>
        <v>890.47999999999956</v>
      </c>
      <c r="Z761" s="30"/>
      <c r="AA761" s="9"/>
      <c r="AB761" s="10"/>
      <c r="AC761" s="10"/>
      <c r="AD761" s="5"/>
      <c r="AE761" s="30"/>
      <c r="AF761" s="30"/>
      <c r="AG761" s="30"/>
      <c r="AH761" s="30"/>
      <c r="AI761" s="30"/>
      <c r="AJ761" s="3"/>
      <c r="AK761" s="3"/>
      <c r="AL761" s="3"/>
      <c r="AM761" s="3"/>
      <c r="AN761" s="20"/>
      <c r="AO761" s="3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</row>
    <row r="762" spans="1:53" x14ac:dyDescent="0.25">
      <c r="A762" s="30"/>
      <c r="B762" s="13" t="s">
        <v>10</v>
      </c>
      <c r="C762" s="12">
        <f>R771</f>
        <v>0</v>
      </c>
      <c r="D762" s="30"/>
      <c r="E762" s="9"/>
      <c r="F762" s="10"/>
      <c r="G762" s="10"/>
      <c r="H762" s="5"/>
      <c r="I762" s="30"/>
      <c r="J762" s="30"/>
      <c r="K762" s="30"/>
      <c r="L762" s="30"/>
      <c r="M762" s="30"/>
      <c r="N762" s="3"/>
      <c r="O762" s="3"/>
      <c r="P762" s="3"/>
      <c r="Q762" s="3"/>
      <c r="R762" s="20"/>
      <c r="S762" s="3"/>
      <c r="T762" s="30"/>
      <c r="U762" s="30"/>
      <c r="V762" s="19"/>
      <c r="W762" s="30"/>
      <c r="X762" s="13" t="s">
        <v>10</v>
      </c>
      <c r="Y762" s="12">
        <f>AN771</f>
        <v>0</v>
      </c>
      <c r="Z762" s="30"/>
      <c r="AA762" s="9"/>
      <c r="AB762" s="10"/>
      <c r="AC762" s="10"/>
      <c r="AD762" s="5"/>
      <c r="AE762" s="30"/>
      <c r="AF762" s="30"/>
      <c r="AG762" s="30"/>
      <c r="AH762" s="30"/>
      <c r="AI762" s="30"/>
      <c r="AJ762" s="3"/>
      <c r="AK762" s="3"/>
      <c r="AL762" s="3"/>
      <c r="AM762" s="3"/>
      <c r="AN762" s="20"/>
      <c r="AO762" s="3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</row>
    <row r="763" spans="1:53" x14ac:dyDescent="0.25">
      <c r="A763" s="30"/>
      <c r="B763" s="13" t="s">
        <v>11</v>
      </c>
      <c r="C763" s="12"/>
      <c r="D763" s="30"/>
      <c r="E763" s="9"/>
      <c r="F763" s="10"/>
      <c r="G763" s="10"/>
      <c r="H763" s="5"/>
      <c r="I763" s="30"/>
      <c r="J763" s="30"/>
      <c r="K763" s="30"/>
      <c r="L763" s="30"/>
      <c r="M763" s="30"/>
      <c r="N763" s="3"/>
      <c r="O763" s="3"/>
      <c r="P763" s="3"/>
      <c r="Q763" s="3"/>
      <c r="R763" s="20"/>
      <c r="S763" s="3"/>
      <c r="T763" s="30"/>
      <c r="U763" s="30"/>
      <c r="V763" s="19"/>
      <c r="W763" s="30"/>
      <c r="X763" s="13" t="s">
        <v>11</v>
      </c>
      <c r="Y763" s="12"/>
      <c r="Z763" s="30"/>
      <c r="AA763" s="9"/>
      <c r="AB763" s="10"/>
      <c r="AC763" s="10"/>
      <c r="AD763" s="5"/>
      <c r="AE763" s="30"/>
      <c r="AF763" s="30"/>
      <c r="AG763" s="30"/>
      <c r="AH763" s="30"/>
      <c r="AI763" s="30"/>
      <c r="AJ763" s="3"/>
      <c r="AK763" s="3"/>
      <c r="AL763" s="3"/>
      <c r="AM763" s="3"/>
      <c r="AN763" s="20"/>
      <c r="AO763" s="3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</row>
    <row r="764" spans="1:53" x14ac:dyDescent="0.25">
      <c r="A764" s="30"/>
      <c r="B764" s="13" t="s">
        <v>12</v>
      </c>
      <c r="C764" s="12"/>
      <c r="D764" s="30"/>
      <c r="E764" s="9"/>
      <c r="F764" s="10"/>
      <c r="G764" s="10"/>
      <c r="H764" s="5"/>
      <c r="I764" s="30"/>
      <c r="J764" s="30"/>
      <c r="K764" s="30"/>
      <c r="L764" s="30"/>
      <c r="M764" s="30"/>
      <c r="N764" s="3"/>
      <c r="O764" s="3"/>
      <c r="P764" s="3"/>
      <c r="Q764" s="3"/>
      <c r="R764" s="20"/>
      <c r="S764" s="3"/>
      <c r="T764" s="30"/>
      <c r="U764" s="30"/>
      <c r="V764" s="19"/>
      <c r="W764" s="30"/>
      <c r="X764" s="13" t="s">
        <v>12</v>
      </c>
      <c r="Y764" s="12"/>
      <c r="Z764" s="30"/>
      <c r="AA764" s="9"/>
      <c r="AB764" s="10"/>
      <c r="AC764" s="10"/>
      <c r="AD764" s="5"/>
      <c r="AE764" s="30"/>
      <c r="AF764" s="30"/>
      <c r="AG764" s="30"/>
      <c r="AH764" s="30"/>
      <c r="AI764" s="30"/>
      <c r="AJ764" s="3"/>
      <c r="AK764" s="3"/>
      <c r="AL764" s="3"/>
      <c r="AM764" s="3"/>
      <c r="AN764" s="20"/>
      <c r="AO764" s="3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</row>
    <row r="765" spans="1:53" x14ac:dyDescent="0.25">
      <c r="A765" s="30"/>
      <c r="B765" s="13" t="s">
        <v>13</v>
      </c>
      <c r="C765" s="12"/>
      <c r="D765" s="30"/>
      <c r="E765" s="9"/>
      <c r="F765" s="10"/>
      <c r="G765" s="10"/>
      <c r="H765" s="5"/>
      <c r="I765" s="30"/>
      <c r="J765" s="30"/>
      <c r="K765" s="30"/>
      <c r="L765" s="30"/>
      <c r="M765" s="30"/>
      <c r="N765" s="3"/>
      <c r="O765" s="3"/>
      <c r="P765" s="3"/>
      <c r="Q765" s="3"/>
      <c r="R765" s="20"/>
      <c r="S765" s="3"/>
      <c r="T765" s="30"/>
      <c r="U765" s="30"/>
      <c r="V765" s="19"/>
      <c r="W765" s="30"/>
      <c r="X765" s="13" t="s">
        <v>13</v>
      </c>
      <c r="Y765" s="12"/>
      <c r="Z765" s="30"/>
      <c r="AA765" s="9"/>
      <c r="AB765" s="10"/>
      <c r="AC765" s="10"/>
      <c r="AD765" s="5"/>
      <c r="AE765" s="30"/>
      <c r="AF765" s="30"/>
      <c r="AG765" s="30"/>
      <c r="AH765" s="30"/>
      <c r="AI765" s="30"/>
      <c r="AJ765" s="3"/>
      <c r="AK765" s="3"/>
      <c r="AL765" s="3"/>
      <c r="AM765" s="3"/>
      <c r="AN765" s="20"/>
      <c r="AO765" s="3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</row>
    <row r="766" spans="1:53" x14ac:dyDescent="0.25">
      <c r="A766" s="30"/>
      <c r="B766" s="13" t="s">
        <v>14</v>
      </c>
      <c r="C766" s="12"/>
      <c r="D766" s="30"/>
      <c r="E766" s="9"/>
      <c r="F766" s="10"/>
      <c r="G766" s="10"/>
      <c r="H766" s="5"/>
      <c r="I766" s="30"/>
      <c r="J766" s="30"/>
      <c r="K766" s="30"/>
      <c r="L766" s="30"/>
      <c r="M766" s="30"/>
      <c r="N766" s="3"/>
      <c r="O766" s="3"/>
      <c r="P766" s="3"/>
      <c r="Q766" s="3"/>
      <c r="R766" s="20"/>
      <c r="S766" s="3"/>
      <c r="T766" s="30"/>
      <c r="U766" s="30"/>
      <c r="V766" s="19"/>
      <c r="W766" s="30"/>
      <c r="X766" s="13" t="s">
        <v>14</v>
      </c>
      <c r="Y766" s="12"/>
      <c r="Z766" s="30"/>
      <c r="AA766" s="9"/>
      <c r="AB766" s="10"/>
      <c r="AC766" s="10"/>
      <c r="AD766" s="5"/>
      <c r="AE766" s="30"/>
      <c r="AF766" s="30"/>
      <c r="AG766" s="30"/>
      <c r="AH766" s="30"/>
      <c r="AI766" s="30"/>
      <c r="AJ766" s="3"/>
      <c r="AK766" s="3"/>
      <c r="AL766" s="3"/>
      <c r="AM766" s="3"/>
      <c r="AN766" s="20"/>
      <c r="AO766" s="3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</row>
    <row r="767" spans="1:53" x14ac:dyDescent="0.25">
      <c r="A767" s="30"/>
      <c r="B767" s="13" t="s">
        <v>15</v>
      </c>
      <c r="C767" s="12"/>
      <c r="D767" s="30"/>
      <c r="E767" s="9"/>
      <c r="F767" s="10"/>
      <c r="G767" s="10"/>
      <c r="H767" s="5"/>
      <c r="I767" s="30"/>
      <c r="J767" s="30"/>
      <c r="K767" s="30"/>
      <c r="L767" s="30"/>
      <c r="M767" s="30"/>
      <c r="N767" s="3"/>
      <c r="O767" s="3"/>
      <c r="P767" s="3"/>
      <c r="Q767" s="3"/>
      <c r="R767" s="20"/>
      <c r="S767" s="3"/>
      <c r="T767" s="30"/>
      <c r="U767" s="30"/>
      <c r="V767" s="19"/>
      <c r="W767" s="30"/>
      <c r="X767" s="13" t="s">
        <v>15</v>
      </c>
      <c r="Y767" s="12"/>
      <c r="Z767" s="30"/>
      <c r="AA767" s="9"/>
      <c r="AB767" s="10"/>
      <c r="AC767" s="10"/>
      <c r="AD767" s="5"/>
      <c r="AE767" s="30"/>
      <c r="AF767" s="30"/>
      <c r="AG767" s="30"/>
      <c r="AH767" s="30"/>
      <c r="AI767" s="30"/>
      <c r="AJ767" s="3"/>
      <c r="AK767" s="3"/>
      <c r="AL767" s="3"/>
      <c r="AM767" s="3"/>
      <c r="AN767" s="20"/>
      <c r="AO767" s="3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</row>
    <row r="768" spans="1:53" x14ac:dyDescent="0.25">
      <c r="A768" s="30"/>
      <c r="B768" s="13" t="s">
        <v>16</v>
      </c>
      <c r="C768" s="12"/>
      <c r="D768" s="30"/>
      <c r="E768" s="161" t="s">
        <v>7</v>
      </c>
      <c r="F768" s="162"/>
      <c r="G768" s="163"/>
      <c r="H768" s="5">
        <f>SUM(H754:H767)</f>
        <v>0</v>
      </c>
      <c r="I768" s="30"/>
      <c r="J768" s="30"/>
      <c r="K768" s="30"/>
      <c r="L768" s="30"/>
      <c r="M768" s="30"/>
      <c r="N768" s="3"/>
      <c r="O768" s="3"/>
      <c r="P768" s="3"/>
      <c r="Q768" s="3"/>
      <c r="R768" s="20"/>
      <c r="S768" s="3"/>
      <c r="T768" s="30"/>
      <c r="U768" s="30"/>
      <c r="V768" s="19"/>
      <c r="W768" s="30"/>
      <c r="X768" s="13" t="s">
        <v>16</v>
      </c>
      <c r="Y768" s="12"/>
      <c r="Z768" s="30"/>
      <c r="AA768" s="9"/>
      <c r="AB768" s="10"/>
      <c r="AC768" s="10"/>
      <c r="AD768" s="5"/>
      <c r="AE768" s="30"/>
      <c r="AF768" s="30"/>
      <c r="AG768" s="30"/>
      <c r="AH768" s="30"/>
      <c r="AI768" s="30"/>
      <c r="AJ768" s="3"/>
      <c r="AK768" s="3"/>
      <c r="AL768" s="3"/>
      <c r="AM768" s="3"/>
      <c r="AN768" s="20"/>
      <c r="AO768" s="3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</row>
    <row r="769" spans="1:53" x14ac:dyDescent="0.25">
      <c r="A769" s="30"/>
      <c r="B769" s="13" t="s">
        <v>17</v>
      </c>
      <c r="C769" s="12"/>
      <c r="D769" s="30"/>
      <c r="E769" s="15"/>
      <c r="F769" s="15"/>
      <c r="G769" s="15"/>
      <c r="H769" s="30"/>
      <c r="I769" s="30"/>
      <c r="J769" s="30"/>
      <c r="K769" s="30"/>
      <c r="L769" s="30"/>
      <c r="M769" s="30"/>
      <c r="N769" s="3"/>
      <c r="O769" s="3"/>
      <c r="P769" s="3"/>
      <c r="Q769" s="3"/>
      <c r="R769" s="20"/>
      <c r="S769" s="3"/>
      <c r="T769" s="30"/>
      <c r="U769" s="30"/>
      <c r="V769" s="19"/>
      <c r="W769" s="30"/>
      <c r="X769" s="13" t="s">
        <v>17</v>
      </c>
      <c r="Y769" s="12"/>
      <c r="Z769" s="30"/>
      <c r="AA769" s="161" t="s">
        <v>7</v>
      </c>
      <c r="AB769" s="162"/>
      <c r="AC769" s="163"/>
      <c r="AD769" s="5">
        <f>SUM(AD755:AD768)</f>
        <v>0</v>
      </c>
      <c r="AE769" s="30"/>
      <c r="AF769" s="30"/>
      <c r="AG769" s="30"/>
      <c r="AH769" s="30"/>
      <c r="AI769" s="30"/>
      <c r="AJ769" s="3"/>
      <c r="AK769" s="3"/>
      <c r="AL769" s="3"/>
      <c r="AM769" s="3"/>
      <c r="AN769" s="20"/>
      <c r="AO769" s="3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</row>
    <row r="770" spans="1:53" x14ac:dyDescent="0.25">
      <c r="A770" s="30"/>
      <c r="B770" s="14"/>
      <c r="C770" s="12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"/>
      <c r="O770" s="3"/>
      <c r="P770" s="3"/>
      <c r="Q770" s="3"/>
      <c r="R770" s="20"/>
      <c r="S770" s="3"/>
      <c r="T770" s="30"/>
      <c r="U770" s="30"/>
      <c r="V770" s="19"/>
      <c r="W770" s="30"/>
      <c r="X770" s="14"/>
      <c r="Y770" s="12"/>
      <c r="Z770" s="30"/>
      <c r="AA770" s="15"/>
      <c r="AB770" s="15"/>
      <c r="AC770" s="15"/>
      <c r="AD770" s="30"/>
      <c r="AE770" s="30"/>
      <c r="AF770" s="30"/>
      <c r="AG770" s="30"/>
      <c r="AH770" s="30"/>
      <c r="AI770" s="30"/>
      <c r="AJ770" s="3"/>
      <c r="AK770" s="3"/>
      <c r="AL770" s="3"/>
      <c r="AM770" s="3"/>
      <c r="AN770" s="20"/>
      <c r="AO770" s="3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</row>
    <row r="771" spans="1:53" x14ac:dyDescent="0.25">
      <c r="A771" s="30"/>
      <c r="B771" s="14"/>
      <c r="C771" s="12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161" t="s">
        <v>7</v>
      </c>
      <c r="O771" s="162"/>
      <c r="P771" s="162"/>
      <c r="Q771" s="163"/>
      <c r="R771" s="20">
        <f>SUM(R755:R770)</f>
        <v>0</v>
      </c>
      <c r="S771" s="3"/>
      <c r="T771" s="30"/>
      <c r="U771" s="30"/>
      <c r="V771" s="19"/>
      <c r="W771" s="30"/>
      <c r="X771" s="14"/>
      <c r="Y771" s="12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161" t="s">
        <v>7</v>
      </c>
      <c r="AK771" s="162"/>
      <c r="AL771" s="162"/>
      <c r="AM771" s="163"/>
      <c r="AN771" s="20">
        <f>SUM(AN755:AN770)</f>
        <v>0</v>
      </c>
      <c r="AO771" s="3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</row>
    <row r="772" spans="1:53" x14ac:dyDescent="0.25">
      <c r="A772" s="30"/>
      <c r="B772" s="14"/>
      <c r="C772" s="12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19"/>
      <c r="W772" s="30"/>
      <c r="X772" s="14"/>
      <c r="Y772" s="12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</row>
    <row r="773" spans="1:53" x14ac:dyDescent="0.25">
      <c r="A773" s="30"/>
      <c r="B773" s="14"/>
      <c r="C773" s="12"/>
      <c r="D773" s="30"/>
      <c r="E773" s="16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19"/>
      <c r="W773" s="30"/>
      <c r="X773" s="14"/>
      <c r="Y773" s="12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</row>
    <row r="774" spans="1:53" x14ac:dyDescent="0.25">
      <c r="A774" s="30"/>
      <c r="B774" s="14"/>
      <c r="C774" s="12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19"/>
      <c r="W774" s="30"/>
      <c r="X774" s="14"/>
      <c r="Y774" s="12"/>
      <c r="Z774" s="30"/>
      <c r="AA774" s="16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</row>
    <row r="775" spans="1:53" x14ac:dyDescent="0.25">
      <c r="A775" s="30"/>
      <c r="B775" s="14"/>
      <c r="C775" s="12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19"/>
      <c r="W775" s="30"/>
      <c r="X775" s="14"/>
      <c r="Y775" s="12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</row>
    <row r="776" spans="1:53" x14ac:dyDescent="0.25">
      <c r="A776" s="30"/>
      <c r="B776" s="14"/>
      <c r="C776" s="12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19"/>
      <c r="W776" s="30"/>
      <c r="X776" s="14"/>
      <c r="Y776" s="12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</row>
    <row r="777" spans="1:53" x14ac:dyDescent="0.25">
      <c r="A777" s="30"/>
      <c r="B777" s="14"/>
      <c r="C777" s="12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19"/>
      <c r="W777" s="30"/>
      <c r="X777" s="14"/>
      <c r="Y777" s="12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</row>
    <row r="778" spans="1:53" x14ac:dyDescent="0.25">
      <c r="A778" s="30"/>
      <c r="B778" s="14"/>
      <c r="C778" s="12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19"/>
      <c r="W778" s="30"/>
      <c r="X778" s="14"/>
      <c r="Y778" s="12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</row>
    <row r="779" spans="1:53" x14ac:dyDescent="0.25">
      <c r="A779" s="30"/>
      <c r="B779" s="13"/>
      <c r="C779" s="12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19"/>
      <c r="W779" s="30"/>
      <c r="X779" s="13"/>
      <c r="Y779" s="12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  <c r="BA779" s="30"/>
    </row>
    <row r="780" spans="1:53" x14ac:dyDescent="0.25">
      <c r="A780" s="30"/>
      <c r="B780" s="17" t="s">
        <v>18</v>
      </c>
      <c r="C780" s="18">
        <f>SUM(C761:C779)</f>
        <v>890.47999999999956</v>
      </c>
      <c r="D780" s="30"/>
      <c r="E780" s="30" t="s">
        <v>21</v>
      </c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19"/>
      <c r="W780" s="30"/>
      <c r="X780" s="17" t="s">
        <v>18</v>
      </c>
      <c r="Y780" s="18">
        <f>SUM(Y761:Y779)</f>
        <v>890.47999999999956</v>
      </c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</row>
    <row r="781" spans="1:53" x14ac:dyDescent="0.25">
      <c r="A781" s="30"/>
      <c r="B781" s="30"/>
      <c r="C781" s="30"/>
      <c r="D781" s="30" t="s">
        <v>22</v>
      </c>
      <c r="E781" s="1" t="s">
        <v>19</v>
      </c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19"/>
      <c r="W781" s="30"/>
      <c r="X781" s="30"/>
      <c r="Y781" s="30"/>
      <c r="Z781" s="30" t="s">
        <v>22</v>
      </c>
      <c r="AA781" s="30" t="s">
        <v>21</v>
      </c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  <c r="BA781" s="30"/>
    </row>
    <row r="782" spans="1:53" x14ac:dyDescent="0.25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19"/>
      <c r="W782" s="30"/>
      <c r="X782" s="30"/>
      <c r="Y782" s="30"/>
      <c r="Z782" s="30"/>
      <c r="AA782" s="1" t="s">
        <v>19</v>
      </c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</row>
    <row r="783" spans="1:53" x14ac:dyDescent="0.25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19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  <c r="BA783" s="30"/>
    </row>
    <row r="784" spans="1:53" x14ac:dyDescent="0.25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19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</row>
    <row r="785" spans="1:53" x14ac:dyDescent="0.2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19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  <c r="BA785" s="30"/>
    </row>
    <row r="786" spans="1:53" x14ac:dyDescent="0.25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19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</row>
    <row r="787" spans="1:53" x14ac:dyDescent="0.25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19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  <c r="BA787" s="30"/>
    </row>
    <row r="788" spans="1:53" x14ac:dyDescent="0.25">
      <c r="A788" s="30"/>
      <c r="B788" s="30"/>
      <c r="C788" s="30"/>
      <c r="D788" s="30"/>
      <c r="E788" s="19"/>
      <c r="F788" s="19"/>
      <c r="G788" s="19"/>
      <c r="H788" s="19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19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</row>
    <row r="789" spans="1:5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/>
    </row>
    <row r="790" spans="1:5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</row>
    <row r="791" spans="1:53" x14ac:dyDescent="0.25">
      <c r="A791" s="19"/>
      <c r="B791" s="19"/>
      <c r="C791" s="19"/>
      <c r="D791" s="19"/>
      <c r="E791" s="30"/>
      <c r="F791" s="30"/>
      <c r="G791" s="30"/>
      <c r="H791" s="30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30"/>
      <c r="AS791" s="30"/>
      <c r="AT791" s="30"/>
      <c r="AU791" s="30"/>
      <c r="AV791" s="30"/>
      <c r="AW791" s="30"/>
      <c r="AX791" s="30"/>
      <c r="AY791" s="30"/>
      <c r="AZ791" s="30"/>
      <c r="BA791" s="30"/>
    </row>
    <row r="792" spans="1:53" ht="26.25" x14ac:dyDescent="0.4">
      <c r="A792" s="30"/>
      <c r="B792" s="30"/>
      <c r="C792" s="30"/>
      <c r="D792" s="30"/>
      <c r="E792" s="30"/>
      <c r="F792" s="30"/>
      <c r="G792" s="30"/>
      <c r="H792" s="109" t="s">
        <v>30</v>
      </c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19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</row>
    <row r="793" spans="1:53" ht="15" customHeight="1" x14ac:dyDescent="0.4">
      <c r="A793" s="30"/>
      <c r="B793" s="30"/>
      <c r="C793" s="30"/>
      <c r="D793" s="30"/>
      <c r="E793" s="30"/>
      <c r="F793" s="30"/>
      <c r="G793" s="30"/>
      <c r="H793" s="109"/>
      <c r="I793" s="109"/>
      <c r="J793" s="109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19"/>
      <c r="W793" s="30"/>
      <c r="X793" s="30"/>
      <c r="Y793" s="30"/>
      <c r="Z793" s="30"/>
      <c r="AA793" s="165" t="s">
        <v>31</v>
      </c>
      <c r="AB793" s="165"/>
      <c r="AC793" s="165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  <c r="BA793" s="30"/>
    </row>
    <row r="794" spans="1:53" ht="15" customHeight="1" x14ac:dyDescent="0.4">
      <c r="A794" s="30"/>
      <c r="B794" s="30"/>
      <c r="C794" s="30"/>
      <c r="D794" s="30"/>
      <c r="E794" s="30"/>
      <c r="F794" s="30"/>
      <c r="G794" s="30"/>
      <c r="H794" s="30"/>
      <c r="I794" s="109"/>
      <c r="J794" s="109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19"/>
      <c r="W794" s="30"/>
      <c r="X794" s="30"/>
      <c r="Y794" s="30"/>
      <c r="Z794" s="30"/>
      <c r="AA794" s="165"/>
      <c r="AB794" s="165"/>
      <c r="AC794" s="165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</row>
    <row r="795" spans="1:53" x14ac:dyDescent="0.2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19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  <c r="BA795" s="30"/>
    </row>
    <row r="796" spans="1:53" x14ac:dyDescent="0.25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19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</row>
    <row r="797" spans="1:53" ht="23.25" x14ac:dyDescent="0.35">
      <c r="A797" s="30"/>
      <c r="B797" s="26" t="s">
        <v>69</v>
      </c>
      <c r="C797" s="30"/>
      <c r="D797" s="30"/>
      <c r="E797" s="166" t="s">
        <v>20</v>
      </c>
      <c r="F797" s="166"/>
      <c r="G797" s="166"/>
      <c r="H797" s="166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19"/>
      <c r="W797" s="30"/>
      <c r="X797" s="24" t="s">
        <v>69</v>
      </c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  <c r="BA797" s="30"/>
    </row>
    <row r="798" spans="1:53" ht="23.25" x14ac:dyDescent="0.35">
      <c r="A798" s="30"/>
      <c r="B798" s="25" t="s">
        <v>32</v>
      </c>
      <c r="C798" s="22">
        <f>IF(X753="PAGADO",0,C758)</f>
        <v>-890.47999999999956</v>
      </c>
      <c r="D798" s="30"/>
      <c r="E798" s="2" t="s">
        <v>1</v>
      </c>
      <c r="F798" s="2" t="s">
        <v>2</v>
      </c>
      <c r="G798" s="2" t="s">
        <v>3</v>
      </c>
      <c r="H798" s="2" t="s">
        <v>4</v>
      </c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19"/>
      <c r="W798" s="30"/>
      <c r="X798" s="25" t="s">
        <v>32</v>
      </c>
      <c r="Y798" s="22">
        <f>IF(B1598="PAGADO",0,C803)</f>
        <v>-890.47999999999956</v>
      </c>
      <c r="Z798" s="30"/>
      <c r="AA798" s="166" t="s">
        <v>20</v>
      </c>
      <c r="AB798" s="166"/>
      <c r="AC798" s="166"/>
      <c r="AD798" s="166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</row>
    <row r="799" spans="1:53" x14ac:dyDescent="0.25">
      <c r="A799" s="30"/>
      <c r="B799" s="1" t="s">
        <v>0</v>
      </c>
      <c r="C799" s="21">
        <f>H813</f>
        <v>0</v>
      </c>
      <c r="D799" s="30"/>
      <c r="E799" s="4"/>
      <c r="F799" s="3"/>
      <c r="G799" s="3"/>
      <c r="H799" s="5"/>
      <c r="I799" s="30"/>
      <c r="J799" s="30"/>
      <c r="K799" s="30"/>
      <c r="L799" s="30"/>
      <c r="M799" s="30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T799" s="30"/>
      <c r="U799" s="30"/>
      <c r="V799" s="19"/>
      <c r="W799" s="30"/>
      <c r="X799" s="1" t="s">
        <v>0</v>
      </c>
      <c r="Y799" s="21">
        <f>AD814</f>
        <v>0</v>
      </c>
      <c r="Z799" s="30"/>
      <c r="AA799" s="2" t="s">
        <v>1</v>
      </c>
      <c r="AB799" s="2" t="s">
        <v>2</v>
      </c>
      <c r="AC799" s="2" t="s">
        <v>3</v>
      </c>
      <c r="AD799" s="2" t="s">
        <v>4</v>
      </c>
      <c r="AE799" s="30"/>
      <c r="AF799" s="30"/>
      <c r="AG799" s="30"/>
      <c r="AH799" s="30"/>
      <c r="AI799" s="30"/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  <c r="BA799" s="30"/>
    </row>
    <row r="800" spans="1:53" x14ac:dyDescent="0.25">
      <c r="A800" s="30"/>
      <c r="B800" s="30"/>
      <c r="C800" s="22"/>
      <c r="D800" s="30"/>
      <c r="E800" s="4"/>
      <c r="F800" s="3"/>
      <c r="G800" s="3"/>
      <c r="H800" s="5"/>
      <c r="I800" s="30"/>
      <c r="J800" s="30"/>
      <c r="K800" s="30"/>
      <c r="L800" s="30"/>
      <c r="M800" s="30"/>
      <c r="N800" s="3"/>
      <c r="O800" s="3"/>
      <c r="P800" s="3"/>
      <c r="Q800" s="3"/>
      <c r="R800" s="20"/>
      <c r="S800" s="3"/>
      <c r="T800" s="30"/>
      <c r="U800" s="30"/>
      <c r="V800" s="19"/>
      <c r="W800" s="30"/>
      <c r="X800" s="30"/>
      <c r="Y800" s="22"/>
      <c r="Z800" s="30"/>
      <c r="AA800" s="4"/>
      <c r="AB800" s="3"/>
      <c r="AC800" s="3"/>
      <c r="AD800" s="5"/>
      <c r="AE800" s="30"/>
      <c r="AF800" s="30"/>
      <c r="AG800" s="30"/>
      <c r="AH800" s="30"/>
      <c r="AI800" s="30"/>
      <c r="AJ800" s="3"/>
      <c r="AK800" s="3"/>
      <c r="AL800" s="3"/>
      <c r="AM800" s="3"/>
      <c r="AN800" s="20"/>
      <c r="AO800" s="3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</row>
    <row r="801" spans="1:53" x14ac:dyDescent="0.25">
      <c r="A801" s="30"/>
      <c r="B801" s="1" t="s">
        <v>24</v>
      </c>
      <c r="C801" s="21">
        <f>IF(C798&gt;0,C798+C799,C799)</f>
        <v>0</v>
      </c>
      <c r="D801" s="30"/>
      <c r="E801" s="4"/>
      <c r="F801" s="3"/>
      <c r="G801" s="3"/>
      <c r="H801" s="5"/>
      <c r="I801" s="30"/>
      <c r="J801" s="30"/>
      <c r="K801" s="30"/>
      <c r="L801" s="30"/>
      <c r="M801" s="30"/>
      <c r="N801" s="3"/>
      <c r="O801" s="3"/>
      <c r="P801" s="3"/>
      <c r="Q801" s="3"/>
      <c r="R801" s="20"/>
      <c r="S801" s="3"/>
      <c r="T801" s="30"/>
      <c r="U801" s="30"/>
      <c r="V801" s="19"/>
      <c r="W801" s="30"/>
      <c r="X801" s="1" t="s">
        <v>24</v>
      </c>
      <c r="Y801" s="21">
        <f>IF(Y798&gt;0,Y798+Y799,Y799)</f>
        <v>0</v>
      </c>
      <c r="Z801" s="30"/>
      <c r="AA801" s="4"/>
      <c r="AB801" s="3"/>
      <c r="AC801" s="3"/>
      <c r="AD801" s="5"/>
      <c r="AE801" s="30"/>
      <c r="AF801" s="30"/>
      <c r="AG801" s="30"/>
      <c r="AH801" s="30"/>
      <c r="AI801" s="30"/>
      <c r="AJ801" s="3"/>
      <c r="AK801" s="3"/>
      <c r="AL801" s="3"/>
      <c r="AM801" s="3"/>
      <c r="AN801" s="20"/>
      <c r="AO801" s="3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  <c r="BA801" s="30"/>
    </row>
    <row r="802" spans="1:53" x14ac:dyDescent="0.25">
      <c r="A802" s="30"/>
      <c r="B802" s="1" t="s">
        <v>9</v>
      </c>
      <c r="C802" s="22">
        <f>C826</f>
        <v>890.47999999999956</v>
      </c>
      <c r="D802" s="30"/>
      <c r="E802" s="4"/>
      <c r="F802" s="3"/>
      <c r="G802" s="3"/>
      <c r="H802" s="5"/>
      <c r="I802" s="30"/>
      <c r="J802" s="30"/>
      <c r="K802" s="30"/>
      <c r="L802" s="30"/>
      <c r="M802" s="30"/>
      <c r="N802" s="3"/>
      <c r="O802" s="3"/>
      <c r="P802" s="3"/>
      <c r="Q802" s="3"/>
      <c r="R802" s="20"/>
      <c r="S802" s="3"/>
      <c r="T802" s="30"/>
      <c r="U802" s="30"/>
      <c r="V802" s="19"/>
      <c r="W802" s="30"/>
      <c r="X802" s="1" t="s">
        <v>9</v>
      </c>
      <c r="Y802" s="22">
        <f>Y826</f>
        <v>890.47999999999956</v>
      </c>
      <c r="Z802" s="30"/>
      <c r="AA802" s="4"/>
      <c r="AB802" s="3"/>
      <c r="AC802" s="3"/>
      <c r="AD802" s="5"/>
      <c r="AE802" s="30"/>
      <c r="AF802" s="30"/>
      <c r="AG802" s="30"/>
      <c r="AH802" s="30"/>
      <c r="AI802" s="30"/>
      <c r="AJ802" s="3"/>
      <c r="AK802" s="3"/>
      <c r="AL802" s="3"/>
      <c r="AM802" s="3"/>
      <c r="AN802" s="20"/>
      <c r="AO802" s="3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</row>
    <row r="803" spans="1:53" x14ac:dyDescent="0.25">
      <c r="A803" s="30"/>
      <c r="B803" s="6" t="s">
        <v>26</v>
      </c>
      <c r="C803" s="23">
        <f>C801-C802</f>
        <v>-890.47999999999956</v>
      </c>
      <c r="D803" s="30"/>
      <c r="E803" s="9"/>
      <c r="F803" s="10"/>
      <c r="G803" s="10"/>
      <c r="H803" s="5"/>
      <c r="I803" s="30"/>
      <c r="J803" s="30"/>
      <c r="K803" s="30"/>
      <c r="L803" s="30"/>
      <c r="M803" s="30"/>
      <c r="N803" s="3"/>
      <c r="O803" s="3"/>
      <c r="P803" s="3"/>
      <c r="Q803" s="3"/>
      <c r="R803" s="20"/>
      <c r="S803" s="3"/>
      <c r="T803" s="30"/>
      <c r="U803" s="30"/>
      <c r="V803" s="19"/>
      <c r="W803" s="30"/>
      <c r="X803" s="6" t="s">
        <v>27</v>
      </c>
      <c r="Y803" s="23">
        <f>Y801-Y802</f>
        <v>-890.47999999999956</v>
      </c>
      <c r="Z803" s="30"/>
      <c r="AA803" s="4"/>
      <c r="AB803" s="3"/>
      <c r="AC803" s="3"/>
      <c r="AD803" s="5"/>
      <c r="AE803" s="30"/>
      <c r="AF803" s="30"/>
      <c r="AG803" s="30"/>
      <c r="AH803" s="30"/>
      <c r="AI803" s="30"/>
      <c r="AJ803" s="3"/>
      <c r="AK803" s="3"/>
      <c r="AL803" s="3"/>
      <c r="AM803" s="3"/>
      <c r="AN803" s="20"/>
      <c r="AO803" s="3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  <c r="BA803" s="30"/>
    </row>
    <row r="804" spans="1:53" ht="23.25" x14ac:dyDescent="0.35">
      <c r="A804" s="30"/>
      <c r="B804" s="6"/>
      <c r="C804" s="7"/>
      <c r="D804" s="30"/>
      <c r="E804" s="9"/>
      <c r="F804" s="10"/>
      <c r="G804" s="10"/>
      <c r="H804" s="5"/>
      <c r="I804" s="30"/>
      <c r="J804" s="30"/>
      <c r="K804" s="30"/>
      <c r="L804" s="30"/>
      <c r="M804" s="30"/>
      <c r="N804" s="3"/>
      <c r="O804" s="3"/>
      <c r="P804" s="3"/>
      <c r="Q804" s="3"/>
      <c r="R804" s="20"/>
      <c r="S804" s="3"/>
      <c r="T804" s="30"/>
      <c r="U804" s="30"/>
      <c r="V804" s="19"/>
      <c r="W804" s="30"/>
      <c r="X804" s="168" t="str">
        <f>IF(Y803&lt;0,"NO PAGAR","COBRAR'")</f>
        <v>NO PAGAR</v>
      </c>
      <c r="Y804" s="168"/>
      <c r="Z804" s="30"/>
      <c r="AA804" s="9"/>
      <c r="AB804" s="10"/>
      <c r="AC804" s="10"/>
      <c r="AD804" s="5"/>
      <c r="AE804" s="30"/>
      <c r="AF804" s="30"/>
      <c r="AG804" s="30"/>
      <c r="AH804" s="30"/>
      <c r="AI804" s="30"/>
      <c r="AJ804" s="3"/>
      <c r="AK804" s="3"/>
      <c r="AL804" s="3"/>
      <c r="AM804" s="3"/>
      <c r="AN804" s="20"/>
      <c r="AO804" s="3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</row>
    <row r="805" spans="1:53" ht="23.25" x14ac:dyDescent="0.35">
      <c r="A805" s="30"/>
      <c r="B805" s="168" t="str">
        <f>IF(C803&lt;0,"NO PAGAR","COBRAR'")</f>
        <v>NO PAGAR</v>
      </c>
      <c r="C805" s="168"/>
      <c r="D805" s="30"/>
      <c r="E805" s="9"/>
      <c r="F805" s="10"/>
      <c r="G805" s="10"/>
      <c r="H805" s="5"/>
      <c r="I805" s="30"/>
      <c r="J805" s="30"/>
      <c r="K805" s="30"/>
      <c r="L805" s="30"/>
      <c r="M805" s="30"/>
      <c r="N805" s="3"/>
      <c r="O805" s="3"/>
      <c r="P805" s="3"/>
      <c r="Q805" s="3"/>
      <c r="R805" s="20"/>
      <c r="S805" s="3"/>
      <c r="T805" s="30"/>
      <c r="U805" s="30"/>
      <c r="V805" s="19"/>
      <c r="W805" s="30"/>
      <c r="X805" s="6"/>
      <c r="Y805" s="8"/>
      <c r="Z805" s="30"/>
      <c r="AA805" s="9"/>
      <c r="AB805" s="10"/>
      <c r="AC805" s="10"/>
      <c r="AD805" s="5"/>
      <c r="AE805" s="30"/>
      <c r="AF805" s="30"/>
      <c r="AG805" s="30"/>
      <c r="AH805" s="30"/>
      <c r="AI805" s="30"/>
      <c r="AJ805" s="3"/>
      <c r="AK805" s="3"/>
      <c r="AL805" s="3"/>
      <c r="AM805" s="3"/>
      <c r="AN805" s="20"/>
      <c r="AO805" s="3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  <c r="BA805" s="30"/>
    </row>
    <row r="806" spans="1:53" x14ac:dyDescent="0.25">
      <c r="A806" s="30"/>
      <c r="B806" s="159" t="s">
        <v>9</v>
      </c>
      <c r="C806" s="160"/>
      <c r="D806" s="30"/>
      <c r="E806" s="9"/>
      <c r="F806" s="10"/>
      <c r="G806" s="10"/>
      <c r="H806" s="5"/>
      <c r="I806" s="30"/>
      <c r="J806" s="30"/>
      <c r="K806" s="30"/>
      <c r="L806" s="30"/>
      <c r="M806" s="30"/>
      <c r="N806" s="3"/>
      <c r="O806" s="3"/>
      <c r="P806" s="3"/>
      <c r="Q806" s="3"/>
      <c r="R806" s="20"/>
      <c r="S806" s="3"/>
      <c r="T806" s="30"/>
      <c r="U806" s="30"/>
      <c r="V806" s="19"/>
      <c r="W806" s="30"/>
      <c r="X806" s="159" t="s">
        <v>9</v>
      </c>
      <c r="Y806" s="160"/>
      <c r="Z806" s="30"/>
      <c r="AA806" s="9"/>
      <c r="AB806" s="10"/>
      <c r="AC806" s="10"/>
      <c r="AD806" s="5"/>
      <c r="AE806" s="30"/>
      <c r="AF806" s="30"/>
      <c r="AG806" s="30"/>
      <c r="AH806" s="30"/>
      <c r="AI806" s="30"/>
      <c r="AJ806" s="3"/>
      <c r="AK806" s="3"/>
      <c r="AL806" s="3"/>
      <c r="AM806" s="3"/>
      <c r="AN806" s="20"/>
      <c r="AO806" s="3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</row>
    <row r="807" spans="1:53" x14ac:dyDescent="0.25">
      <c r="A807" s="30"/>
      <c r="B807" s="11" t="str">
        <f>IF(Y758&lt;0,"SALDO ADELANTADO","SALDO A FAVOR '")</f>
        <v>SALDO ADELANTADO</v>
      </c>
      <c r="C807" s="12">
        <f>IF(Y758&lt;=0,Y758*-1)</f>
        <v>890.47999999999956</v>
      </c>
      <c r="D807" s="30"/>
      <c r="E807" s="9"/>
      <c r="F807" s="10"/>
      <c r="G807" s="10"/>
      <c r="H807" s="5"/>
      <c r="I807" s="30"/>
      <c r="J807" s="30"/>
      <c r="K807" s="30"/>
      <c r="L807" s="30"/>
      <c r="M807" s="30"/>
      <c r="N807" s="3"/>
      <c r="O807" s="3"/>
      <c r="P807" s="3"/>
      <c r="Q807" s="3"/>
      <c r="R807" s="20"/>
      <c r="S807" s="3"/>
      <c r="T807" s="30"/>
      <c r="U807" s="30"/>
      <c r="V807" s="19"/>
      <c r="W807" s="30"/>
      <c r="X807" s="11" t="str">
        <f>IF(C803&lt;0,"SALDO ADELANTADO","SALDO A FAVOR'")</f>
        <v>SALDO ADELANTADO</v>
      </c>
      <c r="Y807" s="12">
        <f>IF(C803&lt;=0,C803*-1)</f>
        <v>890.47999999999956</v>
      </c>
      <c r="Z807" s="30"/>
      <c r="AA807" s="9"/>
      <c r="AB807" s="10"/>
      <c r="AC807" s="10"/>
      <c r="AD807" s="5"/>
      <c r="AE807" s="30"/>
      <c r="AF807" s="30"/>
      <c r="AG807" s="30"/>
      <c r="AH807" s="30"/>
      <c r="AI807" s="30"/>
      <c r="AJ807" s="3"/>
      <c r="AK807" s="3"/>
      <c r="AL807" s="3"/>
      <c r="AM807" s="3"/>
      <c r="AN807" s="20"/>
      <c r="AO807" s="3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  <c r="BA807" s="30"/>
    </row>
    <row r="808" spans="1:53" x14ac:dyDescent="0.25">
      <c r="A808" s="30"/>
      <c r="B808" s="13" t="s">
        <v>10</v>
      </c>
      <c r="C808" s="12">
        <f>R816</f>
        <v>0</v>
      </c>
      <c r="D808" s="30"/>
      <c r="E808" s="9"/>
      <c r="F808" s="10"/>
      <c r="G808" s="10"/>
      <c r="H808" s="5"/>
      <c r="I808" s="30"/>
      <c r="J808" s="30"/>
      <c r="K808" s="30"/>
      <c r="L808" s="30"/>
      <c r="M808" s="30"/>
      <c r="N808" s="3"/>
      <c r="O808" s="3"/>
      <c r="P808" s="3"/>
      <c r="Q808" s="3"/>
      <c r="R808" s="20"/>
      <c r="S808" s="3"/>
      <c r="T808" s="30"/>
      <c r="U808" s="30"/>
      <c r="V808" s="19"/>
      <c r="W808" s="30"/>
      <c r="X808" s="13" t="s">
        <v>10</v>
      </c>
      <c r="Y808" s="12">
        <f>AN816</f>
        <v>0</v>
      </c>
      <c r="Z808" s="30"/>
      <c r="AA808" s="9"/>
      <c r="AB808" s="10"/>
      <c r="AC808" s="10"/>
      <c r="AD808" s="5"/>
      <c r="AE808" s="30"/>
      <c r="AF808" s="30"/>
      <c r="AG808" s="30"/>
      <c r="AH808" s="30"/>
      <c r="AI808" s="30"/>
      <c r="AJ808" s="3"/>
      <c r="AK808" s="3"/>
      <c r="AL808" s="3"/>
      <c r="AM808" s="3"/>
      <c r="AN808" s="20"/>
      <c r="AO808" s="3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</row>
    <row r="809" spans="1:53" x14ac:dyDescent="0.25">
      <c r="A809" s="30"/>
      <c r="B809" s="13" t="s">
        <v>11</v>
      </c>
      <c r="C809" s="12"/>
      <c r="D809" s="30"/>
      <c r="E809" s="9"/>
      <c r="F809" s="10"/>
      <c r="G809" s="10"/>
      <c r="H809" s="5"/>
      <c r="I809" s="30"/>
      <c r="J809" s="30"/>
      <c r="K809" s="30"/>
      <c r="L809" s="30"/>
      <c r="M809" s="30"/>
      <c r="N809" s="3"/>
      <c r="O809" s="3"/>
      <c r="P809" s="3"/>
      <c r="Q809" s="3"/>
      <c r="R809" s="20"/>
      <c r="S809" s="3"/>
      <c r="T809" s="30"/>
      <c r="U809" s="30"/>
      <c r="V809" s="19"/>
      <c r="W809" s="30"/>
      <c r="X809" s="13" t="s">
        <v>11</v>
      </c>
      <c r="Y809" s="12"/>
      <c r="Z809" s="30"/>
      <c r="AA809" s="9"/>
      <c r="AB809" s="10"/>
      <c r="AC809" s="10"/>
      <c r="AD809" s="5"/>
      <c r="AE809" s="30"/>
      <c r="AF809" s="30"/>
      <c r="AG809" s="30"/>
      <c r="AH809" s="30"/>
      <c r="AI809" s="30"/>
      <c r="AJ809" s="3"/>
      <c r="AK809" s="3"/>
      <c r="AL809" s="3"/>
      <c r="AM809" s="3"/>
      <c r="AN809" s="20"/>
      <c r="AO809" s="3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</row>
    <row r="810" spans="1:53" x14ac:dyDescent="0.25">
      <c r="A810" s="30"/>
      <c r="B810" s="13" t="s">
        <v>12</v>
      </c>
      <c r="C810" s="12"/>
      <c r="D810" s="30"/>
      <c r="E810" s="9"/>
      <c r="F810" s="10"/>
      <c r="G810" s="10"/>
      <c r="H810" s="5"/>
      <c r="I810" s="30"/>
      <c r="J810" s="30"/>
      <c r="K810" s="30"/>
      <c r="L810" s="30"/>
      <c r="M810" s="30"/>
      <c r="N810" s="3"/>
      <c r="O810" s="3"/>
      <c r="P810" s="3"/>
      <c r="Q810" s="3"/>
      <c r="R810" s="20"/>
      <c r="S810" s="3"/>
      <c r="T810" s="30"/>
      <c r="U810" s="30"/>
      <c r="V810" s="19"/>
      <c r="W810" s="30"/>
      <c r="X810" s="13" t="s">
        <v>12</v>
      </c>
      <c r="Y810" s="12"/>
      <c r="Z810" s="30"/>
      <c r="AA810" s="9"/>
      <c r="AB810" s="10"/>
      <c r="AC810" s="10"/>
      <c r="AD810" s="5"/>
      <c r="AE810" s="30"/>
      <c r="AF810" s="30"/>
      <c r="AG810" s="30"/>
      <c r="AH810" s="30"/>
      <c r="AI810" s="30"/>
      <c r="AJ810" s="3"/>
      <c r="AK810" s="3"/>
      <c r="AL810" s="3"/>
      <c r="AM810" s="3"/>
      <c r="AN810" s="20"/>
      <c r="AO810" s="3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</row>
    <row r="811" spans="1:53" x14ac:dyDescent="0.25">
      <c r="A811" s="30"/>
      <c r="B811" s="13" t="s">
        <v>13</v>
      </c>
      <c r="C811" s="12"/>
      <c r="D811" s="30"/>
      <c r="E811" s="9"/>
      <c r="F811" s="10"/>
      <c r="G811" s="10"/>
      <c r="H811" s="5"/>
      <c r="I811" s="30"/>
      <c r="J811" s="30"/>
      <c r="K811" s="30"/>
      <c r="L811" s="30"/>
      <c r="M811" s="30"/>
      <c r="N811" s="3"/>
      <c r="O811" s="3"/>
      <c r="P811" s="3"/>
      <c r="Q811" s="3"/>
      <c r="R811" s="20"/>
      <c r="S811" s="3"/>
      <c r="T811" s="30"/>
      <c r="U811" s="30"/>
      <c r="V811" s="19"/>
      <c r="W811" s="30"/>
      <c r="X811" s="13" t="s">
        <v>13</v>
      </c>
      <c r="Y811" s="12"/>
      <c r="Z811" s="30"/>
      <c r="AA811" s="9"/>
      <c r="AB811" s="10"/>
      <c r="AC811" s="10"/>
      <c r="AD811" s="5"/>
      <c r="AE811" s="30"/>
      <c r="AF811" s="30"/>
      <c r="AG811" s="30"/>
      <c r="AH811" s="30"/>
      <c r="AI811" s="30"/>
      <c r="AJ811" s="3"/>
      <c r="AK811" s="3"/>
      <c r="AL811" s="3"/>
      <c r="AM811" s="3"/>
      <c r="AN811" s="20"/>
      <c r="AO811" s="3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  <c r="BA811" s="30"/>
    </row>
    <row r="812" spans="1:53" x14ac:dyDescent="0.25">
      <c r="A812" s="30"/>
      <c r="B812" s="13" t="s">
        <v>14</v>
      </c>
      <c r="C812" s="12"/>
      <c r="D812" s="30"/>
      <c r="E812" s="9"/>
      <c r="F812" s="10"/>
      <c r="G812" s="10"/>
      <c r="H812" s="5"/>
      <c r="I812" s="30"/>
      <c r="J812" s="30"/>
      <c r="K812" s="30"/>
      <c r="L812" s="30"/>
      <c r="M812" s="30"/>
      <c r="N812" s="3"/>
      <c r="O812" s="3"/>
      <c r="P812" s="3"/>
      <c r="Q812" s="3"/>
      <c r="R812" s="20"/>
      <c r="S812" s="3"/>
      <c r="T812" s="30"/>
      <c r="U812" s="30"/>
      <c r="V812" s="19"/>
      <c r="W812" s="30"/>
      <c r="X812" s="13" t="s">
        <v>14</v>
      </c>
      <c r="Y812" s="12"/>
      <c r="Z812" s="30"/>
      <c r="AA812" s="9"/>
      <c r="AB812" s="10"/>
      <c r="AC812" s="10"/>
      <c r="AD812" s="5"/>
      <c r="AE812" s="30"/>
      <c r="AF812" s="30"/>
      <c r="AG812" s="30"/>
      <c r="AH812" s="30"/>
      <c r="AI812" s="30"/>
      <c r="AJ812" s="3"/>
      <c r="AK812" s="3"/>
      <c r="AL812" s="3"/>
      <c r="AM812" s="3"/>
      <c r="AN812" s="20"/>
      <c r="AO812" s="3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</row>
    <row r="813" spans="1:53" x14ac:dyDescent="0.25">
      <c r="A813" s="30"/>
      <c r="B813" s="13" t="s">
        <v>15</v>
      </c>
      <c r="C813" s="12"/>
      <c r="D813" s="30"/>
      <c r="E813" s="161" t="s">
        <v>7</v>
      </c>
      <c r="F813" s="162"/>
      <c r="G813" s="163"/>
      <c r="H813" s="5">
        <f>SUM(H799:H812)</f>
        <v>0</v>
      </c>
      <c r="I813" s="30"/>
      <c r="J813" s="30"/>
      <c r="K813" s="30"/>
      <c r="L813" s="30"/>
      <c r="M813" s="30"/>
      <c r="N813" s="3"/>
      <c r="O813" s="3"/>
      <c r="P813" s="3"/>
      <c r="Q813" s="3"/>
      <c r="R813" s="20"/>
      <c r="S813" s="3"/>
      <c r="T813" s="30"/>
      <c r="U813" s="30"/>
      <c r="V813" s="19"/>
      <c r="W813" s="30"/>
      <c r="X813" s="13" t="s">
        <v>15</v>
      </c>
      <c r="Y813" s="12"/>
      <c r="Z813" s="30"/>
      <c r="AA813" s="9"/>
      <c r="AB813" s="10"/>
      <c r="AC813" s="10"/>
      <c r="AD813" s="5"/>
      <c r="AE813" s="30"/>
      <c r="AF813" s="30"/>
      <c r="AG813" s="30"/>
      <c r="AH813" s="30"/>
      <c r="AI813" s="30"/>
      <c r="AJ813" s="3"/>
      <c r="AK813" s="3"/>
      <c r="AL813" s="3"/>
      <c r="AM813" s="3"/>
      <c r="AN813" s="20"/>
      <c r="AO813" s="3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  <c r="BA813" s="30"/>
    </row>
    <row r="814" spans="1:53" x14ac:dyDescent="0.25">
      <c r="A814" s="30"/>
      <c r="B814" s="13" t="s">
        <v>16</v>
      </c>
      <c r="C814" s="12"/>
      <c r="D814" s="30"/>
      <c r="E814" s="15"/>
      <c r="F814" s="15"/>
      <c r="G814" s="15"/>
      <c r="H814" s="30"/>
      <c r="I814" s="30"/>
      <c r="J814" s="30"/>
      <c r="K814" s="30"/>
      <c r="L814" s="30"/>
      <c r="M814" s="30"/>
      <c r="N814" s="3"/>
      <c r="O814" s="3"/>
      <c r="P814" s="3"/>
      <c r="Q814" s="3"/>
      <c r="R814" s="20"/>
      <c r="S814" s="3"/>
      <c r="T814" s="30"/>
      <c r="U814" s="30"/>
      <c r="V814" s="19"/>
      <c r="W814" s="30"/>
      <c r="X814" s="13" t="s">
        <v>16</v>
      </c>
      <c r="Y814" s="12"/>
      <c r="Z814" s="30"/>
      <c r="AA814" s="161" t="s">
        <v>7</v>
      </c>
      <c r="AB814" s="162"/>
      <c r="AC814" s="163"/>
      <c r="AD814" s="5">
        <f>SUM(AD800:AD813)</f>
        <v>0</v>
      </c>
      <c r="AE814" s="30"/>
      <c r="AF814" s="30"/>
      <c r="AG814" s="30"/>
      <c r="AH814" s="30"/>
      <c r="AI814" s="30"/>
      <c r="AJ814" s="3"/>
      <c r="AK814" s="3"/>
      <c r="AL814" s="3"/>
      <c r="AM814" s="3"/>
      <c r="AN814" s="20"/>
      <c r="AO814" s="3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</row>
    <row r="815" spans="1:53" x14ac:dyDescent="0.25">
      <c r="A815" s="30"/>
      <c r="B815" s="13" t="s">
        <v>17</v>
      </c>
      <c r="C815" s="12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"/>
      <c r="O815" s="3"/>
      <c r="P815" s="3"/>
      <c r="Q815" s="3"/>
      <c r="R815" s="20"/>
      <c r="S815" s="3"/>
      <c r="T815" s="30"/>
      <c r="U815" s="30"/>
      <c r="V815" s="19"/>
      <c r="W815" s="30"/>
      <c r="X815" s="13" t="s">
        <v>17</v>
      </c>
      <c r="Y815" s="12"/>
      <c r="Z815" s="30"/>
      <c r="AA815" s="15"/>
      <c r="AB815" s="15"/>
      <c r="AC815" s="15"/>
      <c r="AD815" s="30"/>
      <c r="AE815" s="30"/>
      <c r="AF815" s="30"/>
      <c r="AG815" s="30"/>
      <c r="AH815" s="30"/>
      <c r="AI815" s="30"/>
      <c r="AJ815" s="3"/>
      <c r="AK815" s="3"/>
      <c r="AL815" s="3"/>
      <c r="AM815" s="3"/>
      <c r="AN815" s="20"/>
      <c r="AO815" s="3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  <c r="BA815" s="30"/>
    </row>
    <row r="816" spans="1:53" x14ac:dyDescent="0.25">
      <c r="A816" s="30"/>
      <c r="B816" s="14"/>
      <c r="C816" s="12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161" t="s">
        <v>7</v>
      </c>
      <c r="O816" s="162"/>
      <c r="P816" s="162"/>
      <c r="Q816" s="163"/>
      <c r="R816" s="20">
        <f>SUM(R800:R815)</f>
        <v>0</v>
      </c>
      <c r="S816" s="3"/>
      <c r="T816" s="30"/>
      <c r="U816" s="30"/>
      <c r="V816" s="19"/>
      <c r="W816" s="30"/>
      <c r="X816" s="14"/>
      <c r="Y816" s="12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161" t="s">
        <v>7</v>
      </c>
      <c r="AK816" s="162"/>
      <c r="AL816" s="162"/>
      <c r="AM816" s="163"/>
      <c r="AN816" s="20">
        <f>SUM(AN800:AN815)</f>
        <v>0</v>
      </c>
      <c r="AO816" s="3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</row>
    <row r="817" spans="1:53" x14ac:dyDescent="0.25">
      <c r="A817" s="30"/>
      <c r="B817" s="14"/>
      <c r="C817" s="12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19"/>
      <c r="W817" s="30"/>
      <c r="X817" s="14"/>
      <c r="Y817" s="12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  <c r="BA817" s="30"/>
    </row>
    <row r="818" spans="1:53" x14ac:dyDescent="0.25">
      <c r="A818" s="30"/>
      <c r="B818" s="14"/>
      <c r="C818" s="12"/>
      <c r="D818" s="30"/>
      <c r="E818" s="16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19"/>
      <c r="W818" s="30"/>
      <c r="X818" s="14"/>
      <c r="Y818" s="12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</row>
    <row r="819" spans="1:53" x14ac:dyDescent="0.25">
      <c r="A819" s="30"/>
      <c r="B819" s="14"/>
      <c r="C819" s="12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19"/>
      <c r="W819" s="30"/>
      <c r="X819" s="14"/>
      <c r="Y819" s="12"/>
      <c r="Z819" s="30"/>
      <c r="AA819" s="16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  <c r="BA819" s="30"/>
    </row>
    <row r="820" spans="1:53" x14ac:dyDescent="0.25">
      <c r="A820" s="30"/>
      <c r="B820" s="14"/>
      <c r="C820" s="12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19"/>
      <c r="W820" s="30"/>
      <c r="X820" s="14"/>
      <c r="Y820" s="12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</row>
    <row r="821" spans="1:53" x14ac:dyDescent="0.25">
      <c r="A821" s="30"/>
      <c r="B821" s="14"/>
      <c r="C821" s="12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19"/>
      <c r="W821" s="30"/>
      <c r="X821" s="14"/>
      <c r="Y821" s="12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  <c r="BA821" s="30"/>
    </row>
    <row r="822" spans="1:53" x14ac:dyDescent="0.25">
      <c r="A822" s="30"/>
      <c r="B822" s="14"/>
      <c r="C822" s="12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19"/>
      <c r="W822" s="30"/>
      <c r="X822" s="14"/>
      <c r="Y822" s="12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</row>
    <row r="823" spans="1:53" x14ac:dyDescent="0.25">
      <c r="A823" s="30"/>
      <c r="B823" s="14"/>
      <c r="C823" s="12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19"/>
      <c r="W823" s="30"/>
      <c r="X823" s="14"/>
      <c r="Y823" s="12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  <c r="BA823" s="30"/>
    </row>
    <row r="824" spans="1:53" x14ac:dyDescent="0.25">
      <c r="A824" s="30"/>
      <c r="B824" s="14"/>
      <c r="C824" s="12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19"/>
      <c r="W824" s="30"/>
      <c r="X824" s="14"/>
      <c r="Y824" s="12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</row>
    <row r="825" spans="1:53" x14ac:dyDescent="0.25">
      <c r="A825" s="30"/>
      <c r="B825" s="13"/>
      <c r="C825" s="12"/>
      <c r="D825" s="30"/>
      <c r="E825" s="30" t="s">
        <v>21</v>
      </c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19"/>
      <c r="W825" s="30"/>
      <c r="X825" s="13"/>
      <c r="Y825" s="12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  <c r="BA825" s="30"/>
    </row>
    <row r="826" spans="1:53" x14ac:dyDescent="0.25">
      <c r="A826" s="30"/>
      <c r="B826" s="17" t="s">
        <v>18</v>
      </c>
      <c r="C826" s="18">
        <f>SUM(C807:C825)</f>
        <v>890.47999999999956</v>
      </c>
      <c r="D826" s="30" t="s">
        <v>22</v>
      </c>
      <c r="E826" s="1" t="s">
        <v>19</v>
      </c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19"/>
      <c r="W826" s="30"/>
      <c r="X826" s="17" t="s">
        <v>18</v>
      </c>
      <c r="Y826" s="18">
        <f>SUM(Y807:Y825)</f>
        <v>890.47999999999956</v>
      </c>
      <c r="Z826" s="30" t="s">
        <v>22</v>
      </c>
      <c r="AA826" s="30" t="s">
        <v>21</v>
      </c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</row>
    <row r="827" spans="1:53" x14ac:dyDescent="0.25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19"/>
      <c r="W827" s="30"/>
      <c r="X827" s="30"/>
      <c r="Y827" s="30"/>
      <c r="Z827" s="30"/>
      <c r="AA827" s="1" t="s">
        <v>19</v>
      </c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/>
    </row>
    <row r="828" spans="1:53" x14ac:dyDescent="0.25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19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</row>
    <row r="829" spans="1:53" x14ac:dyDescent="0.25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19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/>
    </row>
    <row r="830" spans="1:53" x14ac:dyDescent="0.25">
      <c r="A830" s="30"/>
      <c r="B830" s="30"/>
      <c r="C830" s="30"/>
      <c r="D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19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</row>
    <row r="831" spans="1:53" x14ac:dyDescent="0.25">
      <c r="V831" s="19"/>
    </row>
    <row r="832" spans="1:53" x14ac:dyDescent="0.25">
      <c r="V832" s="19"/>
    </row>
    <row r="833" spans="1:53" x14ac:dyDescent="0.25">
      <c r="V833" s="19"/>
    </row>
    <row r="834" spans="1:53" x14ac:dyDescent="0.25">
      <c r="V834" s="19"/>
    </row>
    <row r="835" spans="1:53" x14ac:dyDescent="0.25">
      <c r="V835" s="19"/>
    </row>
    <row r="836" spans="1:53" x14ac:dyDescent="0.25">
      <c r="V836" s="19"/>
    </row>
    <row r="837" spans="1:53" x14ac:dyDescent="0.25">
      <c r="V837" s="19"/>
    </row>
    <row r="838" spans="1:53" x14ac:dyDescent="0.25">
      <c r="E838" s="30"/>
      <c r="F838" s="30"/>
      <c r="G838" s="30"/>
      <c r="H838" s="30"/>
      <c r="V838" s="19"/>
    </row>
    <row r="839" spans="1:53" x14ac:dyDescent="0.25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19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  <c r="BA839" s="30"/>
    </row>
    <row r="840" spans="1:53" ht="26.25" x14ac:dyDescent="0.4">
      <c r="A840" s="30"/>
      <c r="B840" s="30"/>
      <c r="C840" s="30"/>
      <c r="D840" s="30"/>
      <c r="E840" s="30"/>
      <c r="F840" s="30"/>
      <c r="G840" s="30"/>
      <c r="H840" s="109" t="s">
        <v>28</v>
      </c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19"/>
      <c r="W840" s="30"/>
      <c r="X840" s="30"/>
      <c r="Y840" s="30"/>
      <c r="Z840" s="30"/>
      <c r="AA840" s="30"/>
      <c r="AB840" s="30"/>
      <c r="AC840" s="164" t="s">
        <v>29</v>
      </c>
      <c r="AD840" s="164"/>
      <c r="AE840" s="164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</row>
    <row r="841" spans="1:53" ht="15" customHeight="1" x14ac:dyDescent="0.4">
      <c r="A841" s="30"/>
      <c r="B841" s="30"/>
      <c r="C841" s="30"/>
      <c r="D841" s="30"/>
      <c r="E841" s="30"/>
      <c r="F841" s="30"/>
      <c r="G841" s="30"/>
      <c r="H841" s="109"/>
      <c r="I841" s="109"/>
      <c r="J841" s="109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19"/>
      <c r="W841" s="30"/>
      <c r="X841" s="30"/>
      <c r="Y841" s="30"/>
      <c r="Z841" s="30"/>
      <c r="AA841" s="30"/>
      <c r="AB841" s="30"/>
      <c r="AC841" s="164"/>
      <c r="AD841" s="164"/>
      <c r="AE841" s="164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/>
    </row>
    <row r="842" spans="1:53" ht="15" customHeight="1" x14ac:dyDescent="0.4">
      <c r="A842" s="30"/>
      <c r="B842" s="30"/>
      <c r="C842" s="30"/>
      <c r="D842" s="30"/>
      <c r="E842" s="30"/>
      <c r="F842" s="30"/>
      <c r="G842" s="30"/>
      <c r="H842" s="30"/>
      <c r="I842" s="109"/>
      <c r="J842" s="109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19"/>
      <c r="W842" s="30"/>
      <c r="X842" s="30"/>
      <c r="Y842" s="30"/>
      <c r="Z842" s="30"/>
      <c r="AA842" s="30"/>
      <c r="AB842" s="30"/>
      <c r="AC842" s="164"/>
      <c r="AD842" s="164"/>
      <c r="AE842" s="164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</row>
    <row r="843" spans="1:53" x14ac:dyDescent="0.25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19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</row>
    <row r="844" spans="1:53" x14ac:dyDescent="0.25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19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</row>
    <row r="845" spans="1:53" ht="23.25" x14ac:dyDescent="0.35">
      <c r="A845" s="30"/>
      <c r="B845" s="24" t="s">
        <v>70</v>
      </c>
      <c r="C845" s="30"/>
      <c r="D845" s="30"/>
      <c r="E845" s="166" t="s">
        <v>20</v>
      </c>
      <c r="F845" s="166"/>
      <c r="G845" s="166"/>
      <c r="H845" s="166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19"/>
      <c r="W845" s="30"/>
      <c r="X845" s="24" t="s">
        <v>70</v>
      </c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/>
    </row>
    <row r="846" spans="1:53" ht="23.25" x14ac:dyDescent="0.35">
      <c r="A846" s="30"/>
      <c r="B846" s="25" t="s">
        <v>32</v>
      </c>
      <c r="C846" s="22">
        <f>IF(X798="PAGADO",0,Y803)</f>
        <v>-890.47999999999956</v>
      </c>
      <c r="D846" s="30"/>
      <c r="E846" s="2" t="s">
        <v>1</v>
      </c>
      <c r="F846" s="2" t="s">
        <v>2</v>
      </c>
      <c r="G846" s="2" t="s">
        <v>3</v>
      </c>
      <c r="H846" s="2" t="s">
        <v>4</v>
      </c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19"/>
      <c r="W846" s="30"/>
      <c r="X846" s="25" t="s">
        <v>32</v>
      </c>
      <c r="Y846" s="22">
        <f>IF(B846="PAGADO",0,C851)</f>
        <v>-890.47999999999956</v>
      </c>
      <c r="Z846" s="30"/>
      <c r="AA846" s="166" t="s">
        <v>20</v>
      </c>
      <c r="AB846" s="166"/>
      <c r="AC846" s="166"/>
      <c r="AD846" s="166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</row>
    <row r="847" spans="1:53" x14ac:dyDescent="0.25">
      <c r="A847" s="30"/>
      <c r="B847" s="1" t="s">
        <v>0</v>
      </c>
      <c r="C847" s="21">
        <f>H861</f>
        <v>0</v>
      </c>
      <c r="D847" s="30"/>
      <c r="E847" s="4"/>
      <c r="F847" s="3"/>
      <c r="G847" s="3"/>
      <c r="H847" s="5"/>
      <c r="I847" s="30"/>
      <c r="J847" s="30"/>
      <c r="K847" s="30"/>
      <c r="L847" s="30"/>
      <c r="M847" s="30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T847" s="30"/>
      <c r="U847" s="30"/>
      <c r="V847" s="19"/>
      <c r="W847" s="30"/>
      <c r="X847" s="1" t="s">
        <v>0</v>
      </c>
      <c r="Y847" s="21">
        <f>AD862</f>
        <v>0</v>
      </c>
      <c r="Z847" s="30"/>
      <c r="AA847" s="2" t="s">
        <v>1</v>
      </c>
      <c r="AB847" s="2" t="s">
        <v>2</v>
      </c>
      <c r="AC847" s="2" t="s">
        <v>3</v>
      </c>
      <c r="AD847" s="2" t="s">
        <v>4</v>
      </c>
      <c r="AE847" s="30"/>
      <c r="AF847" s="30"/>
      <c r="AG847" s="30"/>
      <c r="AH847" s="30"/>
      <c r="AI847" s="30"/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</row>
    <row r="848" spans="1:53" x14ac:dyDescent="0.25">
      <c r="A848" s="30"/>
      <c r="B848" s="30"/>
      <c r="C848" s="22"/>
      <c r="D848" s="30"/>
      <c r="E848" s="4"/>
      <c r="F848" s="3"/>
      <c r="G848" s="3"/>
      <c r="H848" s="5"/>
      <c r="I848" s="30"/>
      <c r="J848" s="30"/>
      <c r="K848" s="30"/>
      <c r="L848" s="30"/>
      <c r="M848" s="30"/>
      <c r="N848" s="3"/>
      <c r="O848" s="3"/>
      <c r="P848" s="3"/>
      <c r="Q848" s="3"/>
      <c r="R848" s="20"/>
      <c r="S848" s="3"/>
      <c r="T848" s="30"/>
      <c r="U848" s="30"/>
      <c r="V848" s="19"/>
      <c r="W848" s="30"/>
      <c r="X848" s="30"/>
      <c r="Y848" s="22"/>
      <c r="Z848" s="30"/>
      <c r="AA848" s="4"/>
      <c r="AB848" s="3"/>
      <c r="AC848" s="3"/>
      <c r="AD848" s="5"/>
      <c r="AE848" s="30"/>
      <c r="AF848" s="30"/>
      <c r="AG848" s="30"/>
      <c r="AH848" s="30"/>
      <c r="AI848" s="30"/>
      <c r="AJ848" s="3"/>
      <c r="AK848" s="3"/>
      <c r="AL848" s="3"/>
      <c r="AM848" s="3"/>
      <c r="AN848" s="20"/>
      <c r="AO848" s="3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</row>
    <row r="849" spans="1:53" x14ac:dyDescent="0.25">
      <c r="A849" s="30"/>
      <c r="B849" s="1" t="s">
        <v>24</v>
      </c>
      <c r="C849" s="21">
        <f>IF(C846&gt;0,C846+C847,C847)</f>
        <v>0</v>
      </c>
      <c r="D849" s="30"/>
      <c r="E849" s="4"/>
      <c r="F849" s="3"/>
      <c r="G849" s="3"/>
      <c r="H849" s="5"/>
      <c r="I849" s="30"/>
      <c r="J849" s="30"/>
      <c r="K849" s="30"/>
      <c r="L849" s="30"/>
      <c r="M849" s="30"/>
      <c r="N849" s="3"/>
      <c r="O849" s="3"/>
      <c r="P849" s="3"/>
      <c r="Q849" s="3"/>
      <c r="R849" s="20"/>
      <c r="S849" s="3"/>
      <c r="T849" s="30"/>
      <c r="U849" s="30"/>
      <c r="V849" s="19"/>
      <c r="W849" s="30"/>
      <c r="X849" s="1" t="s">
        <v>24</v>
      </c>
      <c r="Y849" s="21">
        <f>IF(Y846&gt;0,Y847+Y846,Y847)</f>
        <v>0</v>
      </c>
      <c r="Z849" s="30"/>
      <c r="AA849" s="4"/>
      <c r="AB849" s="3"/>
      <c r="AC849" s="3"/>
      <c r="AD849" s="5"/>
      <c r="AE849" s="30"/>
      <c r="AF849" s="30"/>
      <c r="AG849" s="30"/>
      <c r="AH849" s="30"/>
      <c r="AI849" s="30"/>
      <c r="AJ849" s="3"/>
      <c r="AK849" s="3"/>
      <c r="AL849" s="3"/>
      <c r="AM849" s="3"/>
      <c r="AN849" s="20"/>
      <c r="AO849" s="3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/>
    </row>
    <row r="850" spans="1:53" x14ac:dyDescent="0.25">
      <c r="A850" s="30"/>
      <c r="B850" s="1" t="s">
        <v>9</v>
      </c>
      <c r="C850" s="22">
        <f>C873</f>
        <v>890.47999999999956</v>
      </c>
      <c r="D850" s="30"/>
      <c r="E850" s="4"/>
      <c r="F850" s="3"/>
      <c r="G850" s="3"/>
      <c r="H850" s="5"/>
      <c r="I850" s="30"/>
      <c r="J850" s="30"/>
      <c r="K850" s="30"/>
      <c r="L850" s="30"/>
      <c r="M850" s="30"/>
      <c r="N850" s="3"/>
      <c r="O850" s="3"/>
      <c r="P850" s="3"/>
      <c r="Q850" s="3"/>
      <c r="R850" s="20"/>
      <c r="S850" s="3"/>
      <c r="T850" s="30"/>
      <c r="U850" s="30"/>
      <c r="V850" s="19"/>
      <c r="W850" s="30"/>
      <c r="X850" s="1" t="s">
        <v>9</v>
      </c>
      <c r="Y850" s="22">
        <f>Y873</f>
        <v>890.47999999999956</v>
      </c>
      <c r="Z850" s="30"/>
      <c r="AA850" s="4"/>
      <c r="AB850" s="3"/>
      <c r="AC850" s="3"/>
      <c r="AD850" s="5"/>
      <c r="AE850" s="30"/>
      <c r="AF850" s="30"/>
      <c r="AG850" s="30"/>
      <c r="AH850" s="30"/>
      <c r="AI850" s="30"/>
      <c r="AJ850" s="3"/>
      <c r="AK850" s="3"/>
      <c r="AL850" s="3"/>
      <c r="AM850" s="3"/>
      <c r="AN850" s="20"/>
      <c r="AO850" s="3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</row>
    <row r="851" spans="1:53" x14ac:dyDescent="0.25">
      <c r="A851" s="30"/>
      <c r="B851" s="6" t="s">
        <v>25</v>
      </c>
      <c r="C851" s="23">
        <f>C849-C850</f>
        <v>-890.47999999999956</v>
      </c>
      <c r="D851" s="30"/>
      <c r="E851" s="9"/>
      <c r="F851" s="10"/>
      <c r="G851" s="10"/>
      <c r="H851" s="5"/>
      <c r="I851" s="30"/>
      <c r="J851" s="30"/>
      <c r="K851" s="30"/>
      <c r="L851" s="30"/>
      <c r="M851" s="30"/>
      <c r="N851" s="3"/>
      <c r="O851" s="3"/>
      <c r="P851" s="3"/>
      <c r="Q851" s="3"/>
      <c r="R851" s="20"/>
      <c r="S851" s="3"/>
      <c r="T851" s="30"/>
      <c r="U851" s="30"/>
      <c r="V851" s="19"/>
      <c r="W851" s="30"/>
      <c r="X851" s="6" t="s">
        <v>8</v>
      </c>
      <c r="Y851" s="23">
        <f>Y849-Y850</f>
        <v>-890.47999999999956</v>
      </c>
      <c r="Z851" s="30"/>
      <c r="AA851" s="4"/>
      <c r="AB851" s="3"/>
      <c r="AC851" s="3"/>
      <c r="AD851" s="5"/>
      <c r="AE851" s="30"/>
      <c r="AF851" s="30"/>
      <c r="AG851" s="30"/>
      <c r="AH851" s="30"/>
      <c r="AI851" s="30"/>
      <c r="AJ851" s="3"/>
      <c r="AK851" s="3"/>
      <c r="AL851" s="3"/>
      <c r="AM851" s="3"/>
      <c r="AN851" s="20"/>
      <c r="AO851" s="3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/>
    </row>
    <row r="852" spans="1:53" ht="26.25" x14ac:dyDescent="0.4">
      <c r="A852" s="30"/>
      <c r="B852" s="167" t="str">
        <f>IF(C851&lt;0,"NO PAGAR","COBRAR")</f>
        <v>NO PAGAR</v>
      </c>
      <c r="C852" s="167"/>
      <c r="D852" s="30"/>
      <c r="E852" s="9"/>
      <c r="F852" s="10"/>
      <c r="G852" s="10"/>
      <c r="H852" s="5"/>
      <c r="I852" s="30"/>
      <c r="J852" s="30"/>
      <c r="K852" s="30"/>
      <c r="L852" s="30"/>
      <c r="M852" s="30"/>
      <c r="N852" s="3"/>
      <c r="O852" s="3"/>
      <c r="P852" s="3"/>
      <c r="Q852" s="3"/>
      <c r="R852" s="20"/>
      <c r="S852" s="3"/>
      <c r="T852" s="30"/>
      <c r="U852" s="30"/>
      <c r="V852" s="19"/>
      <c r="W852" s="30"/>
      <c r="X852" s="167" t="str">
        <f>IF(Y851&lt;0,"NO PAGAR","COBRAR")</f>
        <v>NO PAGAR</v>
      </c>
      <c r="Y852" s="167"/>
      <c r="Z852" s="30"/>
      <c r="AA852" s="9"/>
      <c r="AB852" s="10"/>
      <c r="AC852" s="10"/>
      <c r="AD852" s="5"/>
      <c r="AE852" s="30"/>
      <c r="AF852" s="30"/>
      <c r="AG852" s="30"/>
      <c r="AH852" s="30"/>
      <c r="AI852" s="30"/>
      <c r="AJ852" s="3"/>
      <c r="AK852" s="3"/>
      <c r="AL852" s="3"/>
      <c r="AM852" s="3"/>
      <c r="AN852" s="20"/>
      <c r="AO852" s="3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</row>
    <row r="853" spans="1:53" x14ac:dyDescent="0.25">
      <c r="A853" s="30"/>
      <c r="B853" s="159" t="s">
        <v>9</v>
      </c>
      <c r="C853" s="160"/>
      <c r="D853" s="30"/>
      <c r="E853" s="9"/>
      <c r="F853" s="10"/>
      <c r="G853" s="10"/>
      <c r="H853" s="5"/>
      <c r="I853" s="30"/>
      <c r="J853" s="30"/>
      <c r="K853" s="30"/>
      <c r="L853" s="30"/>
      <c r="M853" s="30"/>
      <c r="N853" s="3"/>
      <c r="O853" s="3"/>
      <c r="P853" s="3"/>
      <c r="Q853" s="3"/>
      <c r="R853" s="20"/>
      <c r="S853" s="3"/>
      <c r="T853" s="30"/>
      <c r="U853" s="30"/>
      <c r="V853" s="19"/>
      <c r="W853" s="30"/>
      <c r="X853" s="159" t="s">
        <v>9</v>
      </c>
      <c r="Y853" s="160"/>
      <c r="Z853" s="30"/>
      <c r="AA853" s="9"/>
      <c r="AB853" s="10"/>
      <c r="AC853" s="10"/>
      <c r="AD853" s="5"/>
      <c r="AE853" s="30"/>
      <c r="AF853" s="30"/>
      <c r="AG853" s="30"/>
      <c r="AH853" s="30"/>
      <c r="AI853" s="30"/>
      <c r="AJ853" s="3"/>
      <c r="AK853" s="3"/>
      <c r="AL853" s="3"/>
      <c r="AM853" s="3"/>
      <c r="AN853" s="20"/>
      <c r="AO853" s="3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  <c r="BA853" s="30"/>
    </row>
    <row r="854" spans="1:53" x14ac:dyDescent="0.25">
      <c r="A854" s="30"/>
      <c r="B854" s="11" t="str">
        <f>IF(C887&lt;0,"SALDO A FAVOR","SALDO ADELANTAD0'")</f>
        <v>SALDO ADELANTAD0'</v>
      </c>
      <c r="C854" s="12">
        <f>IF(Y798&lt;=0,Y798*-1)</f>
        <v>890.47999999999956</v>
      </c>
      <c r="D854" s="30"/>
      <c r="E854" s="9"/>
      <c r="F854" s="10"/>
      <c r="G854" s="10"/>
      <c r="H854" s="5"/>
      <c r="I854" s="30"/>
      <c r="J854" s="30"/>
      <c r="K854" s="30"/>
      <c r="L854" s="30"/>
      <c r="M854" s="30"/>
      <c r="N854" s="3"/>
      <c r="O854" s="3"/>
      <c r="P854" s="3"/>
      <c r="Q854" s="3"/>
      <c r="R854" s="20"/>
      <c r="S854" s="3"/>
      <c r="T854" s="30"/>
      <c r="U854" s="30"/>
      <c r="V854" s="19"/>
      <c r="W854" s="30"/>
      <c r="X854" s="11" t="str">
        <f>IF(C851&lt;0,"SALDO ADELANTADO","SALDO A FAVOR'")</f>
        <v>SALDO ADELANTADO</v>
      </c>
      <c r="Y854" s="12">
        <f>IF(C851&lt;=0,C851*-1)</f>
        <v>890.47999999999956</v>
      </c>
      <c r="Z854" s="30"/>
      <c r="AA854" s="9"/>
      <c r="AB854" s="10"/>
      <c r="AC854" s="10"/>
      <c r="AD854" s="5"/>
      <c r="AE854" s="30"/>
      <c r="AF854" s="30"/>
      <c r="AG854" s="30"/>
      <c r="AH854" s="30"/>
      <c r="AI854" s="30"/>
      <c r="AJ854" s="3"/>
      <c r="AK854" s="3"/>
      <c r="AL854" s="3"/>
      <c r="AM854" s="3"/>
      <c r="AN854" s="20"/>
      <c r="AO854" s="3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</row>
    <row r="855" spans="1:53" x14ac:dyDescent="0.25">
      <c r="A855" s="30"/>
      <c r="B855" s="13" t="s">
        <v>10</v>
      </c>
      <c r="C855" s="12">
        <f>R864</f>
        <v>0</v>
      </c>
      <c r="D855" s="30"/>
      <c r="E855" s="9"/>
      <c r="F855" s="10"/>
      <c r="G855" s="10"/>
      <c r="H855" s="5"/>
      <c r="I855" s="30"/>
      <c r="J855" s="30"/>
      <c r="K855" s="30"/>
      <c r="L855" s="30"/>
      <c r="M855" s="30"/>
      <c r="N855" s="3"/>
      <c r="O855" s="3"/>
      <c r="P855" s="3"/>
      <c r="Q855" s="3"/>
      <c r="R855" s="20"/>
      <c r="S855" s="3"/>
      <c r="T855" s="30"/>
      <c r="U855" s="30"/>
      <c r="V855" s="19"/>
      <c r="W855" s="30"/>
      <c r="X855" s="13" t="s">
        <v>10</v>
      </c>
      <c r="Y855" s="12">
        <f>AN864</f>
        <v>0</v>
      </c>
      <c r="Z855" s="30"/>
      <c r="AA855" s="9"/>
      <c r="AB855" s="10"/>
      <c r="AC855" s="10"/>
      <c r="AD855" s="5"/>
      <c r="AE855" s="30"/>
      <c r="AF855" s="30"/>
      <c r="AG855" s="30"/>
      <c r="AH855" s="30"/>
      <c r="AI855" s="30"/>
      <c r="AJ855" s="3"/>
      <c r="AK855" s="3"/>
      <c r="AL855" s="3"/>
      <c r="AM855" s="3"/>
      <c r="AN855" s="20"/>
      <c r="AO855" s="3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  <c r="BA855" s="30"/>
    </row>
    <row r="856" spans="1:53" x14ac:dyDescent="0.25">
      <c r="A856" s="30"/>
      <c r="B856" s="13" t="s">
        <v>11</v>
      </c>
      <c r="C856" s="12"/>
      <c r="D856" s="30"/>
      <c r="E856" s="9"/>
      <c r="F856" s="10"/>
      <c r="G856" s="10"/>
      <c r="H856" s="5"/>
      <c r="I856" s="30"/>
      <c r="J856" s="30"/>
      <c r="K856" s="30"/>
      <c r="L856" s="30"/>
      <c r="M856" s="30"/>
      <c r="N856" s="3"/>
      <c r="O856" s="3"/>
      <c r="P856" s="3"/>
      <c r="Q856" s="3"/>
      <c r="R856" s="20"/>
      <c r="S856" s="3"/>
      <c r="T856" s="30"/>
      <c r="U856" s="30"/>
      <c r="V856" s="19"/>
      <c r="W856" s="30"/>
      <c r="X856" s="13" t="s">
        <v>11</v>
      </c>
      <c r="Y856" s="12"/>
      <c r="Z856" s="30"/>
      <c r="AA856" s="9"/>
      <c r="AB856" s="10"/>
      <c r="AC856" s="10"/>
      <c r="AD856" s="5"/>
      <c r="AE856" s="30"/>
      <c r="AF856" s="30"/>
      <c r="AG856" s="30"/>
      <c r="AH856" s="30"/>
      <c r="AI856" s="30"/>
      <c r="AJ856" s="3"/>
      <c r="AK856" s="3"/>
      <c r="AL856" s="3"/>
      <c r="AM856" s="3"/>
      <c r="AN856" s="20"/>
      <c r="AO856" s="3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</row>
    <row r="857" spans="1:53" x14ac:dyDescent="0.25">
      <c r="A857" s="30"/>
      <c r="B857" s="13" t="s">
        <v>12</v>
      </c>
      <c r="C857" s="12"/>
      <c r="D857" s="30"/>
      <c r="E857" s="9"/>
      <c r="F857" s="10"/>
      <c r="G857" s="10"/>
      <c r="H857" s="5"/>
      <c r="I857" s="30"/>
      <c r="J857" s="30"/>
      <c r="K857" s="30"/>
      <c r="L857" s="30"/>
      <c r="M857" s="30"/>
      <c r="N857" s="3"/>
      <c r="O857" s="3"/>
      <c r="P857" s="3"/>
      <c r="Q857" s="3"/>
      <c r="R857" s="20"/>
      <c r="S857" s="3"/>
      <c r="T857" s="30"/>
      <c r="U857" s="30"/>
      <c r="V857" s="19"/>
      <c r="W857" s="30"/>
      <c r="X857" s="13" t="s">
        <v>12</v>
      </c>
      <c r="Y857" s="12"/>
      <c r="Z857" s="30"/>
      <c r="AA857" s="9"/>
      <c r="AB857" s="10"/>
      <c r="AC857" s="10"/>
      <c r="AD857" s="5"/>
      <c r="AE857" s="30"/>
      <c r="AF857" s="30"/>
      <c r="AG857" s="30"/>
      <c r="AH857" s="30"/>
      <c r="AI857" s="30"/>
      <c r="AJ857" s="3"/>
      <c r="AK857" s="3"/>
      <c r="AL857" s="3"/>
      <c r="AM857" s="3"/>
      <c r="AN857" s="20"/>
      <c r="AO857" s="3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  <c r="BA857" s="30"/>
    </row>
    <row r="858" spans="1:53" x14ac:dyDescent="0.25">
      <c r="A858" s="30"/>
      <c r="B858" s="13" t="s">
        <v>13</v>
      </c>
      <c r="C858" s="12"/>
      <c r="D858" s="30"/>
      <c r="E858" s="9"/>
      <c r="F858" s="10"/>
      <c r="G858" s="10"/>
      <c r="H858" s="5"/>
      <c r="I858" s="30"/>
      <c r="J858" s="30"/>
      <c r="K858" s="30"/>
      <c r="L858" s="30"/>
      <c r="M858" s="30"/>
      <c r="N858" s="3"/>
      <c r="O858" s="3"/>
      <c r="P858" s="3"/>
      <c r="Q858" s="3"/>
      <c r="R858" s="20"/>
      <c r="S858" s="3"/>
      <c r="T858" s="30"/>
      <c r="U858" s="30"/>
      <c r="V858" s="19"/>
      <c r="W858" s="30"/>
      <c r="X858" s="13" t="s">
        <v>13</v>
      </c>
      <c r="Y858" s="12"/>
      <c r="Z858" s="30"/>
      <c r="AA858" s="9"/>
      <c r="AB858" s="10"/>
      <c r="AC858" s="10"/>
      <c r="AD858" s="5"/>
      <c r="AE858" s="30"/>
      <c r="AF858" s="30"/>
      <c r="AG858" s="30"/>
      <c r="AH858" s="30"/>
      <c r="AI858" s="30"/>
      <c r="AJ858" s="3"/>
      <c r="AK858" s="3"/>
      <c r="AL858" s="3"/>
      <c r="AM858" s="3"/>
      <c r="AN858" s="20"/>
      <c r="AO858" s="3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</row>
    <row r="859" spans="1:53" x14ac:dyDescent="0.25">
      <c r="A859" s="30"/>
      <c r="B859" s="13" t="s">
        <v>14</v>
      </c>
      <c r="C859" s="12"/>
      <c r="D859" s="30"/>
      <c r="E859" s="9"/>
      <c r="F859" s="10"/>
      <c r="G859" s="10"/>
      <c r="H859" s="5"/>
      <c r="I859" s="30"/>
      <c r="J859" s="30"/>
      <c r="K859" s="30"/>
      <c r="L859" s="30"/>
      <c r="M859" s="30"/>
      <c r="N859" s="3"/>
      <c r="O859" s="3"/>
      <c r="P859" s="3"/>
      <c r="Q859" s="3"/>
      <c r="R859" s="20"/>
      <c r="S859" s="3"/>
      <c r="T859" s="30"/>
      <c r="U859" s="30"/>
      <c r="V859" s="19"/>
      <c r="W859" s="30"/>
      <c r="X859" s="13" t="s">
        <v>14</v>
      </c>
      <c r="Y859" s="12"/>
      <c r="Z859" s="30"/>
      <c r="AA859" s="9"/>
      <c r="AB859" s="10"/>
      <c r="AC859" s="10"/>
      <c r="AD859" s="5"/>
      <c r="AE859" s="30"/>
      <c r="AF859" s="30"/>
      <c r="AG859" s="30"/>
      <c r="AH859" s="30"/>
      <c r="AI859" s="30"/>
      <c r="AJ859" s="3"/>
      <c r="AK859" s="3"/>
      <c r="AL859" s="3"/>
      <c r="AM859" s="3"/>
      <c r="AN859" s="20"/>
      <c r="AO859" s="3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  <c r="BA859" s="30"/>
    </row>
    <row r="860" spans="1:53" x14ac:dyDescent="0.25">
      <c r="A860" s="30"/>
      <c r="B860" s="13" t="s">
        <v>15</v>
      </c>
      <c r="C860" s="12"/>
      <c r="D860" s="30"/>
      <c r="E860" s="9"/>
      <c r="F860" s="10"/>
      <c r="G860" s="10"/>
      <c r="H860" s="5"/>
      <c r="I860" s="30"/>
      <c r="J860" s="30"/>
      <c r="K860" s="30"/>
      <c r="L860" s="30"/>
      <c r="M860" s="30"/>
      <c r="N860" s="3"/>
      <c r="O860" s="3"/>
      <c r="P860" s="3"/>
      <c r="Q860" s="3"/>
      <c r="R860" s="20"/>
      <c r="S860" s="3"/>
      <c r="T860" s="30"/>
      <c r="U860" s="30"/>
      <c r="V860" s="19"/>
      <c r="W860" s="30"/>
      <c r="X860" s="13" t="s">
        <v>15</v>
      </c>
      <c r="Y860" s="12"/>
      <c r="Z860" s="30"/>
      <c r="AA860" s="9"/>
      <c r="AB860" s="10"/>
      <c r="AC860" s="10"/>
      <c r="AD860" s="5"/>
      <c r="AE860" s="30"/>
      <c r="AF860" s="30"/>
      <c r="AG860" s="30"/>
      <c r="AH860" s="30"/>
      <c r="AI860" s="30"/>
      <c r="AJ860" s="3"/>
      <c r="AK860" s="3"/>
      <c r="AL860" s="3"/>
      <c r="AM860" s="3"/>
      <c r="AN860" s="20"/>
      <c r="AO860" s="3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</row>
    <row r="861" spans="1:53" x14ac:dyDescent="0.25">
      <c r="A861" s="30"/>
      <c r="B861" s="13" t="s">
        <v>16</v>
      </c>
      <c r="C861" s="12"/>
      <c r="D861" s="30"/>
      <c r="E861" s="161" t="s">
        <v>7</v>
      </c>
      <c r="F861" s="162"/>
      <c r="G861" s="163"/>
      <c r="H861" s="5">
        <f>SUM(H847:H860)</f>
        <v>0</v>
      </c>
      <c r="I861" s="30"/>
      <c r="J861" s="30"/>
      <c r="K861" s="30"/>
      <c r="L861" s="30"/>
      <c r="M861" s="30"/>
      <c r="N861" s="3"/>
      <c r="O861" s="3"/>
      <c r="P861" s="3"/>
      <c r="Q861" s="3"/>
      <c r="R861" s="20"/>
      <c r="S861" s="3"/>
      <c r="T861" s="30"/>
      <c r="U861" s="30"/>
      <c r="V861" s="19"/>
      <c r="W861" s="30"/>
      <c r="X861" s="13" t="s">
        <v>16</v>
      </c>
      <c r="Y861" s="12"/>
      <c r="Z861" s="30"/>
      <c r="AA861" s="9"/>
      <c r="AB861" s="10"/>
      <c r="AC861" s="10"/>
      <c r="AD861" s="5"/>
      <c r="AE861" s="30"/>
      <c r="AF861" s="30"/>
      <c r="AG861" s="30"/>
      <c r="AH861" s="30"/>
      <c r="AI861" s="30"/>
      <c r="AJ861" s="3"/>
      <c r="AK861" s="3"/>
      <c r="AL861" s="3"/>
      <c r="AM861" s="3"/>
      <c r="AN861" s="20"/>
      <c r="AO861" s="3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  <c r="BA861" s="30"/>
    </row>
    <row r="862" spans="1:53" x14ac:dyDescent="0.25">
      <c r="A862" s="30"/>
      <c r="B862" s="13" t="s">
        <v>17</v>
      </c>
      <c r="C862" s="12"/>
      <c r="D862" s="30"/>
      <c r="E862" s="15"/>
      <c r="F862" s="15"/>
      <c r="G862" s="15"/>
      <c r="H862" s="30"/>
      <c r="I862" s="30"/>
      <c r="J862" s="30"/>
      <c r="K862" s="30"/>
      <c r="L862" s="30"/>
      <c r="M862" s="30"/>
      <c r="N862" s="3"/>
      <c r="O862" s="3"/>
      <c r="P862" s="3"/>
      <c r="Q862" s="3"/>
      <c r="R862" s="20"/>
      <c r="S862" s="3"/>
      <c r="T862" s="30"/>
      <c r="U862" s="30"/>
      <c r="V862" s="19"/>
      <c r="W862" s="30"/>
      <c r="X862" s="13" t="s">
        <v>17</v>
      </c>
      <c r="Y862" s="12"/>
      <c r="Z862" s="30"/>
      <c r="AA862" s="161" t="s">
        <v>7</v>
      </c>
      <c r="AB862" s="162"/>
      <c r="AC862" s="163"/>
      <c r="AD862" s="5">
        <f>SUM(AD848:AD861)</f>
        <v>0</v>
      </c>
      <c r="AE862" s="30"/>
      <c r="AF862" s="30"/>
      <c r="AG862" s="30"/>
      <c r="AH862" s="30"/>
      <c r="AI862" s="30"/>
      <c r="AJ862" s="3"/>
      <c r="AK862" s="3"/>
      <c r="AL862" s="3"/>
      <c r="AM862" s="3"/>
      <c r="AN862" s="20"/>
      <c r="AO862" s="3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</row>
    <row r="863" spans="1:53" x14ac:dyDescent="0.25">
      <c r="A863" s="30"/>
      <c r="B863" s="14"/>
      <c r="C863" s="12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"/>
      <c r="O863" s="3"/>
      <c r="P863" s="3"/>
      <c r="Q863" s="3"/>
      <c r="R863" s="20"/>
      <c r="S863" s="3"/>
      <c r="T863" s="30"/>
      <c r="U863" s="30"/>
      <c r="V863" s="19"/>
      <c r="W863" s="30"/>
      <c r="X863" s="14"/>
      <c r="Y863" s="12"/>
      <c r="Z863" s="30"/>
      <c r="AA863" s="15"/>
      <c r="AB863" s="15"/>
      <c r="AC863" s="15"/>
      <c r="AD863" s="30"/>
      <c r="AE863" s="30"/>
      <c r="AF863" s="30"/>
      <c r="AG863" s="30"/>
      <c r="AH863" s="30"/>
      <c r="AI863" s="30"/>
      <c r="AJ863" s="3"/>
      <c r="AK863" s="3"/>
      <c r="AL863" s="3"/>
      <c r="AM863" s="3"/>
      <c r="AN863" s="20"/>
      <c r="AO863" s="3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  <c r="BA863" s="30"/>
    </row>
    <row r="864" spans="1:53" x14ac:dyDescent="0.25">
      <c r="A864" s="30"/>
      <c r="B864" s="14"/>
      <c r="C864" s="12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161" t="s">
        <v>7</v>
      </c>
      <c r="O864" s="162"/>
      <c r="P864" s="162"/>
      <c r="Q864" s="163"/>
      <c r="R864" s="20">
        <f>SUM(R848:R863)</f>
        <v>0</v>
      </c>
      <c r="S864" s="3"/>
      <c r="T864" s="30"/>
      <c r="U864" s="30"/>
      <c r="V864" s="19"/>
      <c r="W864" s="30"/>
      <c r="X864" s="14"/>
      <c r="Y864" s="12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161" t="s">
        <v>7</v>
      </c>
      <c r="AK864" s="162"/>
      <c r="AL864" s="162"/>
      <c r="AM864" s="163"/>
      <c r="AN864" s="20">
        <f>SUM(AN848:AN863)</f>
        <v>0</v>
      </c>
      <c r="AO864" s="3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</row>
    <row r="865" spans="1:53" x14ac:dyDescent="0.25">
      <c r="A865" s="30"/>
      <c r="B865" s="14"/>
      <c r="C865" s="12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19"/>
      <c r="W865" s="30"/>
      <c r="X865" s="14"/>
      <c r="Y865" s="12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</row>
    <row r="866" spans="1:53" x14ac:dyDescent="0.25">
      <c r="A866" s="30"/>
      <c r="B866" s="14"/>
      <c r="C866" s="12"/>
      <c r="D866" s="30"/>
      <c r="E866" s="16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19"/>
      <c r="W866" s="30"/>
      <c r="X866" s="14"/>
      <c r="Y866" s="12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</row>
    <row r="867" spans="1:53" x14ac:dyDescent="0.25">
      <c r="A867" s="30"/>
      <c r="B867" s="14"/>
      <c r="C867" s="12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19"/>
      <c r="W867" s="30"/>
      <c r="X867" s="14"/>
      <c r="Y867" s="12"/>
      <c r="Z867" s="30"/>
      <c r="AA867" s="16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  <c r="BA867" s="30"/>
    </row>
    <row r="868" spans="1:53" x14ac:dyDescent="0.25">
      <c r="A868" s="30"/>
      <c r="B868" s="14"/>
      <c r="C868" s="12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19"/>
      <c r="W868" s="30"/>
      <c r="X868" s="14"/>
      <c r="Y868" s="12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</row>
    <row r="869" spans="1:53" x14ac:dyDescent="0.25">
      <c r="A869" s="30"/>
      <c r="B869" s="14"/>
      <c r="C869" s="12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19"/>
      <c r="W869" s="30"/>
      <c r="X869" s="14"/>
      <c r="Y869" s="12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  <c r="BA869" s="30"/>
    </row>
    <row r="870" spans="1:53" x14ac:dyDescent="0.25">
      <c r="A870" s="30"/>
      <c r="B870" s="14"/>
      <c r="C870" s="12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19"/>
      <c r="W870" s="30"/>
      <c r="X870" s="14"/>
      <c r="Y870" s="12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</row>
    <row r="871" spans="1:53" x14ac:dyDescent="0.25">
      <c r="A871" s="30"/>
      <c r="B871" s="14"/>
      <c r="C871" s="12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19"/>
      <c r="W871" s="30"/>
      <c r="X871" s="14"/>
      <c r="Y871" s="12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  <c r="BA871" s="30"/>
    </row>
    <row r="872" spans="1:53" x14ac:dyDescent="0.25">
      <c r="A872" s="30"/>
      <c r="B872" s="13"/>
      <c r="C872" s="12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19"/>
      <c r="W872" s="30"/>
      <c r="X872" s="13"/>
      <c r="Y872" s="12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</row>
    <row r="873" spans="1:53" x14ac:dyDescent="0.25">
      <c r="A873" s="30"/>
      <c r="B873" s="17" t="s">
        <v>18</v>
      </c>
      <c r="C873" s="18">
        <f>SUM(C854:C872)</f>
        <v>890.47999999999956</v>
      </c>
      <c r="D873" s="30"/>
      <c r="E873" s="30" t="s">
        <v>21</v>
      </c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19"/>
      <c r="W873" s="30"/>
      <c r="X873" s="17" t="s">
        <v>18</v>
      </c>
      <c r="Y873" s="18">
        <f>SUM(Y854:Y872)</f>
        <v>890.47999999999956</v>
      </c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  <c r="BA873" s="30"/>
    </row>
    <row r="874" spans="1:53" x14ac:dyDescent="0.25">
      <c r="A874" s="30"/>
      <c r="B874" s="30"/>
      <c r="C874" s="30"/>
      <c r="D874" s="30" t="s">
        <v>22</v>
      </c>
      <c r="E874" s="1" t="s">
        <v>19</v>
      </c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19"/>
      <c r="W874" s="30"/>
      <c r="X874" s="30"/>
      <c r="Y874" s="30"/>
      <c r="Z874" s="30" t="s">
        <v>22</v>
      </c>
      <c r="AA874" s="30" t="s">
        <v>21</v>
      </c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</row>
    <row r="875" spans="1:53" x14ac:dyDescent="0.2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19"/>
      <c r="W875" s="30"/>
      <c r="X875" s="30"/>
      <c r="Y875" s="30"/>
      <c r="Z875" s="30"/>
      <c r="AA875" s="1" t="s">
        <v>19</v>
      </c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  <c r="BA875" s="30"/>
    </row>
    <row r="876" spans="1:53" x14ac:dyDescent="0.25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19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</row>
    <row r="877" spans="1:53" x14ac:dyDescent="0.25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19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  <c r="BA877" s="30"/>
    </row>
    <row r="878" spans="1:53" x14ac:dyDescent="0.25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19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</row>
    <row r="879" spans="1:53" x14ac:dyDescent="0.25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19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  <c r="BA879" s="30"/>
    </row>
    <row r="880" spans="1:53" x14ac:dyDescent="0.25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19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</row>
    <row r="881" spans="1:53" x14ac:dyDescent="0.25">
      <c r="A881" s="30"/>
      <c r="B881" s="30"/>
      <c r="C881" s="30"/>
      <c r="D881" s="30"/>
      <c r="E881" s="19"/>
      <c r="F881" s="19"/>
      <c r="G881" s="19"/>
      <c r="H881" s="19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19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  <c r="BA881" s="30"/>
    </row>
    <row r="882" spans="1:5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</row>
    <row r="883" spans="1:5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</row>
    <row r="884" spans="1:53" x14ac:dyDescent="0.25">
      <c r="A884" s="19"/>
      <c r="B884" s="19"/>
      <c r="C884" s="19"/>
      <c r="D884" s="19"/>
      <c r="E884" s="30"/>
      <c r="F884" s="30"/>
      <c r="G884" s="30"/>
      <c r="H884" s="30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</row>
    <row r="885" spans="1:53" ht="26.25" x14ac:dyDescent="0.4">
      <c r="A885" s="30"/>
      <c r="B885" s="30"/>
      <c r="C885" s="30"/>
      <c r="D885" s="30"/>
      <c r="E885" s="30"/>
      <c r="F885" s="30"/>
      <c r="G885" s="30"/>
      <c r="H885" s="109" t="s">
        <v>30</v>
      </c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19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  <c r="BA885" s="30"/>
    </row>
    <row r="886" spans="1:53" ht="15" customHeight="1" x14ac:dyDescent="0.4">
      <c r="A886" s="30"/>
      <c r="B886" s="30"/>
      <c r="C886" s="30"/>
      <c r="D886" s="30"/>
      <c r="E886" s="30"/>
      <c r="F886" s="30"/>
      <c r="G886" s="30"/>
      <c r="H886" s="109"/>
      <c r="I886" s="109"/>
      <c r="J886" s="109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19"/>
      <c r="W886" s="30"/>
      <c r="X886" s="30"/>
      <c r="Y886" s="30"/>
      <c r="Z886" s="30"/>
      <c r="AA886" s="165" t="s">
        <v>31</v>
      </c>
      <c r="AB886" s="165"/>
      <c r="AC886" s="165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</row>
    <row r="887" spans="1:53" ht="15" customHeight="1" x14ac:dyDescent="0.4">
      <c r="A887" s="30"/>
      <c r="B887" s="30"/>
      <c r="C887" s="30"/>
      <c r="D887" s="30"/>
      <c r="E887" s="30"/>
      <c r="F887" s="30"/>
      <c r="G887" s="30"/>
      <c r="H887" s="30"/>
      <c r="I887" s="109"/>
      <c r="J887" s="109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19"/>
      <c r="W887" s="30"/>
      <c r="X887" s="30"/>
      <c r="Y887" s="30"/>
      <c r="Z887" s="30"/>
      <c r="AA887" s="165"/>
      <c r="AB887" s="165"/>
      <c r="AC887" s="165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  <c r="BA887" s="30"/>
    </row>
    <row r="888" spans="1:53" x14ac:dyDescent="0.25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19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</row>
    <row r="889" spans="1:53" x14ac:dyDescent="0.25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19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</row>
    <row r="890" spans="1:53" ht="23.25" x14ac:dyDescent="0.35">
      <c r="A890" s="30"/>
      <c r="B890" s="26" t="s">
        <v>70</v>
      </c>
      <c r="C890" s="30"/>
      <c r="D890" s="30"/>
      <c r="E890" s="166" t="s">
        <v>20</v>
      </c>
      <c r="F890" s="166"/>
      <c r="G890" s="166"/>
      <c r="H890" s="166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19"/>
      <c r="W890" s="30"/>
      <c r="X890" s="24" t="s">
        <v>70</v>
      </c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</row>
    <row r="891" spans="1:53" ht="23.25" x14ac:dyDescent="0.35">
      <c r="A891" s="30"/>
      <c r="B891" s="25" t="s">
        <v>32</v>
      </c>
      <c r="C891" s="22">
        <f>IF(X846="PAGADO",0,C851)</f>
        <v>-890.47999999999956</v>
      </c>
      <c r="D891" s="30"/>
      <c r="E891" s="2" t="s">
        <v>1</v>
      </c>
      <c r="F891" s="2" t="s">
        <v>2</v>
      </c>
      <c r="G891" s="2" t="s">
        <v>3</v>
      </c>
      <c r="H891" s="2" t="s">
        <v>4</v>
      </c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19"/>
      <c r="W891" s="30"/>
      <c r="X891" s="25" t="s">
        <v>32</v>
      </c>
      <c r="Y891" s="22">
        <f>IF(B1691="PAGADO",0,C896)</f>
        <v>-890.47999999999956</v>
      </c>
      <c r="Z891" s="30"/>
      <c r="AA891" s="166" t="s">
        <v>20</v>
      </c>
      <c r="AB891" s="166"/>
      <c r="AC891" s="166"/>
      <c r="AD891" s="166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  <c r="BA891" s="30"/>
    </row>
    <row r="892" spans="1:53" x14ac:dyDescent="0.25">
      <c r="A892" s="30"/>
      <c r="B892" s="1" t="s">
        <v>0</v>
      </c>
      <c r="C892" s="21">
        <f>H906</f>
        <v>0</v>
      </c>
      <c r="D892" s="30"/>
      <c r="E892" s="4"/>
      <c r="F892" s="3"/>
      <c r="G892" s="3"/>
      <c r="H892" s="5"/>
      <c r="I892" s="30"/>
      <c r="J892" s="30"/>
      <c r="K892" s="30"/>
      <c r="L892" s="30"/>
      <c r="M892" s="30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T892" s="30"/>
      <c r="U892" s="30"/>
      <c r="V892" s="19"/>
      <c r="W892" s="30"/>
      <c r="X892" s="1" t="s">
        <v>0</v>
      </c>
      <c r="Y892" s="21">
        <f>AD907</f>
        <v>0</v>
      </c>
      <c r="Z892" s="30"/>
      <c r="AA892" s="2" t="s">
        <v>1</v>
      </c>
      <c r="AB892" s="2" t="s">
        <v>2</v>
      </c>
      <c r="AC892" s="2" t="s">
        <v>3</v>
      </c>
      <c r="AD892" s="2" t="s">
        <v>4</v>
      </c>
      <c r="AE892" s="30"/>
      <c r="AF892" s="30"/>
      <c r="AG892" s="30"/>
      <c r="AH892" s="30"/>
      <c r="AI892" s="30"/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</row>
    <row r="893" spans="1:53" x14ac:dyDescent="0.25">
      <c r="A893" s="30"/>
      <c r="B893" s="30"/>
      <c r="C893" s="22"/>
      <c r="D893" s="30"/>
      <c r="E893" s="4"/>
      <c r="F893" s="3"/>
      <c r="G893" s="3"/>
      <c r="H893" s="5"/>
      <c r="I893" s="30"/>
      <c r="J893" s="30"/>
      <c r="K893" s="30"/>
      <c r="L893" s="30"/>
      <c r="M893" s="30"/>
      <c r="N893" s="3"/>
      <c r="O893" s="3"/>
      <c r="P893" s="3"/>
      <c r="Q893" s="3"/>
      <c r="R893" s="20"/>
      <c r="S893" s="3"/>
      <c r="T893" s="30"/>
      <c r="U893" s="30"/>
      <c r="V893" s="19"/>
      <c r="W893" s="30"/>
      <c r="X893" s="30"/>
      <c r="Y893" s="22"/>
      <c r="Z893" s="30"/>
      <c r="AA893" s="4"/>
      <c r="AB893" s="3"/>
      <c r="AC893" s="3"/>
      <c r="AD893" s="5"/>
      <c r="AE893" s="30"/>
      <c r="AF893" s="30"/>
      <c r="AG893" s="30"/>
      <c r="AH893" s="30"/>
      <c r="AI893" s="30"/>
      <c r="AJ893" s="3"/>
      <c r="AK893" s="3"/>
      <c r="AL893" s="3"/>
      <c r="AM893" s="3"/>
      <c r="AN893" s="20"/>
      <c r="AO893" s="3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  <c r="BA893" s="30"/>
    </row>
    <row r="894" spans="1:53" x14ac:dyDescent="0.25">
      <c r="A894" s="30"/>
      <c r="B894" s="1" t="s">
        <v>24</v>
      </c>
      <c r="C894" s="21">
        <f>IF(C891&gt;0,C891+C892,C892)</f>
        <v>0</v>
      </c>
      <c r="D894" s="30"/>
      <c r="E894" s="4"/>
      <c r="F894" s="3"/>
      <c r="G894" s="3"/>
      <c r="H894" s="5"/>
      <c r="I894" s="30"/>
      <c r="J894" s="30"/>
      <c r="K894" s="30"/>
      <c r="L894" s="30"/>
      <c r="M894" s="30"/>
      <c r="N894" s="3"/>
      <c r="O894" s="3"/>
      <c r="P894" s="3"/>
      <c r="Q894" s="3"/>
      <c r="R894" s="20"/>
      <c r="S894" s="3"/>
      <c r="T894" s="30"/>
      <c r="U894" s="30"/>
      <c r="V894" s="19"/>
      <c r="W894" s="30"/>
      <c r="X894" s="1" t="s">
        <v>24</v>
      </c>
      <c r="Y894" s="21">
        <f>IF(Y891&gt;0,Y891+Y892,Y892)</f>
        <v>0</v>
      </c>
      <c r="Z894" s="30"/>
      <c r="AA894" s="4"/>
      <c r="AB894" s="3"/>
      <c r="AC894" s="3"/>
      <c r="AD894" s="5"/>
      <c r="AE894" s="30"/>
      <c r="AF894" s="30"/>
      <c r="AG894" s="30"/>
      <c r="AH894" s="30"/>
      <c r="AI894" s="30"/>
      <c r="AJ894" s="3"/>
      <c r="AK894" s="3"/>
      <c r="AL894" s="3"/>
      <c r="AM894" s="3"/>
      <c r="AN894" s="20"/>
      <c r="AO894" s="3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</row>
    <row r="895" spans="1:53" x14ac:dyDescent="0.25">
      <c r="A895" s="30"/>
      <c r="B895" s="1" t="s">
        <v>9</v>
      </c>
      <c r="C895" s="22">
        <f>C919</f>
        <v>890.47999999999956</v>
      </c>
      <c r="D895" s="30"/>
      <c r="E895" s="4"/>
      <c r="F895" s="3"/>
      <c r="G895" s="3"/>
      <c r="H895" s="5"/>
      <c r="I895" s="30"/>
      <c r="J895" s="30"/>
      <c r="K895" s="30"/>
      <c r="L895" s="30"/>
      <c r="M895" s="30"/>
      <c r="N895" s="3"/>
      <c r="O895" s="3"/>
      <c r="P895" s="3"/>
      <c r="Q895" s="3"/>
      <c r="R895" s="20"/>
      <c r="S895" s="3"/>
      <c r="T895" s="30"/>
      <c r="U895" s="30"/>
      <c r="V895" s="19"/>
      <c r="W895" s="30"/>
      <c r="X895" s="1" t="s">
        <v>9</v>
      </c>
      <c r="Y895" s="22">
        <f>Y919</f>
        <v>890.47999999999956</v>
      </c>
      <c r="Z895" s="30"/>
      <c r="AA895" s="4"/>
      <c r="AB895" s="3"/>
      <c r="AC895" s="3"/>
      <c r="AD895" s="5"/>
      <c r="AE895" s="30"/>
      <c r="AF895" s="30"/>
      <c r="AG895" s="30"/>
      <c r="AH895" s="30"/>
      <c r="AI895" s="30"/>
      <c r="AJ895" s="3"/>
      <c r="AK895" s="3"/>
      <c r="AL895" s="3"/>
      <c r="AM895" s="3"/>
      <c r="AN895" s="20"/>
      <c r="AO895" s="3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  <c r="BA895" s="30"/>
    </row>
    <row r="896" spans="1:53" x14ac:dyDescent="0.25">
      <c r="A896" s="30"/>
      <c r="B896" s="6" t="s">
        <v>26</v>
      </c>
      <c r="C896" s="23">
        <f>C894-C895</f>
        <v>-890.47999999999956</v>
      </c>
      <c r="D896" s="30"/>
      <c r="E896" s="9"/>
      <c r="F896" s="10"/>
      <c r="G896" s="10"/>
      <c r="H896" s="5"/>
      <c r="I896" s="30"/>
      <c r="J896" s="30"/>
      <c r="K896" s="30"/>
      <c r="L896" s="30"/>
      <c r="M896" s="30"/>
      <c r="N896" s="3"/>
      <c r="O896" s="3"/>
      <c r="P896" s="3"/>
      <c r="Q896" s="3"/>
      <c r="R896" s="20"/>
      <c r="S896" s="3"/>
      <c r="T896" s="30"/>
      <c r="U896" s="30"/>
      <c r="V896" s="19"/>
      <c r="W896" s="30"/>
      <c r="X896" s="6" t="s">
        <v>27</v>
      </c>
      <c r="Y896" s="23">
        <f>Y894-Y895</f>
        <v>-890.47999999999956</v>
      </c>
      <c r="Z896" s="30"/>
      <c r="AA896" s="4"/>
      <c r="AB896" s="3"/>
      <c r="AC896" s="3"/>
      <c r="AD896" s="5"/>
      <c r="AE896" s="30"/>
      <c r="AF896" s="30"/>
      <c r="AG896" s="30"/>
      <c r="AH896" s="30"/>
      <c r="AI896" s="30"/>
      <c r="AJ896" s="3"/>
      <c r="AK896" s="3"/>
      <c r="AL896" s="3"/>
      <c r="AM896" s="3"/>
      <c r="AN896" s="20"/>
      <c r="AO896" s="3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</row>
    <row r="897" spans="1:53" ht="23.25" x14ac:dyDescent="0.35">
      <c r="A897" s="30"/>
      <c r="B897" s="6"/>
      <c r="C897" s="7"/>
      <c r="D897" s="30"/>
      <c r="E897" s="9"/>
      <c r="F897" s="10"/>
      <c r="G897" s="10"/>
      <c r="H897" s="5"/>
      <c r="I897" s="30"/>
      <c r="J897" s="30"/>
      <c r="K897" s="30"/>
      <c r="L897" s="30"/>
      <c r="M897" s="30"/>
      <c r="N897" s="3"/>
      <c r="O897" s="3"/>
      <c r="P897" s="3"/>
      <c r="Q897" s="3"/>
      <c r="R897" s="20"/>
      <c r="S897" s="3"/>
      <c r="T897" s="30"/>
      <c r="U897" s="30"/>
      <c r="V897" s="19"/>
      <c r="W897" s="30"/>
      <c r="X897" s="168" t="str">
        <f>IF(Y896&lt;0,"NO PAGAR","COBRAR'")</f>
        <v>NO PAGAR</v>
      </c>
      <c r="Y897" s="168"/>
      <c r="Z897" s="30"/>
      <c r="AA897" s="9"/>
      <c r="AB897" s="10"/>
      <c r="AC897" s="10"/>
      <c r="AD897" s="5"/>
      <c r="AE897" s="30"/>
      <c r="AF897" s="30"/>
      <c r="AG897" s="30"/>
      <c r="AH897" s="30"/>
      <c r="AI897" s="30"/>
      <c r="AJ897" s="3"/>
      <c r="AK897" s="3"/>
      <c r="AL897" s="3"/>
      <c r="AM897" s="3"/>
      <c r="AN897" s="20"/>
      <c r="AO897" s="3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  <c r="BA897" s="30"/>
    </row>
    <row r="898" spans="1:53" ht="23.25" x14ac:dyDescent="0.35">
      <c r="A898" s="30"/>
      <c r="B898" s="168" t="str">
        <f>IF(C896&lt;0,"NO PAGAR","COBRAR'")</f>
        <v>NO PAGAR</v>
      </c>
      <c r="C898" s="168"/>
      <c r="D898" s="30"/>
      <c r="E898" s="9"/>
      <c r="F898" s="10"/>
      <c r="G898" s="10"/>
      <c r="H898" s="5"/>
      <c r="I898" s="30"/>
      <c r="J898" s="30"/>
      <c r="K898" s="30"/>
      <c r="L898" s="30"/>
      <c r="M898" s="30"/>
      <c r="N898" s="3"/>
      <c r="O898" s="3"/>
      <c r="P898" s="3"/>
      <c r="Q898" s="3"/>
      <c r="R898" s="20"/>
      <c r="S898" s="3"/>
      <c r="T898" s="30"/>
      <c r="U898" s="30"/>
      <c r="V898" s="19"/>
      <c r="W898" s="30"/>
      <c r="X898" s="6"/>
      <c r="Y898" s="8"/>
      <c r="Z898" s="30"/>
      <c r="AA898" s="9"/>
      <c r="AB898" s="10"/>
      <c r="AC898" s="10"/>
      <c r="AD898" s="5"/>
      <c r="AE898" s="30"/>
      <c r="AF898" s="30"/>
      <c r="AG898" s="30"/>
      <c r="AH898" s="30"/>
      <c r="AI898" s="30"/>
      <c r="AJ898" s="3"/>
      <c r="AK898" s="3"/>
      <c r="AL898" s="3"/>
      <c r="AM898" s="3"/>
      <c r="AN898" s="20"/>
      <c r="AO898" s="3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</row>
    <row r="899" spans="1:53" x14ac:dyDescent="0.25">
      <c r="A899" s="30"/>
      <c r="B899" s="159" t="s">
        <v>9</v>
      </c>
      <c r="C899" s="160"/>
      <c r="D899" s="30"/>
      <c r="E899" s="9"/>
      <c r="F899" s="10"/>
      <c r="G899" s="10"/>
      <c r="H899" s="5"/>
      <c r="I899" s="30"/>
      <c r="J899" s="30"/>
      <c r="K899" s="30"/>
      <c r="L899" s="30"/>
      <c r="M899" s="30"/>
      <c r="N899" s="3"/>
      <c r="O899" s="3"/>
      <c r="P899" s="3"/>
      <c r="Q899" s="3"/>
      <c r="R899" s="20"/>
      <c r="S899" s="3"/>
      <c r="T899" s="30"/>
      <c r="U899" s="30"/>
      <c r="V899" s="19"/>
      <c r="W899" s="30"/>
      <c r="X899" s="159" t="s">
        <v>9</v>
      </c>
      <c r="Y899" s="160"/>
      <c r="Z899" s="30"/>
      <c r="AA899" s="9"/>
      <c r="AB899" s="10"/>
      <c r="AC899" s="10"/>
      <c r="AD899" s="5"/>
      <c r="AE899" s="30"/>
      <c r="AF899" s="30"/>
      <c r="AG899" s="30"/>
      <c r="AH899" s="30"/>
      <c r="AI899" s="30"/>
      <c r="AJ899" s="3"/>
      <c r="AK899" s="3"/>
      <c r="AL899" s="3"/>
      <c r="AM899" s="3"/>
      <c r="AN899" s="20"/>
      <c r="AO899" s="3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  <c r="BA899" s="30"/>
    </row>
    <row r="900" spans="1:53" x14ac:dyDescent="0.25">
      <c r="A900" s="30"/>
      <c r="B900" s="11" t="str">
        <f>IF(Y851&lt;0,"SALDO ADELANTADO","SALDO A FAVOR '")</f>
        <v>SALDO ADELANTADO</v>
      </c>
      <c r="C900" s="12">
        <f>IF(Y851&lt;=0,Y851*-1)</f>
        <v>890.47999999999956</v>
      </c>
      <c r="D900" s="30"/>
      <c r="E900" s="9"/>
      <c r="F900" s="10"/>
      <c r="G900" s="10"/>
      <c r="H900" s="5"/>
      <c r="I900" s="30"/>
      <c r="J900" s="30"/>
      <c r="K900" s="30"/>
      <c r="L900" s="30"/>
      <c r="M900" s="30"/>
      <c r="N900" s="3"/>
      <c r="O900" s="3"/>
      <c r="P900" s="3"/>
      <c r="Q900" s="3"/>
      <c r="R900" s="20"/>
      <c r="S900" s="3"/>
      <c r="T900" s="30"/>
      <c r="U900" s="30"/>
      <c r="V900" s="19"/>
      <c r="W900" s="30"/>
      <c r="X900" s="11" t="str">
        <f>IF(C896&lt;0,"SALDO ADELANTADO","SALDO A FAVOR'")</f>
        <v>SALDO ADELANTADO</v>
      </c>
      <c r="Y900" s="12">
        <f>IF(C896&lt;=0,C896*-1)</f>
        <v>890.47999999999956</v>
      </c>
      <c r="Z900" s="30"/>
      <c r="AA900" s="9"/>
      <c r="AB900" s="10"/>
      <c r="AC900" s="10"/>
      <c r="AD900" s="5"/>
      <c r="AE900" s="30"/>
      <c r="AF900" s="30"/>
      <c r="AG900" s="30"/>
      <c r="AH900" s="30"/>
      <c r="AI900" s="30"/>
      <c r="AJ900" s="3"/>
      <c r="AK900" s="3"/>
      <c r="AL900" s="3"/>
      <c r="AM900" s="3"/>
      <c r="AN900" s="20"/>
      <c r="AO900" s="3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</row>
    <row r="901" spans="1:53" x14ac:dyDescent="0.25">
      <c r="A901" s="30"/>
      <c r="B901" s="13" t="s">
        <v>10</v>
      </c>
      <c r="C901" s="12">
        <f>R909</f>
        <v>0</v>
      </c>
      <c r="D901" s="30"/>
      <c r="E901" s="9"/>
      <c r="F901" s="10"/>
      <c r="G901" s="10"/>
      <c r="H901" s="5"/>
      <c r="I901" s="30"/>
      <c r="J901" s="30"/>
      <c r="K901" s="30"/>
      <c r="L901" s="30"/>
      <c r="M901" s="30"/>
      <c r="N901" s="3"/>
      <c r="O901" s="3"/>
      <c r="P901" s="3"/>
      <c r="Q901" s="3"/>
      <c r="R901" s="20"/>
      <c r="S901" s="3"/>
      <c r="T901" s="30"/>
      <c r="U901" s="30"/>
      <c r="V901" s="19"/>
      <c r="W901" s="30"/>
      <c r="X901" s="13" t="s">
        <v>10</v>
      </c>
      <c r="Y901" s="12">
        <f>AN909</f>
        <v>0</v>
      </c>
      <c r="Z901" s="30"/>
      <c r="AA901" s="9"/>
      <c r="AB901" s="10"/>
      <c r="AC901" s="10"/>
      <c r="AD901" s="5"/>
      <c r="AE901" s="30"/>
      <c r="AF901" s="30"/>
      <c r="AG901" s="30"/>
      <c r="AH901" s="30"/>
      <c r="AI901" s="30"/>
      <c r="AJ901" s="3"/>
      <c r="AK901" s="3"/>
      <c r="AL901" s="3"/>
      <c r="AM901" s="3"/>
      <c r="AN901" s="20"/>
      <c r="AO901" s="3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  <c r="BA901" s="30"/>
    </row>
    <row r="902" spans="1:53" x14ac:dyDescent="0.25">
      <c r="A902" s="30"/>
      <c r="B902" s="13" t="s">
        <v>11</v>
      </c>
      <c r="C902" s="12"/>
      <c r="D902" s="30"/>
      <c r="E902" s="9"/>
      <c r="F902" s="10"/>
      <c r="G902" s="10"/>
      <c r="H902" s="5"/>
      <c r="I902" s="30"/>
      <c r="J902" s="30"/>
      <c r="K902" s="30"/>
      <c r="L902" s="30"/>
      <c r="M902" s="30"/>
      <c r="N902" s="3"/>
      <c r="O902" s="3"/>
      <c r="P902" s="3"/>
      <c r="Q902" s="3"/>
      <c r="R902" s="20"/>
      <c r="S902" s="3"/>
      <c r="T902" s="30"/>
      <c r="U902" s="30"/>
      <c r="V902" s="19"/>
      <c r="W902" s="30"/>
      <c r="X902" s="13" t="s">
        <v>11</v>
      </c>
      <c r="Y902" s="12"/>
      <c r="Z902" s="30"/>
      <c r="AA902" s="9"/>
      <c r="AB902" s="10"/>
      <c r="AC902" s="10"/>
      <c r="AD902" s="5"/>
      <c r="AE902" s="30"/>
      <c r="AF902" s="30"/>
      <c r="AG902" s="30"/>
      <c r="AH902" s="30"/>
      <c r="AI902" s="30"/>
      <c r="AJ902" s="3"/>
      <c r="AK902" s="3"/>
      <c r="AL902" s="3"/>
      <c r="AM902" s="3"/>
      <c r="AN902" s="20"/>
      <c r="AO902" s="3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</row>
    <row r="903" spans="1:53" x14ac:dyDescent="0.25">
      <c r="A903" s="30"/>
      <c r="B903" s="13" t="s">
        <v>12</v>
      </c>
      <c r="C903" s="12"/>
      <c r="D903" s="30"/>
      <c r="E903" s="9"/>
      <c r="F903" s="10"/>
      <c r="G903" s="10"/>
      <c r="H903" s="5"/>
      <c r="I903" s="30"/>
      <c r="J903" s="30"/>
      <c r="K903" s="30"/>
      <c r="L903" s="30"/>
      <c r="M903" s="30"/>
      <c r="N903" s="3"/>
      <c r="O903" s="3"/>
      <c r="P903" s="3"/>
      <c r="Q903" s="3"/>
      <c r="R903" s="20"/>
      <c r="S903" s="3"/>
      <c r="T903" s="30"/>
      <c r="U903" s="30"/>
      <c r="V903" s="19"/>
      <c r="W903" s="30"/>
      <c r="X903" s="13" t="s">
        <v>12</v>
      </c>
      <c r="Y903" s="12"/>
      <c r="Z903" s="30"/>
      <c r="AA903" s="9"/>
      <c r="AB903" s="10"/>
      <c r="AC903" s="10"/>
      <c r="AD903" s="5"/>
      <c r="AE903" s="30"/>
      <c r="AF903" s="30"/>
      <c r="AG903" s="30"/>
      <c r="AH903" s="30"/>
      <c r="AI903" s="30"/>
      <c r="AJ903" s="3"/>
      <c r="AK903" s="3"/>
      <c r="AL903" s="3"/>
      <c r="AM903" s="3"/>
      <c r="AN903" s="20"/>
      <c r="AO903" s="3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</row>
    <row r="904" spans="1:53" x14ac:dyDescent="0.25">
      <c r="A904" s="30"/>
      <c r="B904" s="13" t="s">
        <v>13</v>
      </c>
      <c r="C904" s="12"/>
      <c r="D904" s="30"/>
      <c r="E904" s="9"/>
      <c r="F904" s="10"/>
      <c r="G904" s="10"/>
      <c r="H904" s="5"/>
      <c r="I904" s="30"/>
      <c r="J904" s="30"/>
      <c r="K904" s="30"/>
      <c r="L904" s="30"/>
      <c r="M904" s="30"/>
      <c r="N904" s="3"/>
      <c r="O904" s="3"/>
      <c r="P904" s="3"/>
      <c r="Q904" s="3"/>
      <c r="R904" s="20"/>
      <c r="S904" s="3"/>
      <c r="T904" s="30"/>
      <c r="U904" s="30"/>
      <c r="V904" s="19"/>
      <c r="W904" s="30"/>
      <c r="X904" s="13" t="s">
        <v>13</v>
      </c>
      <c r="Y904" s="12"/>
      <c r="Z904" s="30"/>
      <c r="AA904" s="9"/>
      <c r="AB904" s="10"/>
      <c r="AC904" s="10"/>
      <c r="AD904" s="5"/>
      <c r="AE904" s="30"/>
      <c r="AF904" s="30"/>
      <c r="AG904" s="30"/>
      <c r="AH904" s="30"/>
      <c r="AI904" s="30"/>
      <c r="AJ904" s="3"/>
      <c r="AK904" s="3"/>
      <c r="AL904" s="3"/>
      <c r="AM904" s="3"/>
      <c r="AN904" s="20"/>
      <c r="AO904" s="3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</row>
    <row r="905" spans="1:53" x14ac:dyDescent="0.25">
      <c r="A905" s="30"/>
      <c r="B905" s="13" t="s">
        <v>14</v>
      </c>
      <c r="C905" s="12"/>
      <c r="D905" s="30"/>
      <c r="E905" s="9"/>
      <c r="F905" s="10"/>
      <c r="G905" s="10"/>
      <c r="H905" s="5"/>
      <c r="I905" s="30"/>
      <c r="J905" s="30"/>
      <c r="K905" s="30"/>
      <c r="L905" s="30"/>
      <c r="M905" s="30"/>
      <c r="N905" s="3"/>
      <c r="O905" s="3"/>
      <c r="P905" s="3"/>
      <c r="Q905" s="3"/>
      <c r="R905" s="20"/>
      <c r="S905" s="3"/>
      <c r="T905" s="30"/>
      <c r="U905" s="30"/>
      <c r="V905" s="19"/>
      <c r="W905" s="30"/>
      <c r="X905" s="13" t="s">
        <v>14</v>
      </c>
      <c r="Y905" s="12"/>
      <c r="Z905" s="30"/>
      <c r="AA905" s="9"/>
      <c r="AB905" s="10"/>
      <c r="AC905" s="10"/>
      <c r="AD905" s="5"/>
      <c r="AE905" s="30"/>
      <c r="AF905" s="30"/>
      <c r="AG905" s="30"/>
      <c r="AH905" s="30"/>
      <c r="AI905" s="30"/>
      <c r="AJ905" s="3"/>
      <c r="AK905" s="3"/>
      <c r="AL905" s="3"/>
      <c r="AM905" s="3"/>
      <c r="AN905" s="20"/>
      <c r="AO905" s="3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  <c r="BA905" s="30"/>
    </row>
    <row r="906" spans="1:53" x14ac:dyDescent="0.25">
      <c r="A906" s="30"/>
      <c r="B906" s="13" t="s">
        <v>15</v>
      </c>
      <c r="C906" s="12"/>
      <c r="D906" s="30"/>
      <c r="E906" s="161" t="s">
        <v>7</v>
      </c>
      <c r="F906" s="162"/>
      <c r="G906" s="163"/>
      <c r="H906" s="5">
        <f>SUM(H892:H905)</f>
        <v>0</v>
      </c>
      <c r="I906" s="30"/>
      <c r="J906" s="30"/>
      <c r="K906" s="30"/>
      <c r="L906" s="30"/>
      <c r="M906" s="30"/>
      <c r="N906" s="3"/>
      <c r="O906" s="3"/>
      <c r="P906" s="3"/>
      <c r="Q906" s="3"/>
      <c r="R906" s="20"/>
      <c r="S906" s="3"/>
      <c r="T906" s="30"/>
      <c r="U906" s="30"/>
      <c r="V906" s="19"/>
      <c r="W906" s="30"/>
      <c r="X906" s="13" t="s">
        <v>15</v>
      </c>
      <c r="Y906" s="12"/>
      <c r="Z906" s="30"/>
      <c r="AA906" s="9"/>
      <c r="AB906" s="10"/>
      <c r="AC906" s="10"/>
      <c r="AD906" s="5"/>
      <c r="AE906" s="30"/>
      <c r="AF906" s="30"/>
      <c r="AG906" s="30"/>
      <c r="AH906" s="30"/>
      <c r="AI906" s="30"/>
      <c r="AJ906" s="3"/>
      <c r="AK906" s="3"/>
      <c r="AL906" s="3"/>
      <c r="AM906" s="3"/>
      <c r="AN906" s="20"/>
      <c r="AO906" s="3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</row>
    <row r="907" spans="1:53" x14ac:dyDescent="0.25">
      <c r="A907" s="30"/>
      <c r="B907" s="13" t="s">
        <v>16</v>
      </c>
      <c r="C907" s="12"/>
      <c r="D907" s="30"/>
      <c r="E907" s="15"/>
      <c r="F907" s="15"/>
      <c r="G907" s="15"/>
      <c r="H907" s="30"/>
      <c r="I907" s="30"/>
      <c r="J907" s="30"/>
      <c r="K907" s="30"/>
      <c r="L907" s="30"/>
      <c r="M907" s="30"/>
      <c r="N907" s="3"/>
      <c r="O907" s="3"/>
      <c r="P907" s="3"/>
      <c r="Q907" s="3"/>
      <c r="R907" s="20"/>
      <c r="S907" s="3"/>
      <c r="T907" s="30"/>
      <c r="U907" s="30"/>
      <c r="V907" s="19"/>
      <c r="W907" s="30"/>
      <c r="X907" s="13" t="s">
        <v>16</v>
      </c>
      <c r="Y907" s="12"/>
      <c r="Z907" s="30"/>
      <c r="AA907" s="161" t="s">
        <v>7</v>
      </c>
      <c r="AB907" s="162"/>
      <c r="AC907" s="163"/>
      <c r="AD907" s="5">
        <f>SUM(AD893:AD906)</f>
        <v>0</v>
      </c>
      <c r="AE907" s="30"/>
      <c r="AF907" s="30"/>
      <c r="AG907" s="30"/>
      <c r="AH907" s="30"/>
      <c r="AI907" s="30"/>
      <c r="AJ907" s="3"/>
      <c r="AK907" s="3"/>
      <c r="AL907" s="3"/>
      <c r="AM907" s="3"/>
      <c r="AN907" s="20"/>
      <c r="AO907" s="3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  <c r="BA907" s="30"/>
    </row>
    <row r="908" spans="1:53" x14ac:dyDescent="0.25">
      <c r="A908" s="30"/>
      <c r="B908" s="13" t="s">
        <v>17</v>
      </c>
      <c r="C908" s="12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"/>
      <c r="O908" s="3"/>
      <c r="P908" s="3"/>
      <c r="Q908" s="3"/>
      <c r="R908" s="20"/>
      <c r="S908" s="3"/>
      <c r="T908" s="30"/>
      <c r="U908" s="30"/>
      <c r="V908" s="19"/>
      <c r="W908" s="30"/>
      <c r="X908" s="13" t="s">
        <v>17</v>
      </c>
      <c r="Y908" s="12"/>
      <c r="Z908" s="30"/>
      <c r="AA908" s="15"/>
      <c r="AB908" s="15"/>
      <c r="AC908" s="15"/>
      <c r="AD908" s="30"/>
      <c r="AE908" s="30"/>
      <c r="AF908" s="30"/>
      <c r="AG908" s="30"/>
      <c r="AH908" s="30"/>
      <c r="AI908" s="30"/>
      <c r="AJ908" s="3"/>
      <c r="AK908" s="3"/>
      <c r="AL908" s="3"/>
      <c r="AM908" s="3"/>
      <c r="AN908" s="20"/>
      <c r="AO908" s="3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</row>
    <row r="909" spans="1:53" x14ac:dyDescent="0.25">
      <c r="A909" s="30"/>
      <c r="B909" s="14"/>
      <c r="C909" s="12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161" t="s">
        <v>7</v>
      </c>
      <c r="O909" s="162"/>
      <c r="P909" s="162"/>
      <c r="Q909" s="163"/>
      <c r="R909" s="20">
        <f>SUM(R893:R908)</f>
        <v>0</v>
      </c>
      <c r="S909" s="3"/>
      <c r="T909" s="30"/>
      <c r="U909" s="30"/>
      <c r="V909" s="19"/>
      <c r="W909" s="30"/>
      <c r="X909" s="14"/>
      <c r="Y909" s="12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161" t="s">
        <v>7</v>
      </c>
      <c r="AK909" s="162"/>
      <c r="AL909" s="162"/>
      <c r="AM909" s="163"/>
      <c r="AN909" s="20">
        <f>SUM(AN893:AN908)</f>
        <v>0</v>
      </c>
      <c r="AO909" s="3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  <c r="BA909" s="30"/>
    </row>
    <row r="910" spans="1:53" x14ac:dyDescent="0.25">
      <c r="A910" s="30"/>
      <c r="B910" s="14"/>
      <c r="C910" s="12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19"/>
      <c r="W910" s="30"/>
      <c r="X910" s="14"/>
      <c r="Y910" s="12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</row>
    <row r="911" spans="1:53" x14ac:dyDescent="0.25">
      <c r="A911" s="30"/>
      <c r="B911" s="14"/>
      <c r="C911" s="12"/>
      <c r="D911" s="30"/>
      <c r="E911" s="16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19"/>
      <c r="W911" s="30"/>
      <c r="X911" s="14"/>
      <c r="Y911" s="12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  <c r="BA911" s="30"/>
    </row>
    <row r="912" spans="1:53" x14ac:dyDescent="0.25">
      <c r="A912" s="30"/>
      <c r="B912" s="14"/>
      <c r="C912" s="12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19"/>
      <c r="W912" s="30"/>
      <c r="X912" s="14"/>
      <c r="Y912" s="12"/>
      <c r="Z912" s="30"/>
      <c r="AA912" s="16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</row>
    <row r="913" spans="1:53" x14ac:dyDescent="0.25">
      <c r="A913" s="30"/>
      <c r="B913" s="14"/>
      <c r="C913" s="12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19"/>
      <c r="W913" s="30"/>
      <c r="X913" s="14"/>
      <c r="Y913" s="12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  <c r="BA913" s="30"/>
    </row>
    <row r="914" spans="1:53" x14ac:dyDescent="0.25">
      <c r="A914" s="30"/>
      <c r="B914" s="14"/>
      <c r="C914" s="12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19"/>
      <c r="W914" s="30"/>
      <c r="X914" s="14"/>
      <c r="Y914" s="12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</row>
    <row r="915" spans="1:53" x14ac:dyDescent="0.25">
      <c r="A915" s="30"/>
      <c r="B915" s="14"/>
      <c r="C915" s="12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19"/>
      <c r="W915" s="30"/>
      <c r="X915" s="14"/>
      <c r="Y915" s="12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  <c r="BA915" s="30"/>
    </row>
    <row r="916" spans="1:53" x14ac:dyDescent="0.25">
      <c r="A916" s="30"/>
      <c r="B916" s="14"/>
      <c r="C916" s="12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19"/>
      <c r="W916" s="30"/>
      <c r="X916" s="14"/>
      <c r="Y916" s="12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</row>
    <row r="917" spans="1:53" x14ac:dyDescent="0.25">
      <c r="A917" s="30"/>
      <c r="B917" s="14"/>
      <c r="C917" s="12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19"/>
      <c r="W917" s="30"/>
      <c r="X917" s="14"/>
      <c r="Y917" s="12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</row>
    <row r="918" spans="1:53" x14ac:dyDescent="0.25">
      <c r="A918" s="30"/>
      <c r="B918" s="13"/>
      <c r="C918" s="12"/>
      <c r="D918" s="30"/>
      <c r="E918" s="30" t="s">
        <v>21</v>
      </c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19"/>
      <c r="W918" s="30"/>
      <c r="X918" s="13"/>
      <c r="Y918" s="12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</row>
    <row r="919" spans="1:53" x14ac:dyDescent="0.25">
      <c r="A919" s="30"/>
      <c r="B919" s="17" t="s">
        <v>18</v>
      </c>
      <c r="C919" s="18">
        <f>SUM(C900:C918)</f>
        <v>890.47999999999956</v>
      </c>
      <c r="D919" s="30" t="s">
        <v>22</v>
      </c>
      <c r="E919" s="1" t="s">
        <v>19</v>
      </c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19"/>
      <c r="W919" s="30"/>
      <c r="X919" s="17" t="s">
        <v>18</v>
      </c>
      <c r="Y919" s="18">
        <f>SUM(Y900:Y918)</f>
        <v>890.47999999999956</v>
      </c>
      <c r="Z919" s="30" t="s">
        <v>22</v>
      </c>
      <c r="AA919" s="30" t="s">
        <v>21</v>
      </c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  <c r="BA919" s="30"/>
    </row>
    <row r="920" spans="1:53" x14ac:dyDescent="0.25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19"/>
      <c r="W920" s="30"/>
      <c r="X920" s="30"/>
      <c r="Y920" s="30"/>
      <c r="Z920" s="30"/>
      <c r="AA920" s="1" t="s">
        <v>19</v>
      </c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</row>
    <row r="921" spans="1:53" x14ac:dyDescent="0.25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19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  <c r="BA921" s="30"/>
    </row>
    <row r="922" spans="1:53" x14ac:dyDescent="0.25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19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</row>
    <row r="923" spans="1:53" x14ac:dyDescent="0.25">
      <c r="A923" s="30"/>
      <c r="B923" s="30"/>
      <c r="C923" s="30"/>
      <c r="D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19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  <c r="BA923" s="30"/>
    </row>
    <row r="924" spans="1:53" x14ac:dyDescent="0.25">
      <c r="V924" s="19"/>
    </row>
    <row r="925" spans="1:53" x14ac:dyDescent="0.25">
      <c r="V925" s="19"/>
    </row>
    <row r="926" spans="1:53" x14ac:dyDescent="0.25">
      <c r="V926" s="19"/>
    </row>
    <row r="927" spans="1:53" x14ac:dyDescent="0.25">
      <c r="V927" s="19"/>
    </row>
    <row r="928" spans="1:53" x14ac:dyDescent="0.25">
      <c r="V928" s="19"/>
    </row>
    <row r="929" spans="1:53" x14ac:dyDescent="0.25">
      <c r="V929" s="19"/>
    </row>
    <row r="930" spans="1:53" x14ac:dyDescent="0.25">
      <c r="V930" s="19"/>
    </row>
    <row r="931" spans="1:53" x14ac:dyDescent="0.25">
      <c r="V931" s="19"/>
    </row>
    <row r="932" spans="1:53" x14ac:dyDescent="0.25">
      <c r="E932" s="30"/>
      <c r="F932" s="30"/>
      <c r="G932" s="30"/>
      <c r="H932" s="30"/>
      <c r="V932" s="19"/>
    </row>
    <row r="933" spans="1:53" x14ac:dyDescent="0.25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19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</row>
    <row r="934" spans="1:53" ht="26.25" x14ac:dyDescent="0.4">
      <c r="A934" s="30"/>
      <c r="B934" s="30"/>
      <c r="C934" s="30"/>
      <c r="D934" s="30"/>
      <c r="E934" s="30"/>
      <c r="F934" s="30"/>
      <c r="G934" s="30"/>
      <c r="H934" s="109" t="s">
        <v>28</v>
      </c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19"/>
      <c r="W934" s="30"/>
      <c r="X934" s="30"/>
      <c r="Y934" s="30"/>
      <c r="Z934" s="30"/>
      <c r="AA934" s="30"/>
      <c r="AB934" s="30"/>
      <c r="AC934" s="164" t="s">
        <v>29</v>
      </c>
      <c r="AD934" s="164"/>
      <c r="AE934" s="164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</row>
    <row r="935" spans="1:53" ht="15" customHeight="1" x14ac:dyDescent="0.4">
      <c r="A935" s="30"/>
      <c r="B935" s="30"/>
      <c r="C935" s="30"/>
      <c r="D935" s="30"/>
      <c r="E935" s="30"/>
      <c r="F935" s="30"/>
      <c r="G935" s="30"/>
      <c r="H935" s="109"/>
      <c r="I935" s="109"/>
      <c r="J935" s="109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19"/>
      <c r="W935" s="30"/>
      <c r="X935" s="30"/>
      <c r="Y935" s="30"/>
      <c r="Z935" s="30"/>
      <c r="AA935" s="30"/>
      <c r="AB935" s="30"/>
      <c r="AC935" s="164"/>
      <c r="AD935" s="164"/>
      <c r="AE935" s="164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  <c r="BA935" s="30"/>
    </row>
    <row r="936" spans="1:53" ht="15" customHeight="1" x14ac:dyDescent="0.4">
      <c r="A936" s="30"/>
      <c r="B936" s="30"/>
      <c r="C936" s="30"/>
      <c r="D936" s="30"/>
      <c r="E936" s="30"/>
      <c r="F936" s="30"/>
      <c r="G936" s="30"/>
      <c r="H936" s="30"/>
      <c r="I936" s="109"/>
      <c r="J936" s="109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19"/>
      <c r="W936" s="30"/>
      <c r="X936" s="30"/>
      <c r="Y936" s="30"/>
      <c r="Z936" s="30"/>
      <c r="AA936" s="30"/>
      <c r="AB936" s="30"/>
      <c r="AC936" s="164"/>
      <c r="AD936" s="164"/>
      <c r="AE936" s="164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</row>
    <row r="937" spans="1:53" x14ac:dyDescent="0.25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19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  <c r="BA937" s="30"/>
    </row>
    <row r="938" spans="1:53" x14ac:dyDescent="0.25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19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</row>
    <row r="939" spans="1:53" ht="23.25" x14ac:dyDescent="0.35">
      <c r="A939" s="30"/>
      <c r="B939" s="24" t="s">
        <v>71</v>
      </c>
      <c r="C939" s="30"/>
      <c r="D939" s="30"/>
      <c r="E939" s="166" t="s">
        <v>20</v>
      </c>
      <c r="F939" s="166"/>
      <c r="G939" s="166"/>
      <c r="H939" s="166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19"/>
      <c r="W939" s="30"/>
      <c r="X939" s="24" t="s">
        <v>71</v>
      </c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  <c r="BA939" s="30"/>
    </row>
    <row r="940" spans="1:53" ht="23.25" x14ac:dyDescent="0.35">
      <c r="A940" s="30"/>
      <c r="B940" s="25" t="s">
        <v>32</v>
      </c>
      <c r="C940" s="22">
        <f>IF(X891="PAGADO",0,Y896)</f>
        <v>-890.47999999999956</v>
      </c>
      <c r="D940" s="30"/>
      <c r="E940" s="2" t="s">
        <v>1</v>
      </c>
      <c r="F940" s="2" t="s">
        <v>2</v>
      </c>
      <c r="G940" s="2" t="s">
        <v>3</v>
      </c>
      <c r="H940" s="2" t="s">
        <v>4</v>
      </c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19"/>
      <c r="W940" s="30"/>
      <c r="X940" s="25" t="s">
        <v>32</v>
      </c>
      <c r="Y940" s="22">
        <f>IF(B940="PAGADO",0,C945)</f>
        <v>-890.47999999999956</v>
      </c>
      <c r="Z940" s="30"/>
      <c r="AA940" s="166" t="s">
        <v>20</v>
      </c>
      <c r="AB940" s="166"/>
      <c r="AC940" s="166"/>
      <c r="AD940" s="166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</row>
    <row r="941" spans="1:53" x14ac:dyDescent="0.25">
      <c r="A941" s="30"/>
      <c r="B941" s="1" t="s">
        <v>0</v>
      </c>
      <c r="C941" s="21">
        <f>H955</f>
        <v>0</v>
      </c>
      <c r="D941" s="30"/>
      <c r="E941" s="4"/>
      <c r="F941" s="3"/>
      <c r="G941" s="3"/>
      <c r="H941" s="5"/>
      <c r="I941" s="30"/>
      <c r="J941" s="30"/>
      <c r="K941" s="30"/>
      <c r="L941" s="30"/>
      <c r="M941" s="30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T941" s="30"/>
      <c r="U941" s="30"/>
      <c r="V941" s="19"/>
      <c r="W941" s="30"/>
      <c r="X941" s="1" t="s">
        <v>0</v>
      </c>
      <c r="Y941" s="21">
        <f>AD956</f>
        <v>0</v>
      </c>
      <c r="Z941" s="30"/>
      <c r="AA941" s="2" t="s">
        <v>1</v>
      </c>
      <c r="AB941" s="2" t="s">
        <v>2</v>
      </c>
      <c r="AC941" s="2" t="s">
        <v>3</v>
      </c>
      <c r="AD941" s="2" t="s">
        <v>4</v>
      </c>
      <c r="AE941" s="30"/>
      <c r="AF941" s="30"/>
      <c r="AG941" s="30"/>
      <c r="AH941" s="30"/>
      <c r="AI941" s="30"/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</row>
    <row r="942" spans="1:53" x14ac:dyDescent="0.25">
      <c r="A942" s="30"/>
      <c r="B942" s="30"/>
      <c r="C942" s="22"/>
      <c r="D942" s="30"/>
      <c r="E942" s="4"/>
      <c r="F942" s="3"/>
      <c r="G942" s="3"/>
      <c r="H942" s="5"/>
      <c r="I942" s="30"/>
      <c r="J942" s="30"/>
      <c r="K942" s="30"/>
      <c r="L942" s="30"/>
      <c r="M942" s="30"/>
      <c r="N942" s="3"/>
      <c r="O942" s="3"/>
      <c r="P942" s="3"/>
      <c r="Q942" s="3"/>
      <c r="R942" s="20"/>
      <c r="S942" s="3"/>
      <c r="T942" s="30"/>
      <c r="U942" s="30"/>
      <c r="V942" s="19"/>
      <c r="W942" s="30"/>
      <c r="X942" s="30"/>
      <c r="Y942" s="22"/>
      <c r="Z942" s="30"/>
      <c r="AA942" s="4"/>
      <c r="AB942" s="3"/>
      <c r="AC942" s="3"/>
      <c r="AD942" s="5"/>
      <c r="AE942" s="30"/>
      <c r="AF942" s="30"/>
      <c r="AG942" s="30"/>
      <c r="AH942" s="30"/>
      <c r="AI942" s="30"/>
      <c r="AJ942" s="3"/>
      <c r="AK942" s="3"/>
      <c r="AL942" s="3"/>
      <c r="AM942" s="3"/>
      <c r="AN942" s="20"/>
      <c r="AO942" s="3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</row>
    <row r="943" spans="1:53" x14ac:dyDescent="0.25">
      <c r="A943" s="30"/>
      <c r="B943" s="1" t="s">
        <v>24</v>
      </c>
      <c r="C943" s="21">
        <f>IF(C940&gt;0,C940+C941,C941)</f>
        <v>0</v>
      </c>
      <c r="D943" s="30"/>
      <c r="E943" s="4"/>
      <c r="F943" s="3"/>
      <c r="G943" s="3"/>
      <c r="H943" s="5"/>
      <c r="I943" s="30"/>
      <c r="J943" s="30"/>
      <c r="K943" s="30"/>
      <c r="L943" s="30"/>
      <c r="M943" s="30"/>
      <c r="N943" s="3"/>
      <c r="O943" s="3"/>
      <c r="P943" s="3"/>
      <c r="Q943" s="3"/>
      <c r="R943" s="20"/>
      <c r="S943" s="3"/>
      <c r="T943" s="30"/>
      <c r="U943" s="30"/>
      <c r="V943" s="19"/>
      <c r="W943" s="30"/>
      <c r="X943" s="1" t="s">
        <v>24</v>
      </c>
      <c r="Y943" s="21">
        <f>IF(Y940&gt;0,Y941+Y940,Y941)</f>
        <v>0</v>
      </c>
      <c r="Z943" s="30"/>
      <c r="AA943" s="4"/>
      <c r="AB943" s="3"/>
      <c r="AC943" s="3"/>
      <c r="AD943" s="5"/>
      <c r="AE943" s="30"/>
      <c r="AF943" s="30"/>
      <c r="AG943" s="30"/>
      <c r="AH943" s="30"/>
      <c r="AI943" s="30"/>
      <c r="AJ943" s="3"/>
      <c r="AK943" s="3"/>
      <c r="AL943" s="3"/>
      <c r="AM943" s="3"/>
      <c r="AN943" s="20"/>
      <c r="AO943" s="3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  <c r="BA943" s="30"/>
    </row>
    <row r="944" spans="1:53" x14ac:dyDescent="0.25">
      <c r="A944" s="30"/>
      <c r="B944" s="1" t="s">
        <v>9</v>
      </c>
      <c r="C944" s="22">
        <f>C967</f>
        <v>890.47999999999956</v>
      </c>
      <c r="D944" s="30"/>
      <c r="E944" s="4"/>
      <c r="F944" s="3"/>
      <c r="G944" s="3"/>
      <c r="H944" s="5"/>
      <c r="I944" s="30"/>
      <c r="J944" s="30"/>
      <c r="K944" s="30"/>
      <c r="L944" s="30"/>
      <c r="M944" s="30"/>
      <c r="N944" s="3"/>
      <c r="O944" s="3"/>
      <c r="P944" s="3"/>
      <c r="Q944" s="3"/>
      <c r="R944" s="20"/>
      <c r="S944" s="3"/>
      <c r="T944" s="30"/>
      <c r="U944" s="30"/>
      <c r="V944" s="19"/>
      <c r="W944" s="30"/>
      <c r="X944" s="1" t="s">
        <v>9</v>
      </c>
      <c r="Y944" s="22">
        <f>Y967</f>
        <v>890.47999999999956</v>
      </c>
      <c r="Z944" s="30"/>
      <c r="AA944" s="4"/>
      <c r="AB944" s="3"/>
      <c r="AC944" s="3"/>
      <c r="AD944" s="5"/>
      <c r="AE944" s="30"/>
      <c r="AF944" s="30"/>
      <c r="AG944" s="30"/>
      <c r="AH944" s="30"/>
      <c r="AI944" s="30"/>
      <c r="AJ944" s="3"/>
      <c r="AK944" s="3"/>
      <c r="AL944" s="3"/>
      <c r="AM944" s="3"/>
      <c r="AN944" s="20"/>
      <c r="AO944" s="3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</row>
    <row r="945" spans="1:53" x14ac:dyDescent="0.25">
      <c r="A945" s="30"/>
      <c r="B945" s="6" t="s">
        <v>25</v>
      </c>
      <c r="C945" s="23">
        <f>C943-C944</f>
        <v>-890.47999999999956</v>
      </c>
      <c r="D945" s="30"/>
      <c r="E945" s="9"/>
      <c r="F945" s="10"/>
      <c r="G945" s="10"/>
      <c r="H945" s="5"/>
      <c r="I945" s="30"/>
      <c r="J945" s="30"/>
      <c r="K945" s="30"/>
      <c r="L945" s="30"/>
      <c r="M945" s="30"/>
      <c r="N945" s="3"/>
      <c r="O945" s="3"/>
      <c r="P945" s="3"/>
      <c r="Q945" s="3"/>
      <c r="R945" s="20"/>
      <c r="S945" s="3"/>
      <c r="T945" s="30"/>
      <c r="U945" s="30"/>
      <c r="V945" s="19"/>
      <c r="W945" s="30"/>
      <c r="X945" s="6" t="s">
        <v>8</v>
      </c>
      <c r="Y945" s="23">
        <f>Y943-Y944</f>
        <v>-890.47999999999956</v>
      </c>
      <c r="Z945" s="30"/>
      <c r="AA945" s="4"/>
      <c r="AB945" s="3"/>
      <c r="AC945" s="3"/>
      <c r="AD945" s="5"/>
      <c r="AE945" s="30"/>
      <c r="AF945" s="30"/>
      <c r="AG945" s="30"/>
      <c r="AH945" s="30"/>
      <c r="AI945" s="30"/>
      <c r="AJ945" s="3"/>
      <c r="AK945" s="3"/>
      <c r="AL945" s="3"/>
      <c r="AM945" s="3"/>
      <c r="AN945" s="20"/>
      <c r="AO945" s="3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  <c r="BA945" s="30"/>
    </row>
    <row r="946" spans="1:53" ht="26.25" x14ac:dyDescent="0.4">
      <c r="A946" s="30"/>
      <c r="B946" s="167" t="str">
        <f>IF(C945&lt;0,"NO PAGAR","COBRAR")</f>
        <v>NO PAGAR</v>
      </c>
      <c r="C946" s="167"/>
      <c r="D946" s="30"/>
      <c r="E946" s="9"/>
      <c r="F946" s="10"/>
      <c r="G946" s="10"/>
      <c r="H946" s="5"/>
      <c r="I946" s="30"/>
      <c r="J946" s="30"/>
      <c r="K946" s="30"/>
      <c r="L946" s="30"/>
      <c r="M946" s="30"/>
      <c r="N946" s="3"/>
      <c r="O946" s="3"/>
      <c r="P946" s="3"/>
      <c r="Q946" s="3"/>
      <c r="R946" s="20"/>
      <c r="S946" s="3"/>
      <c r="T946" s="30"/>
      <c r="U946" s="30"/>
      <c r="V946" s="19"/>
      <c r="W946" s="30"/>
      <c r="X946" s="167" t="str">
        <f>IF(Y945&lt;0,"NO PAGAR","COBRAR")</f>
        <v>NO PAGAR</v>
      </c>
      <c r="Y946" s="167"/>
      <c r="Z946" s="30"/>
      <c r="AA946" s="9"/>
      <c r="AB946" s="10"/>
      <c r="AC946" s="10"/>
      <c r="AD946" s="5"/>
      <c r="AE946" s="30"/>
      <c r="AF946" s="30"/>
      <c r="AG946" s="30"/>
      <c r="AH946" s="30"/>
      <c r="AI946" s="30"/>
      <c r="AJ946" s="3"/>
      <c r="AK946" s="3"/>
      <c r="AL946" s="3"/>
      <c r="AM946" s="3"/>
      <c r="AN946" s="20"/>
      <c r="AO946" s="3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</row>
    <row r="947" spans="1:53" x14ac:dyDescent="0.25">
      <c r="A947" s="30"/>
      <c r="B947" s="159" t="s">
        <v>9</v>
      </c>
      <c r="C947" s="160"/>
      <c r="D947" s="30"/>
      <c r="E947" s="9"/>
      <c r="F947" s="10"/>
      <c r="G947" s="10"/>
      <c r="H947" s="5"/>
      <c r="I947" s="30"/>
      <c r="J947" s="30"/>
      <c r="K947" s="30"/>
      <c r="L947" s="30"/>
      <c r="M947" s="30"/>
      <c r="N947" s="3"/>
      <c r="O947" s="3"/>
      <c r="P947" s="3"/>
      <c r="Q947" s="3"/>
      <c r="R947" s="20"/>
      <c r="S947" s="3"/>
      <c r="T947" s="30"/>
      <c r="U947" s="30"/>
      <c r="V947" s="19"/>
      <c r="W947" s="30"/>
      <c r="X947" s="159" t="s">
        <v>9</v>
      </c>
      <c r="Y947" s="160"/>
      <c r="Z947" s="30"/>
      <c r="AA947" s="9"/>
      <c r="AB947" s="10"/>
      <c r="AC947" s="10"/>
      <c r="AD947" s="5"/>
      <c r="AE947" s="30"/>
      <c r="AF947" s="30"/>
      <c r="AG947" s="30"/>
      <c r="AH947" s="30"/>
      <c r="AI947" s="30"/>
      <c r="AJ947" s="3"/>
      <c r="AK947" s="3"/>
      <c r="AL947" s="3"/>
      <c r="AM947" s="3"/>
      <c r="AN947" s="20"/>
      <c r="AO947" s="3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  <c r="BA947" s="30"/>
    </row>
    <row r="948" spans="1:53" x14ac:dyDescent="0.25">
      <c r="A948" s="30"/>
      <c r="B948" s="11" t="str">
        <f>IF(C981&lt;0,"SALDO A FAVOR","SALDO ADELANTAD0'")</f>
        <v>SALDO ADELANTAD0'</v>
      </c>
      <c r="C948" s="12">
        <f>IF(Y896&lt;=0,Y896*-1)</f>
        <v>890.47999999999956</v>
      </c>
      <c r="D948" s="30"/>
      <c r="E948" s="9"/>
      <c r="F948" s="10"/>
      <c r="G948" s="10"/>
      <c r="H948" s="5"/>
      <c r="I948" s="30"/>
      <c r="J948" s="30"/>
      <c r="K948" s="30"/>
      <c r="L948" s="30"/>
      <c r="M948" s="30"/>
      <c r="N948" s="3"/>
      <c r="O948" s="3"/>
      <c r="P948" s="3"/>
      <c r="Q948" s="3"/>
      <c r="R948" s="20"/>
      <c r="S948" s="3"/>
      <c r="T948" s="30"/>
      <c r="U948" s="30"/>
      <c r="V948" s="19"/>
      <c r="W948" s="30"/>
      <c r="X948" s="11" t="str">
        <f>IF(C945&lt;0,"SALDO ADELANTADO","SALDO A FAVOR'")</f>
        <v>SALDO ADELANTADO</v>
      </c>
      <c r="Y948" s="12">
        <f>IF(C945&lt;=0,C945*-1)</f>
        <v>890.47999999999956</v>
      </c>
      <c r="Z948" s="30"/>
      <c r="AA948" s="9"/>
      <c r="AB948" s="10"/>
      <c r="AC948" s="10"/>
      <c r="AD948" s="5"/>
      <c r="AE948" s="30"/>
      <c r="AF948" s="30"/>
      <c r="AG948" s="30"/>
      <c r="AH948" s="30"/>
      <c r="AI948" s="30"/>
      <c r="AJ948" s="3"/>
      <c r="AK948" s="3"/>
      <c r="AL948" s="3"/>
      <c r="AM948" s="3"/>
      <c r="AN948" s="20"/>
      <c r="AO948" s="3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</row>
    <row r="949" spans="1:53" x14ac:dyDescent="0.25">
      <c r="A949" s="30"/>
      <c r="B949" s="13" t="s">
        <v>10</v>
      </c>
      <c r="C949" s="12">
        <f>R958</f>
        <v>0</v>
      </c>
      <c r="D949" s="30"/>
      <c r="E949" s="9"/>
      <c r="F949" s="10"/>
      <c r="G949" s="10"/>
      <c r="H949" s="5"/>
      <c r="I949" s="30"/>
      <c r="J949" s="30"/>
      <c r="K949" s="30"/>
      <c r="L949" s="30"/>
      <c r="M949" s="30"/>
      <c r="N949" s="3"/>
      <c r="O949" s="3"/>
      <c r="P949" s="3"/>
      <c r="Q949" s="3"/>
      <c r="R949" s="20"/>
      <c r="S949" s="3"/>
      <c r="T949" s="30"/>
      <c r="U949" s="30"/>
      <c r="V949" s="19"/>
      <c r="W949" s="30"/>
      <c r="X949" s="13" t="s">
        <v>10</v>
      </c>
      <c r="Y949" s="12">
        <f>AN958</f>
        <v>0</v>
      </c>
      <c r="Z949" s="30"/>
      <c r="AA949" s="9"/>
      <c r="AB949" s="10"/>
      <c r="AC949" s="10"/>
      <c r="AD949" s="5"/>
      <c r="AE949" s="30"/>
      <c r="AF949" s="30"/>
      <c r="AG949" s="30"/>
      <c r="AH949" s="30"/>
      <c r="AI949" s="30"/>
      <c r="AJ949" s="3"/>
      <c r="AK949" s="3"/>
      <c r="AL949" s="3"/>
      <c r="AM949" s="3"/>
      <c r="AN949" s="20"/>
      <c r="AO949" s="3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  <c r="BA949" s="30"/>
    </row>
    <row r="950" spans="1:53" x14ac:dyDescent="0.25">
      <c r="A950" s="30"/>
      <c r="B950" s="13" t="s">
        <v>11</v>
      </c>
      <c r="C950" s="12"/>
      <c r="D950" s="30"/>
      <c r="E950" s="9"/>
      <c r="F950" s="10"/>
      <c r="G950" s="10"/>
      <c r="H950" s="5"/>
      <c r="I950" s="30"/>
      <c r="J950" s="30"/>
      <c r="K950" s="30"/>
      <c r="L950" s="30"/>
      <c r="M950" s="30"/>
      <c r="N950" s="3"/>
      <c r="O950" s="3"/>
      <c r="P950" s="3"/>
      <c r="Q950" s="3"/>
      <c r="R950" s="20"/>
      <c r="S950" s="3"/>
      <c r="T950" s="30"/>
      <c r="U950" s="30"/>
      <c r="V950" s="19"/>
      <c r="W950" s="30"/>
      <c r="X950" s="13" t="s">
        <v>11</v>
      </c>
      <c r="Y950" s="12"/>
      <c r="Z950" s="30"/>
      <c r="AA950" s="9"/>
      <c r="AB950" s="10"/>
      <c r="AC950" s="10"/>
      <c r="AD950" s="5"/>
      <c r="AE950" s="30"/>
      <c r="AF950" s="30"/>
      <c r="AG950" s="30"/>
      <c r="AH950" s="30"/>
      <c r="AI950" s="30"/>
      <c r="AJ950" s="3"/>
      <c r="AK950" s="3"/>
      <c r="AL950" s="3"/>
      <c r="AM950" s="3"/>
      <c r="AN950" s="20"/>
      <c r="AO950" s="3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</row>
    <row r="951" spans="1:53" x14ac:dyDescent="0.25">
      <c r="A951" s="30"/>
      <c r="B951" s="13" t="s">
        <v>12</v>
      </c>
      <c r="C951" s="12"/>
      <c r="D951" s="30"/>
      <c r="E951" s="9"/>
      <c r="F951" s="10"/>
      <c r="G951" s="10"/>
      <c r="H951" s="5"/>
      <c r="I951" s="30"/>
      <c r="J951" s="30"/>
      <c r="K951" s="30"/>
      <c r="L951" s="30"/>
      <c r="M951" s="30"/>
      <c r="N951" s="3"/>
      <c r="O951" s="3"/>
      <c r="P951" s="3"/>
      <c r="Q951" s="3"/>
      <c r="R951" s="20"/>
      <c r="S951" s="3"/>
      <c r="T951" s="30"/>
      <c r="U951" s="30"/>
      <c r="V951" s="19"/>
      <c r="W951" s="30"/>
      <c r="X951" s="13" t="s">
        <v>12</v>
      </c>
      <c r="Y951" s="12"/>
      <c r="Z951" s="30"/>
      <c r="AA951" s="9"/>
      <c r="AB951" s="10"/>
      <c r="AC951" s="10"/>
      <c r="AD951" s="5"/>
      <c r="AE951" s="30"/>
      <c r="AF951" s="30"/>
      <c r="AG951" s="30"/>
      <c r="AH951" s="30"/>
      <c r="AI951" s="30"/>
      <c r="AJ951" s="3"/>
      <c r="AK951" s="3"/>
      <c r="AL951" s="3"/>
      <c r="AM951" s="3"/>
      <c r="AN951" s="20"/>
      <c r="AO951" s="3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  <c r="BA951" s="30"/>
    </row>
    <row r="952" spans="1:53" x14ac:dyDescent="0.25">
      <c r="A952" s="30"/>
      <c r="B952" s="13" t="s">
        <v>13</v>
      </c>
      <c r="C952" s="12"/>
      <c r="D952" s="30"/>
      <c r="E952" s="9"/>
      <c r="F952" s="10"/>
      <c r="G952" s="10"/>
      <c r="H952" s="5"/>
      <c r="I952" s="30"/>
      <c r="J952" s="30"/>
      <c r="K952" s="30"/>
      <c r="L952" s="30"/>
      <c r="M952" s="30"/>
      <c r="N952" s="3"/>
      <c r="O952" s="3"/>
      <c r="P952" s="3"/>
      <c r="Q952" s="3"/>
      <c r="R952" s="20"/>
      <c r="S952" s="3"/>
      <c r="T952" s="30"/>
      <c r="U952" s="30"/>
      <c r="V952" s="19"/>
      <c r="W952" s="30"/>
      <c r="X952" s="13" t="s">
        <v>13</v>
      </c>
      <c r="Y952" s="12"/>
      <c r="Z952" s="30"/>
      <c r="AA952" s="9"/>
      <c r="AB952" s="10"/>
      <c r="AC952" s="10"/>
      <c r="AD952" s="5"/>
      <c r="AE952" s="30"/>
      <c r="AF952" s="30"/>
      <c r="AG952" s="30"/>
      <c r="AH952" s="30"/>
      <c r="AI952" s="30"/>
      <c r="AJ952" s="3"/>
      <c r="AK952" s="3"/>
      <c r="AL952" s="3"/>
      <c r="AM952" s="3"/>
      <c r="AN952" s="20"/>
      <c r="AO952" s="3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</row>
    <row r="953" spans="1:53" x14ac:dyDescent="0.25">
      <c r="A953" s="30"/>
      <c r="B953" s="13" t="s">
        <v>14</v>
      </c>
      <c r="C953" s="12"/>
      <c r="D953" s="30"/>
      <c r="E953" s="9"/>
      <c r="F953" s="10"/>
      <c r="G953" s="10"/>
      <c r="H953" s="5"/>
      <c r="I953" s="30"/>
      <c r="J953" s="30"/>
      <c r="K953" s="30"/>
      <c r="L953" s="30"/>
      <c r="M953" s="30"/>
      <c r="N953" s="3"/>
      <c r="O953" s="3"/>
      <c r="P953" s="3"/>
      <c r="Q953" s="3"/>
      <c r="R953" s="20"/>
      <c r="S953" s="3"/>
      <c r="T953" s="30"/>
      <c r="U953" s="30"/>
      <c r="V953" s="19"/>
      <c r="W953" s="30"/>
      <c r="X953" s="13" t="s">
        <v>14</v>
      </c>
      <c r="Y953" s="12"/>
      <c r="Z953" s="30"/>
      <c r="AA953" s="9"/>
      <c r="AB953" s="10"/>
      <c r="AC953" s="10"/>
      <c r="AD953" s="5"/>
      <c r="AE953" s="30"/>
      <c r="AF953" s="30"/>
      <c r="AG953" s="30"/>
      <c r="AH953" s="30"/>
      <c r="AI953" s="30"/>
      <c r="AJ953" s="3"/>
      <c r="AK953" s="3"/>
      <c r="AL953" s="3"/>
      <c r="AM953" s="3"/>
      <c r="AN953" s="20"/>
      <c r="AO953" s="3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  <c r="BA953" s="30"/>
    </row>
    <row r="954" spans="1:53" x14ac:dyDescent="0.25">
      <c r="A954" s="30"/>
      <c r="B954" s="13" t="s">
        <v>15</v>
      </c>
      <c r="C954" s="12"/>
      <c r="D954" s="30"/>
      <c r="E954" s="9"/>
      <c r="F954" s="10"/>
      <c r="G954" s="10"/>
      <c r="H954" s="5"/>
      <c r="I954" s="30"/>
      <c r="J954" s="30"/>
      <c r="K954" s="30"/>
      <c r="L954" s="30"/>
      <c r="M954" s="30"/>
      <c r="N954" s="3"/>
      <c r="O954" s="3"/>
      <c r="P954" s="3"/>
      <c r="Q954" s="3"/>
      <c r="R954" s="20"/>
      <c r="S954" s="3"/>
      <c r="T954" s="30"/>
      <c r="U954" s="30"/>
      <c r="V954" s="19"/>
      <c r="W954" s="30"/>
      <c r="X954" s="13" t="s">
        <v>15</v>
      </c>
      <c r="Y954" s="12"/>
      <c r="Z954" s="30"/>
      <c r="AA954" s="9"/>
      <c r="AB954" s="10"/>
      <c r="AC954" s="10"/>
      <c r="AD954" s="5"/>
      <c r="AE954" s="30"/>
      <c r="AF954" s="30"/>
      <c r="AG954" s="30"/>
      <c r="AH954" s="30"/>
      <c r="AI954" s="30"/>
      <c r="AJ954" s="3"/>
      <c r="AK954" s="3"/>
      <c r="AL954" s="3"/>
      <c r="AM954" s="3"/>
      <c r="AN954" s="20"/>
      <c r="AO954" s="3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</row>
    <row r="955" spans="1:53" x14ac:dyDescent="0.25">
      <c r="A955" s="30"/>
      <c r="B955" s="13" t="s">
        <v>16</v>
      </c>
      <c r="C955" s="12"/>
      <c r="D955" s="30"/>
      <c r="E955" s="161" t="s">
        <v>7</v>
      </c>
      <c r="F955" s="162"/>
      <c r="G955" s="163"/>
      <c r="H955" s="5">
        <f>SUM(H941:H954)</f>
        <v>0</v>
      </c>
      <c r="I955" s="30"/>
      <c r="J955" s="30"/>
      <c r="K955" s="30"/>
      <c r="L955" s="30"/>
      <c r="M955" s="30"/>
      <c r="N955" s="3"/>
      <c r="O955" s="3"/>
      <c r="P955" s="3"/>
      <c r="Q955" s="3"/>
      <c r="R955" s="20"/>
      <c r="S955" s="3"/>
      <c r="T955" s="30"/>
      <c r="U955" s="30"/>
      <c r="V955" s="19"/>
      <c r="W955" s="30"/>
      <c r="X955" s="13" t="s">
        <v>16</v>
      </c>
      <c r="Y955" s="12"/>
      <c r="Z955" s="30"/>
      <c r="AA955" s="9"/>
      <c r="AB955" s="10"/>
      <c r="AC955" s="10"/>
      <c r="AD955" s="5"/>
      <c r="AE955" s="30"/>
      <c r="AF955" s="30"/>
      <c r="AG955" s="30"/>
      <c r="AH955" s="30"/>
      <c r="AI955" s="30"/>
      <c r="AJ955" s="3"/>
      <c r="AK955" s="3"/>
      <c r="AL955" s="3"/>
      <c r="AM955" s="3"/>
      <c r="AN955" s="20"/>
      <c r="AO955" s="3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  <c r="BA955" s="30"/>
    </row>
    <row r="956" spans="1:53" x14ac:dyDescent="0.25">
      <c r="A956" s="30"/>
      <c r="B956" s="13" t="s">
        <v>17</v>
      </c>
      <c r="C956" s="12"/>
      <c r="D956" s="30"/>
      <c r="E956" s="15"/>
      <c r="F956" s="15"/>
      <c r="G956" s="15"/>
      <c r="H956" s="30"/>
      <c r="I956" s="30"/>
      <c r="J956" s="30"/>
      <c r="K956" s="30"/>
      <c r="L956" s="30"/>
      <c r="M956" s="30"/>
      <c r="N956" s="3"/>
      <c r="O956" s="3"/>
      <c r="P956" s="3"/>
      <c r="Q956" s="3"/>
      <c r="R956" s="20"/>
      <c r="S956" s="3"/>
      <c r="T956" s="30"/>
      <c r="U956" s="30"/>
      <c r="V956" s="19"/>
      <c r="W956" s="30"/>
      <c r="X956" s="13" t="s">
        <v>17</v>
      </c>
      <c r="Y956" s="12"/>
      <c r="Z956" s="30"/>
      <c r="AA956" s="161" t="s">
        <v>7</v>
      </c>
      <c r="AB956" s="162"/>
      <c r="AC956" s="163"/>
      <c r="AD956" s="5">
        <f>SUM(AD942:AD955)</f>
        <v>0</v>
      </c>
      <c r="AE956" s="30"/>
      <c r="AF956" s="30"/>
      <c r="AG956" s="30"/>
      <c r="AH956" s="30"/>
      <c r="AI956" s="30"/>
      <c r="AJ956" s="3"/>
      <c r="AK956" s="3"/>
      <c r="AL956" s="3"/>
      <c r="AM956" s="3"/>
      <c r="AN956" s="20"/>
      <c r="AO956" s="3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</row>
    <row r="957" spans="1:53" x14ac:dyDescent="0.25">
      <c r="A957" s="30"/>
      <c r="B957" s="14"/>
      <c r="C957" s="12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"/>
      <c r="O957" s="3"/>
      <c r="P957" s="3"/>
      <c r="Q957" s="3"/>
      <c r="R957" s="20"/>
      <c r="S957" s="3"/>
      <c r="T957" s="30"/>
      <c r="U957" s="30"/>
      <c r="V957" s="19"/>
      <c r="W957" s="30"/>
      <c r="X957" s="14"/>
      <c r="Y957" s="12"/>
      <c r="Z957" s="30"/>
      <c r="AA957" s="15"/>
      <c r="AB957" s="15"/>
      <c r="AC957" s="15"/>
      <c r="AD957" s="30"/>
      <c r="AE957" s="30"/>
      <c r="AF957" s="30"/>
      <c r="AG957" s="30"/>
      <c r="AH957" s="30"/>
      <c r="AI957" s="30"/>
      <c r="AJ957" s="3"/>
      <c r="AK957" s="3"/>
      <c r="AL957" s="3"/>
      <c r="AM957" s="3"/>
      <c r="AN957" s="20"/>
      <c r="AO957" s="3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  <c r="BA957" s="30"/>
    </row>
    <row r="958" spans="1:53" x14ac:dyDescent="0.25">
      <c r="A958" s="30"/>
      <c r="B958" s="14"/>
      <c r="C958" s="12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161" t="s">
        <v>7</v>
      </c>
      <c r="O958" s="162"/>
      <c r="P958" s="162"/>
      <c r="Q958" s="163"/>
      <c r="R958" s="20">
        <f>SUM(R942:R957)</f>
        <v>0</v>
      </c>
      <c r="S958" s="3"/>
      <c r="T958" s="30"/>
      <c r="U958" s="30"/>
      <c r="V958" s="19"/>
      <c r="W958" s="30"/>
      <c r="X958" s="14"/>
      <c r="Y958" s="12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161" t="s">
        <v>7</v>
      </c>
      <c r="AK958" s="162"/>
      <c r="AL958" s="162"/>
      <c r="AM958" s="163"/>
      <c r="AN958" s="20">
        <f>SUM(AN942:AN957)</f>
        <v>0</v>
      </c>
      <c r="AO958" s="3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</row>
    <row r="959" spans="1:53" x14ac:dyDescent="0.25">
      <c r="A959" s="30"/>
      <c r="B959" s="14"/>
      <c r="C959" s="12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19"/>
      <c r="W959" s="30"/>
      <c r="X959" s="14"/>
      <c r="Y959" s="12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  <c r="BA959" s="30"/>
    </row>
    <row r="960" spans="1:53" x14ac:dyDescent="0.25">
      <c r="A960" s="30"/>
      <c r="B960" s="14"/>
      <c r="C960" s="12"/>
      <c r="D960" s="30"/>
      <c r="E960" s="16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19"/>
      <c r="W960" s="30"/>
      <c r="X960" s="14"/>
      <c r="Y960" s="12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</row>
    <row r="961" spans="1:53" x14ac:dyDescent="0.25">
      <c r="A961" s="30"/>
      <c r="B961" s="14"/>
      <c r="C961" s="12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19"/>
      <c r="W961" s="30"/>
      <c r="X961" s="14"/>
      <c r="Y961" s="12"/>
      <c r="Z961" s="30"/>
      <c r="AA961" s="16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  <c r="BA961" s="30"/>
    </row>
    <row r="962" spans="1:53" x14ac:dyDescent="0.25">
      <c r="A962" s="30"/>
      <c r="B962" s="14"/>
      <c r="C962" s="12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19"/>
      <c r="W962" s="30"/>
      <c r="X962" s="14"/>
      <c r="Y962" s="12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</row>
    <row r="963" spans="1:53" x14ac:dyDescent="0.25">
      <c r="A963" s="30"/>
      <c r="B963" s="14"/>
      <c r="C963" s="12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19"/>
      <c r="W963" s="30"/>
      <c r="X963" s="14"/>
      <c r="Y963" s="12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  <c r="BA963" s="30"/>
    </row>
    <row r="964" spans="1:53" x14ac:dyDescent="0.25">
      <c r="A964" s="30"/>
      <c r="B964" s="14"/>
      <c r="C964" s="12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19"/>
      <c r="W964" s="30"/>
      <c r="X964" s="14"/>
      <c r="Y964" s="12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</row>
    <row r="965" spans="1:53" x14ac:dyDescent="0.25">
      <c r="A965" s="30"/>
      <c r="B965" s="14"/>
      <c r="C965" s="12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19"/>
      <c r="W965" s="30"/>
      <c r="X965" s="14"/>
      <c r="Y965" s="12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  <c r="BA965" s="30"/>
    </row>
    <row r="966" spans="1:53" x14ac:dyDescent="0.25">
      <c r="A966" s="30"/>
      <c r="B966" s="13"/>
      <c r="C966" s="12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19"/>
      <c r="W966" s="30"/>
      <c r="X966" s="13"/>
      <c r="Y966" s="12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</row>
    <row r="967" spans="1:53" x14ac:dyDescent="0.25">
      <c r="A967" s="30"/>
      <c r="B967" s="17" t="s">
        <v>18</v>
      </c>
      <c r="C967" s="18">
        <f>SUM(C948:C966)</f>
        <v>890.47999999999956</v>
      </c>
      <c r="D967" s="30"/>
      <c r="E967" s="30" t="s">
        <v>21</v>
      </c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19"/>
      <c r="W967" s="30"/>
      <c r="X967" s="17" t="s">
        <v>18</v>
      </c>
      <c r="Y967" s="18">
        <f>SUM(Y948:Y966)</f>
        <v>890.47999999999956</v>
      </c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  <c r="BA967" s="30"/>
    </row>
    <row r="968" spans="1:53" x14ac:dyDescent="0.25">
      <c r="A968" s="30"/>
      <c r="B968" s="30"/>
      <c r="C968" s="30"/>
      <c r="D968" s="30" t="s">
        <v>22</v>
      </c>
      <c r="E968" s="1" t="s">
        <v>19</v>
      </c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19"/>
      <c r="W968" s="30"/>
      <c r="X968" s="30"/>
      <c r="Y968" s="30"/>
      <c r="Z968" s="30" t="s">
        <v>22</v>
      </c>
      <c r="AA968" s="30" t="s">
        <v>21</v>
      </c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</row>
    <row r="969" spans="1:53" x14ac:dyDescent="0.25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19"/>
      <c r="W969" s="30"/>
      <c r="X969" s="30"/>
      <c r="Y969" s="30"/>
      <c r="Z969" s="30"/>
      <c r="AA969" s="1" t="s">
        <v>19</v>
      </c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  <c r="BA969" s="30"/>
    </row>
    <row r="970" spans="1:53" x14ac:dyDescent="0.25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19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</row>
    <row r="971" spans="1:53" x14ac:dyDescent="0.25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19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  <c r="BA971" s="30"/>
    </row>
    <row r="972" spans="1:53" x14ac:dyDescent="0.25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19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</row>
    <row r="973" spans="1:53" x14ac:dyDescent="0.25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19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  <c r="BA973" s="30"/>
    </row>
    <row r="974" spans="1:53" x14ac:dyDescent="0.25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19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</row>
    <row r="975" spans="1:53" x14ac:dyDescent="0.25">
      <c r="A975" s="30"/>
      <c r="B975" s="30"/>
      <c r="C975" s="30"/>
      <c r="D975" s="30"/>
      <c r="E975" s="19"/>
      <c r="F975" s="19"/>
      <c r="G975" s="19"/>
      <c r="H975" s="19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19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  <c r="BA975" s="30"/>
    </row>
    <row r="976" spans="1:5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</row>
    <row r="977" spans="1:5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30"/>
      <c r="AS977" s="30"/>
      <c r="AT977" s="30"/>
      <c r="AU977" s="30"/>
      <c r="AV977" s="30"/>
      <c r="AW977" s="30"/>
      <c r="AX977" s="30"/>
      <c r="AY977" s="30"/>
      <c r="AZ977" s="30"/>
      <c r="BA977" s="30"/>
    </row>
    <row r="978" spans="1:53" x14ac:dyDescent="0.25">
      <c r="A978" s="19"/>
      <c r="B978" s="19"/>
      <c r="C978" s="19"/>
      <c r="D978" s="19"/>
      <c r="E978" s="30"/>
      <c r="F978" s="30"/>
      <c r="G978" s="30"/>
      <c r="H978" s="30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</row>
    <row r="979" spans="1:53" ht="26.25" x14ac:dyDescent="0.4">
      <c r="A979" s="30"/>
      <c r="B979" s="30"/>
      <c r="C979" s="30"/>
      <c r="D979" s="30"/>
      <c r="E979" s="30"/>
      <c r="F979" s="30"/>
      <c r="G979" s="30"/>
      <c r="H979" s="109" t="s">
        <v>30</v>
      </c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19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  <c r="BA979" s="30"/>
    </row>
    <row r="980" spans="1:53" ht="15" customHeight="1" x14ac:dyDescent="0.4">
      <c r="A980" s="30"/>
      <c r="B980" s="30"/>
      <c r="C980" s="30"/>
      <c r="D980" s="30"/>
      <c r="E980" s="30"/>
      <c r="F980" s="30"/>
      <c r="G980" s="30"/>
      <c r="H980" s="109"/>
      <c r="I980" s="109"/>
      <c r="J980" s="109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19"/>
      <c r="W980" s="30"/>
      <c r="X980" s="30"/>
      <c r="Y980" s="30"/>
      <c r="Z980" s="30"/>
      <c r="AA980" s="165" t="s">
        <v>31</v>
      </c>
      <c r="AB980" s="165"/>
      <c r="AC980" s="165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</row>
    <row r="981" spans="1:53" ht="15" customHeight="1" x14ac:dyDescent="0.4">
      <c r="A981" s="30"/>
      <c r="B981" s="30"/>
      <c r="C981" s="30"/>
      <c r="D981" s="30"/>
      <c r="E981" s="30"/>
      <c r="F981" s="30"/>
      <c r="G981" s="30"/>
      <c r="H981" s="30"/>
      <c r="I981" s="109"/>
      <c r="J981" s="109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19"/>
      <c r="W981" s="30"/>
      <c r="X981" s="30"/>
      <c r="Y981" s="30"/>
      <c r="Z981" s="30"/>
      <c r="AA981" s="165"/>
      <c r="AB981" s="165"/>
      <c r="AC981" s="165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  <c r="BA981" s="30"/>
    </row>
    <row r="982" spans="1:53" x14ac:dyDescent="0.2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19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</row>
    <row r="983" spans="1:53" x14ac:dyDescent="0.2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19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  <c r="BA983" s="30"/>
    </row>
    <row r="984" spans="1:53" ht="23.25" x14ac:dyDescent="0.35">
      <c r="A984" s="30"/>
      <c r="B984" s="26" t="s">
        <v>73</v>
      </c>
      <c r="C984" s="30"/>
      <c r="D984" s="30"/>
      <c r="E984" s="166" t="s">
        <v>20</v>
      </c>
      <c r="F984" s="166"/>
      <c r="G984" s="166"/>
      <c r="H984" s="166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19"/>
      <c r="W984" s="30"/>
      <c r="X984" s="24" t="s">
        <v>71</v>
      </c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</row>
    <row r="985" spans="1:53" ht="23.25" x14ac:dyDescent="0.35">
      <c r="A985" s="30"/>
      <c r="B985" s="25" t="s">
        <v>32</v>
      </c>
      <c r="C985" s="22">
        <f>IF(X940="PAGADO",0,C945)</f>
        <v>-890.47999999999956</v>
      </c>
      <c r="D985" s="30"/>
      <c r="E985" s="2" t="s">
        <v>1</v>
      </c>
      <c r="F985" s="2" t="s">
        <v>2</v>
      </c>
      <c r="G985" s="2" t="s">
        <v>3</v>
      </c>
      <c r="H985" s="2" t="s">
        <v>4</v>
      </c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19"/>
      <c r="W985" s="30"/>
      <c r="X985" s="25" t="s">
        <v>32</v>
      </c>
      <c r="Y985" s="22">
        <f>IF(B1785="PAGADO",0,C990)</f>
        <v>-890.47999999999956</v>
      </c>
      <c r="Z985" s="30"/>
      <c r="AA985" s="166" t="s">
        <v>20</v>
      </c>
      <c r="AB985" s="166"/>
      <c r="AC985" s="166"/>
      <c r="AD985" s="166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  <c r="BA985" s="30"/>
    </row>
    <row r="986" spans="1:53" x14ac:dyDescent="0.25">
      <c r="A986" s="30"/>
      <c r="B986" s="1" t="s">
        <v>0</v>
      </c>
      <c r="C986" s="21">
        <f>H1000</f>
        <v>0</v>
      </c>
      <c r="D986" s="30"/>
      <c r="E986" s="4"/>
      <c r="F986" s="3"/>
      <c r="G986" s="3"/>
      <c r="H986" s="5"/>
      <c r="I986" s="30"/>
      <c r="J986" s="30"/>
      <c r="K986" s="30"/>
      <c r="L986" s="30"/>
      <c r="M986" s="30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T986" s="30"/>
      <c r="U986" s="30"/>
      <c r="V986" s="19"/>
      <c r="W986" s="30"/>
      <c r="X986" s="1" t="s">
        <v>0</v>
      </c>
      <c r="Y986" s="21">
        <f>AD1001</f>
        <v>0</v>
      </c>
      <c r="Z986" s="30"/>
      <c r="AA986" s="2" t="s">
        <v>1</v>
      </c>
      <c r="AB986" s="2" t="s">
        <v>2</v>
      </c>
      <c r="AC986" s="2" t="s">
        <v>3</v>
      </c>
      <c r="AD986" s="2" t="s">
        <v>4</v>
      </c>
      <c r="AE986" s="30"/>
      <c r="AF986" s="30"/>
      <c r="AG986" s="30"/>
      <c r="AH986" s="30"/>
      <c r="AI986" s="30"/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</row>
    <row r="987" spans="1:53" x14ac:dyDescent="0.25">
      <c r="A987" s="30"/>
      <c r="B987" s="30"/>
      <c r="C987" s="22"/>
      <c r="D987" s="30"/>
      <c r="E987" s="4"/>
      <c r="F987" s="3"/>
      <c r="G987" s="3"/>
      <c r="H987" s="5"/>
      <c r="I987" s="30"/>
      <c r="J987" s="30"/>
      <c r="K987" s="30"/>
      <c r="L987" s="30"/>
      <c r="M987" s="30"/>
      <c r="N987" s="3"/>
      <c r="O987" s="3"/>
      <c r="P987" s="3"/>
      <c r="Q987" s="3"/>
      <c r="R987" s="20"/>
      <c r="S987" s="3"/>
      <c r="T987" s="30"/>
      <c r="U987" s="30"/>
      <c r="V987" s="19"/>
      <c r="W987" s="30"/>
      <c r="X987" s="30"/>
      <c r="Y987" s="22"/>
      <c r="Z987" s="30"/>
      <c r="AA987" s="4"/>
      <c r="AB987" s="3"/>
      <c r="AC987" s="3"/>
      <c r="AD987" s="5"/>
      <c r="AE987" s="30"/>
      <c r="AF987" s="30"/>
      <c r="AG987" s="30"/>
      <c r="AH987" s="30"/>
      <c r="AI987" s="30"/>
      <c r="AJ987" s="3"/>
      <c r="AK987" s="3"/>
      <c r="AL987" s="3"/>
      <c r="AM987" s="3"/>
      <c r="AN987" s="20"/>
      <c r="AO987" s="3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  <c r="BA987" s="30"/>
    </row>
    <row r="988" spans="1:53" x14ac:dyDescent="0.25">
      <c r="A988" s="30"/>
      <c r="B988" s="1" t="s">
        <v>24</v>
      </c>
      <c r="C988" s="21">
        <f>IF(C985&gt;0,C985+C986,C986)</f>
        <v>0</v>
      </c>
      <c r="D988" s="30"/>
      <c r="E988" s="4"/>
      <c r="F988" s="3"/>
      <c r="G988" s="3"/>
      <c r="H988" s="5"/>
      <c r="I988" s="30"/>
      <c r="J988" s="30"/>
      <c r="K988" s="30"/>
      <c r="L988" s="30"/>
      <c r="M988" s="30"/>
      <c r="N988" s="3"/>
      <c r="O988" s="3"/>
      <c r="P988" s="3"/>
      <c r="Q988" s="3"/>
      <c r="R988" s="20"/>
      <c r="S988" s="3"/>
      <c r="T988" s="30"/>
      <c r="U988" s="30"/>
      <c r="V988" s="19"/>
      <c r="W988" s="30"/>
      <c r="X988" s="1" t="s">
        <v>24</v>
      </c>
      <c r="Y988" s="21">
        <f>IF(Y985&gt;0,Y985+Y986,Y986)</f>
        <v>0</v>
      </c>
      <c r="Z988" s="30"/>
      <c r="AA988" s="4"/>
      <c r="AB988" s="3"/>
      <c r="AC988" s="3"/>
      <c r="AD988" s="5"/>
      <c r="AE988" s="30"/>
      <c r="AF988" s="30"/>
      <c r="AG988" s="30"/>
      <c r="AH988" s="30"/>
      <c r="AI988" s="30"/>
      <c r="AJ988" s="3"/>
      <c r="AK988" s="3"/>
      <c r="AL988" s="3"/>
      <c r="AM988" s="3"/>
      <c r="AN988" s="20"/>
      <c r="AO988" s="3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</row>
    <row r="989" spans="1:53" x14ac:dyDescent="0.25">
      <c r="A989" s="30"/>
      <c r="B989" s="1" t="s">
        <v>9</v>
      </c>
      <c r="C989" s="22">
        <f>C1013</f>
        <v>890.47999999999956</v>
      </c>
      <c r="D989" s="30"/>
      <c r="E989" s="4"/>
      <c r="F989" s="3"/>
      <c r="G989" s="3"/>
      <c r="H989" s="5"/>
      <c r="I989" s="30"/>
      <c r="J989" s="30"/>
      <c r="K989" s="30"/>
      <c r="L989" s="30"/>
      <c r="M989" s="30"/>
      <c r="N989" s="3"/>
      <c r="O989" s="3"/>
      <c r="P989" s="3"/>
      <c r="Q989" s="3"/>
      <c r="R989" s="20"/>
      <c r="S989" s="3"/>
      <c r="T989" s="30"/>
      <c r="U989" s="30"/>
      <c r="V989" s="19"/>
      <c r="W989" s="30"/>
      <c r="X989" s="1" t="s">
        <v>9</v>
      </c>
      <c r="Y989" s="22">
        <f>Y1013</f>
        <v>890.47999999999956</v>
      </c>
      <c r="Z989" s="30"/>
      <c r="AA989" s="4"/>
      <c r="AB989" s="3"/>
      <c r="AC989" s="3"/>
      <c r="AD989" s="5"/>
      <c r="AE989" s="30"/>
      <c r="AF989" s="30"/>
      <c r="AG989" s="30"/>
      <c r="AH989" s="30"/>
      <c r="AI989" s="30"/>
      <c r="AJ989" s="3"/>
      <c r="AK989" s="3"/>
      <c r="AL989" s="3"/>
      <c r="AM989" s="3"/>
      <c r="AN989" s="20"/>
      <c r="AO989" s="3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  <c r="BA989" s="30"/>
    </row>
    <row r="990" spans="1:53" x14ac:dyDescent="0.25">
      <c r="A990" s="30"/>
      <c r="B990" s="6" t="s">
        <v>26</v>
      </c>
      <c r="C990" s="23">
        <f>C988-C989</f>
        <v>-890.47999999999956</v>
      </c>
      <c r="D990" s="30"/>
      <c r="E990" s="9"/>
      <c r="F990" s="10"/>
      <c r="G990" s="10"/>
      <c r="H990" s="5"/>
      <c r="I990" s="30"/>
      <c r="J990" s="30"/>
      <c r="K990" s="30"/>
      <c r="L990" s="30"/>
      <c r="M990" s="30"/>
      <c r="N990" s="3"/>
      <c r="O990" s="3"/>
      <c r="P990" s="3"/>
      <c r="Q990" s="3"/>
      <c r="R990" s="20"/>
      <c r="S990" s="3"/>
      <c r="T990" s="30"/>
      <c r="U990" s="30"/>
      <c r="V990" s="19"/>
      <c r="W990" s="30"/>
      <c r="X990" s="6" t="s">
        <v>27</v>
      </c>
      <c r="Y990" s="23">
        <f>Y988-Y989</f>
        <v>-890.47999999999956</v>
      </c>
      <c r="Z990" s="30"/>
      <c r="AA990" s="4"/>
      <c r="AB990" s="3"/>
      <c r="AC990" s="3"/>
      <c r="AD990" s="5"/>
      <c r="AE990" s="30"/>
      <c r="AF990" s="30"/>
      <c r="AG990" s="30"/>
      <c r="AH990" s="30"/>
      <c r="AI990" s="30"/>
      <c r="AJ990" s="3"/>
      <c r="AK990" s="3"/>
      <c r="AL990" s="3"/>
      <c r="AM990" s="3"/>
      <c r="AN990" s="20"/>
      <c r="AO990" s="3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</row>
    <row r="991" spans="1:53" ht="23.25" x14ac:dyDescent="0.35">
      <c r="A991" s="30"/>
      <c r="B991" s="6"/>
      <c r="C991" s="7"/>
      <c r="D991" s="30"/>
      <c r="E991" s="9"/>
      <c r="F991" s="10"/>
      <c r="G991" s="10"/>
      <c r="H991" s="5"/>
      <c r="I991" s="30"/>
      <c r="J991" s="30"/>
      <c r="K991" s="30"/>
      <c r="L991" s="30"/>
      <c r="M991" s="30"/>
      <c r="N991" s="3"/>
      <c r="O991" s="3"/>
      <c r="P991" s="3"/>
      <c r="Q991" s="3"/>
      <c r="R991" s="20"/>
      <c r="S991" s="3"/>
      <c r="T991" s="30"/>
      <c r="U991" s="30"/>
      <c r="V991" s="19"/>
      <c r="W991" s="30"/>
      <c r="X991" s="168" t="str">
        <f>IF(Y990&lt;0,"NO PAGAR","COBRAR'")</f>
        <v>NO PAGAR</v>
      </c>
      <c r="Y991" s="168"/>
      <c r="Z991" s="30"/>
      <c r="AA991" s="9"/>
      <c r="AB991" s="10"/>
      <c r="AC991" s="10"/>
      <c r="AD991" s="5"/>
      <c r="AE991" s="30"/>
      <c r="AF991" s="30"/>
      <c r="AG991" s="30"/>
      <c r="AH991" s="30"/>
      <c r="AI991" s="30"/>
      <c r="AJ991" s="3"/>
      <c r="AK991" s="3"/>
      <c r="AL991" s="3"/>
      <c r="AM991" s="3"/>
      <c r="AN991" s="20"/>
      <c r="AO991" s="3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  <c r="BA991" s="30"/>
    </row>
    <row r="992" spans="1:53" ht="23.25" x14ac:dyDescent="0.35">
      <c r="A992" s="30"/>
      <c r="B992" s="168" t="str">
        <f>IF(C990&lt;0,"NO PAGAR","COBRAR'")</f>
        <v>NO PAGAR</v>
      </c>
      <c r="C992" s="168"/>
      <c r="D992" s="30"/>
      <c r="E992" s="9"/>
      <c r="F992" s="10"/>
      <c r="G992" s="10"/>
      <c r="H992" s="5"/>
      <c r="I992" s="30"/>
      <c r="J992" s="30"/>
      <c r="K992" s="30"/>
      <c r="L992" s="30"/>
      <c r="M992" s="30"/>
      <c r="N992" s="3"/>
      <c r="O992" s="3"/>
      <c r="P992" s="3"/>
      <c r="Q992" s="3"/>
      <c r="R992" s="20"/>
      <c r="S992" s="3"/>
      <c r="T992" s="30"/>
      <c r="U992" s="30"/>
      <c r="V992" s="19"/>
      <c r="W992" s="30"/>
      <c r="X992" s="6"/>
      <c r="Y992" s="8"/>
      <c r="Z992" s="30"/>
      <c r="AA992" s="9"/>
      <c r="AB992" s="10"/>
      <c r="AC992" s="10"/>
      <c r="AD992" s="5"/>
      <c r="AE992" s="30"/>
      <c r="AF992" s="30"/>
      <c r="AG992" s="30"/>
      <c r="AH992" s="30"/>
      <c r="AI992" s="30"/>
      <c r="AJ992" s="3"/>
      <c r="AK992" s="3"/>
      <c r="AL992" s="3"/>
      <c r="AM992" s="3"/>
      <c r="AN992" s="20"/>
      <c r="AO992" s="3"/>
      <c r="AP992" s="30"/>
      <c r="AQ992" s="30"/>
      <c r="AR992" s="30"/>
      <c r="AS992" s="30"/>
      <c r="AT992" s="30"/>
      <c r="AU992" s="30"/>
      <c r="AV992" s="30"/>
      <c r="AW992" s="30"/>
      <c r="AX992" s="30"/>
      <c r="AY992" s="30"/>
      <c r="AZ992" s="30"/>
      <c r="BA992" s="30"/>
    </row>
    <row r="993" spans="1:53" x14ac:dyDescent="0.25">
      <c r="A993" s="30"/>
      <c r="B993" s="159" t="s">
        <v>9</v>
      </c>
      <c r="C993" s="160"/>
      <c r="D993" s="30"/>
      <c r="E993" s="9"/>
      <c r="F993" s="10"/>
      <c r="G993" s="10"/>
      <c r="H993" s="5"/>
      <c r="I993" s="30"/>
      <c r="J993" s="30"/>
      <c r="K993" s="30"/>
      <c r="L993" s="30"/>
      <c r="M993" s="30"/>
      <c r="N993" s="3"/>
      <c r="O993" s="3"/>
      <c r="P993" s="3"/>
      <c r="Q993" s="3"/>
      <c r="R993" s="20"/>
      <c r="S993" s="3"/>
      <c r="T993" s="30"/>
      <c r="U993" s="30"/>
      <c r="V993" s="19"/>
      <c r="W993" s="30"/>
      <c r="X993" s="159" t="s">
        <v>9</v>
      </c>
      <c r="Y993" s="160"/>
      <c r="Z993" s="30"/>
      <c r="AA993" s="9"/>
      <c r="AB993" s="10"/>
      <c r="AC993" s="10"/>
      <c r="AD993" s="5"/>
      <c r="AE993" s="30"/>
      <c r="AF993" s="30"/>
      <c r="AG993" s="30"/>
      <c r="AH993" s="30"/>
      <c r="AI993" s="30"/>
      <c r="AJ993" s="3"/>
      <c r="AK993" s="3"/>
      <c r="AL993" s="3"/>
      <c r="AM993" s="3"/>
      <c r="AN993" s="20"/>
      <c r="AO993" s="3"/>
      <c r="AP993" s="30"/>
      <c r="AQ993" s="30"/>
      <c r="AR993" s="30"/>
      <c r="AS993" s="30"/>
      <c r="AT993" s="30"/>
      <c r="AU993" s="30"/>
      <c r="AV993" s="30"/>
      <c r="AW993" s="30"/>
      <c r="AX993" s="30"/>
      <c r="AY993" s="30"/>
      <c r="AZ993" s="30"/>
      <c r="BA993" s="30"/>
    </row>
    <row r="994" spans="1:53" x14ac:dyDescent="0.25">
      <c r="A994" s="30"/>
      <c r="B994" s="11" t="str">
        <f>IF(Y945&lt;0,"SALDO ADELANTADO","SALDO A FAVOR '")</f>
        <v>SALDO ADELANTADO</v>
      </c>
      <c r="C994" s="12">
        <f>IF(Y945&lt;=0,Y945*-1)</f>
        <v>890.47999999999956</v>
      </c>
      <c r="D994" s="30"/>
      <c r="E994" s="9"/>
      <c r="F994" s="10"/>
      <c r="G994" s="10"/>
      <c r="H994" s="5"/>
      <c r="I994" s="30"/>
      <c r="J994" s="30"/>
      <c r="K994" s="30"/>
      <c r="L994" s="30"/>
      <c r="M994" s="30"/>
      <c r="N994" s="3"/>
      <c r="O994" s="3"/>
      <c r="P994" s="3"/>
      <c r="Q994" s="3"/>
      <c r="R994" s="20"/>
      <c r="S994" s="3"/>
      <c r="T994" s="30"/>
      <c r="U994" s="30"/>
      <c r="V994" s="19"/>
      <c r="W994" s="30"/>
      <c r="X994" s="11" t="str">
        <f>IF(C990&lt;0,"SALDO ADELANTADO","SALDO A FAVOR'")</f>
        <v>SALDO ADELANTADO</v>
      </c>
      <c r="Y994" s="12">
        <f>IF(C990&lt;=0,C990*-1)</f>
        <v>890.47999999999956</v>
      </c>
      <c r="Z994" s="30"/>
      <c r="AA994" s="9"/>
      <c r="AB994" s="10"/>
      <c r="AC994" s="10"/>
      <c r="AD994" s="5"/>
      <c r="AE994" s="30"/>
      <c r="AF994" s="30"/>
      <c r="AG994" s="30"/>
      <c r="AH994" s="30"/>
      <c r="AI994" s="30"/>
      <c r="AJ994" s="3"/>
      <c r="AK994" s="3"/>
      <c r="AL994" s="3"/>
      <c r="AM994" s="3"/>
      <c r="AN994" s="20"/>
      <c r="AO994" s="3"/>
      <c r="AP994" s="30"/>
      <c r="AQ994" s="30"/>
      <c r="AR994" s="30"/>
      <c r="AS994" s="30"/>
      <c r="AT994" s="30"/>
      <c r="AU994" s="30"/>
      <c r="AV994" s="30"/>
      <c r="AW994" s="30"/>
      <c r="AX994" s="30"/>
      <c r="AY994" s="30"/>
      <c r="AZ994" s="30"/>
      <c r="BA994" s="30"/>
    </row>
    <row r="995" spans="1:53" x14ac:dyDescent="0.25">
      <c r="A995" s="30"/>
      <c r="B995" s="13" t="s">
        <v>10</v>
      </c>
      <c r="C995" s="12">
        <f>R1003</f>
        <v>0</v>
      </c>
      <c r="D995" s="30"/>
      <c r="E995" s="9"/>
      <c r="F995" s="10"/>
      <c r="G995" s="10"/>
      <c r="H995" s="5"/>
      <c r="I995" s="30"/>
      <c r="J995" s="30"/>
      <c r="K995" s="30"/>
      <c r="L995" s="30"/>
      <c r="M995" s="30"/>
      <c r="N995" s="3"/>
      <c r="O995" s="3"/>
      <c r="P995" s="3"/>
      <c r="Q995" s="3"/>
      <c r="R995" s="20"/>
      <c r="S995" s="3"/>
      <c r="T995" s="30"/>
      <c r="U995" s="30"/>
      <c r="V995" s="19"/>
      <c r="W995" s="30"/>
      <c r="X995" s="13" t="s">
        <v>10</v>
      </c>
      <c r="Y995" s="12">
        <f>AN1003</f>
        <v>0</v>
      </c>
      <c r="Z995" s="30"/>
      <c r="AA995" s="9"/>
      <c r="AB995" s="10"/>
      <c r="AC995" s="10"/>
      <c r="AD995" s="5"/>
      <c r="AE995" s="30"/>
      <c r="AF995" s="30"/>
      <c r="AG995" s="30"/>
      <c r="AH995" s="30"/>
      <c r="AI995" s="30"/>
      <c r="AJ995" s="3"/>
      <c r="AK995" s="3"/>
      <c r="AL995" s="3"/>
      <c r="AM995" s="3"/>
      <c r="AN995" s="20"/>
      <c r="AO995" s="3"/>
      <c r="AP995" s="30"/>
      <c r="AQ995" s="30"/>
      <c r="AR995" s="30"/>
      <c r="AS995" s="30"/>
      <c r="AT995" s="30"/>
      <c r="AU995" s="30"/>
      <c r="AV995" s="30"/>
      <c r="AW995" s="30"/>
      <c r="AX995" s="30"/>
      <c r="AY995" s="30"/>
      <c r="AZ995" s="30"/>
      <c r="BA995" s="30"/>
    </row>
    <row r="996" spans="1:53" x14ac:dyDescent="0.25">
      <c r="A996" s="30"/>
      <c r="B996" s="13" t="s">
        <v>11</v>
      </c>
      <c r="C996" s="12"/>
      <c r="D996" s="30"/>
      <c r="E996" s="9"/>
      <c r="F996" s="10"/>
      <c r="G996" s="10"/>
      <c r="H996" s="5"/>
      <c r="I996" s="30"/>
      <c r="J996" s="30"/>
      <c r="K996" s="30"/>
      <c r="L996" s="30"/>
      <c r="M996" s="30"/>
      <c r="N996" s="3"/>
      <c r="O996" s="3"/>
      <c r="P996" s="3"/>
      <c r="Q996" s="3"/>
      <c r="R996" s="20"/>
      <c r="S996" s="3"/>
      <c r="T996" s="30"/>
      <c r="U996" s="30"/>
      <c r="V996" s="19"/>
      <c r="W996" s="30"/>
      <c r="X996" s="13" t="s">
        <v>11</v>
      </c>
      <c r="Y996" s="12"/>
      <c r="Z996" s="30"/>
      <c r="AA996" s="9"/>
      <c r="AB996" s="10"/>
      <c r="AC996" s="10"/>
      <c r="AD996" s="5"/>
      <c r="AE996" s="30"/>
      <c r="AF996" s="30"/>
      <c r="AG996" s="30"/>
      <c r="AH996" s="30"/>
      <c r="AI996" s="30"/>
      <c r="AJ996" s="3"/>
      <c r="AK996" s="3"/>
      <c r="AL996" s="3"/>
      <c r="AM996" s="3"/>
      <c r="AN996" s="20"/>
      <c r="AO996" s="3"/>
      <c r="AP996" s="30"/>
      <c r="AQ996" s="30"/>
      <c r="AR996" s="30"/>
      <c r="AS996" s="30"/>
      <c r="AT996" s="30"/>
      <c r="AU996" s="30"/>
      <c r="AV996" s="30"/>
      <c r="AW996" s="30"/>
      <c r="AX996" s="30"/>
      <c r="AY996" s="30"/>
      <c r="AZ996" s="30"/>
      <c r="BA996" s="30"/>
    </row>
    <row r="997" spans="1:53" x14ac:dyDescent="0.25">
      <c r="A997" s="30"/>
      <c r="B997" s="13" t="s">
        <v>12</v>
      </c>
      <c r="C997" s="12"/>
      <c r="D997" s="30"/>
      <c r="E997" s="9"/>
      <c r="F997" s="10"/>
      <c r="G997" s="10"/>
      <c r="H997" s="5"/>
      <c r="I997" s="30"/>
      <c r="J997" s="30"/>
      <c r="K997" s="30"/>
      <c r="L997" s="30"/>
      <c r="M997" s="30"/>
      <c r="N997" s="3"/>
      <c r="O997" s="3"/>
      <c r="P997" s="3"/>
      <c r="Q997" s="3"/>
      <c r="R997" s="20"/>
      <c r="S997" s="3"/>
      <c r="T997" s="30"/>
      <c r="U997" s="30"/>
      <c r="V997" s="19"/>
      <c r="W997" s="30"/>
      <c r="X997" s="13" t="s">
        <v>12</v>
      </c>
      <c r="Y997" s="12"/>
      <c r="Z997" s="30"/>
      <c r="AA997" s="9"/>
      <c r="AB997" s="10"/>
      <c r="AC997" s="10"/>
      <c r="AD997" s="5"/>
      <c r="AE997" s="30"/>
      <c r="AF997" s="30"/>
      <c r="AG997" s="30"/>
      <c r="AH997" s="30"/>
      <c r="AI997" s="30"/>
      <c r="AJ997" s="3"/>
      <c r="AK997" s="3"/>
      <c r="AL997" s="3"/>
      <c r="AM997" s="3"/>
      <c r="AN997" s="20"/>
      <c r="AO997" s="3"/>
      <c r="AP997" s="30"/>
      <c r="AQ997" s="30"/>
      <c r="AR997" s="30"/>
      <c r="AS997" s="30"/>
      <c r="AT997" s="30"/>
      <c r="AU997" s="30"/>
      <c r="AV997" s="30"/>
      <c r="AW997" s="30"/>
      <c r="AX997" s="30"/>
      <c r="AY997" s="30"/>
      <c r="AZ997" s="30"/>
      <c r="BA997" s="30"/>
    </row>
    <row r="998" spans="1:53" x14ac:dyDescent="0.25">
      <c r="A998" s="30"/>
      <c r="B998" s="13" t="s">
        <v>13</v>
      </c>
      <c r="C998" s="12"/>
      <c r="D998" s="30"/>
      <c r="E998" s="9"/>
      <c r="F998" s="10"/>
      <c r="G998" s="10"/>
      <c r="H998" s="5"/>
      <c r="I998" s="30"/>
      <c r="J998" s="30"/>
      <c r="K998" s="30"/>
      <c r="L998" s="30"/>
      <c r="M998" s="30"/>
      <c r="N998" s="3"/>
      <c r="O998" s="3"/>
      <c r="P998" s="3"/>
      <c r="Q998" s="3"/>
      <c r="R998" s="20"/>
      <c r="S998" s="3"/>
      <c r="T998" s="30"/>
      <c r="U998" s="30"/>
      <c r="V998" s="19"/>
      <c r="W998" s="30"/>
      <c r="X998" s="13" t="s">
        <v>13</v>
      </c>
      <c r="Y998" s="12"/>
      <c r="Z998" s="30"/>
      <c r="AA998" s="9"/>
      <c r="AB998" s="10"/>
      <c r="AC998" s="10"/>
      <c r="AD998" s="5"/>
      <c r="AE998" s="30"/>
      <c r="AF998" s="30"/>
      <c r="AG998" s="30"/>
      <c r="AH998" s="30"/>
      <c r="AI998" s="30"/>
      <c r="AJ998" s="3"/>
      <c r="AK998" s="3"/>
      <c r="AL998" s="3"/>
      <c r="AM998" s="3"/>
      <c r="AN998" s="20"/>
      <c r="AO998" s="3"/>
      <c r="AP998" s="30"/>
      <c r="AQ998" s="30"/>
      <c r="AR998" s="30"/>
      <c r="AS998" s="30"/>
      <c r="AT998" s="30"/>
      <c r="AU998" s="30"/>
      <c r="AV998" s="30"/>
      <c r="AW998" s="30"/>
      <c r="AX998" s="30"/>
      <c r="AY998" s="30"/>
      <c r="AZ998" s="30"/>
      <c r="BA998" s="30"/>
    </row>
    <row r="999" spans="1:53" x14ac:dyDescent="0.25">
      <c r="A999" s="30"/>
      <c r="B999" s="13" t="s">
        <v>14</v>
      </c>
      <c r="C999" s="12"/>
      <c r="D999" s="30"/>
      <c r="E999" s="9"/>
      <c r="F999" s="10"/>
      <c r="G999" s="10"/>
      <c r="H999" s="5"/>
      <c r="I999" s="30"/>
      <c r="J999" s="30"/>
      <c r="K999" s="30"/>
      <c r="L999" s="30"/>
      <c r="M999" s="30"/>
      <c r="N999" s="3"/>
      <c r="O999" s="3"/>
      <c r="P999" s="3"/>
      <c r="Q999" s="3"/>
      <c r="R999" s="20"/>
      <c r="S999" s="3"/>
      <c r="T999" s="30"/>
      <c r="U999" s="30"/>
      <c r="V999" s="19"/>
      <c r="W999" s="30"/>
      <c r="X999" s="13" t="s">
        <v>14</v>
      </c>
      <c r="Y999" s="12"/>
      <c r="Z999" s="30"/>
      <c r="AA999" s="9"/>
      <c r="AB999" s="10"/>
      <c r="AC999" s="10"/>
      <c r="AD999" s="5"/>
      <c r="AE999" s="30"/>
      <c r="AF999" s="30"/>
      <c r="AG999" s="30"/>
      <c r="AH999" s="30"/>
      <c r="AI999" s="30"/>
      <c r="AJ999" s="3"/>
      <c r="AK999" s="3"/>
      <c r="AL999" s="3"/>
      <c r="AM999" s="3"/>
      <c r="AN999" s="20"/>
      <c r="AO999" s="3"/>
      <c r="AP999" s="30"/>
      <c r="AQ999" s="30"/>
      <c r="AR999" s="30"/>
      <c r="AS999" s="30"/>
      <c r="AT999" s="30"/>
      <c r="AU999" s="30"/>
      <c r="AV999" s="30"/>
      <c r="AW999" s="30"/>
      <c r="AX999" s="30"/>
      <c r="AY999" s="30"/>
      <c r="AZ999" s="30"/>
      <c r="BA999" s="30"/>
    </row>
    <row r="1000" spans="1:53" x14ac:dyDescent="0.25">
      <c r="A1000" s="30"/>
      <c r="B1000" s="13" t="s">
        <v>15</v>
      </c>
      <c r="C1000" s="12"/>
      <c r="D1000" s="30"/>
      <c r="E1000" s="161" t="s">
        <v>7</v>
      </c>
      <c r="F1000" s="162"/>
      <c r="G1000" s="163"/>
      <c r="H1000" s="5">
        <f>SUM(H986:H999)</f>
        <v>0</v>
      </c>
      <c r="I1000" s="30"/>
      <c r="J1000" s="30"/>
      <c r="K1000" s="30"/>
      <c r="L1000" s="30"/>
      <c r="M1000" s="30"/>
      <c r="N1000" s="3"/>
      <c r="O1000" s="3"/>
      <c r="P1000" s="3"/>
      <c r="Q1000" s="3"/>
      <c r="R1000" s="20"/>
      <c r="S1000" s="3"/>
      <c r="T1000" s="30"/>
      <c r="U1000" s="30"/>
      <c r="V1000" s="19"/>
      <c r="W1000" s="30"/>
      <c r="X1000" s="13" t="s">
        <v>15</v>
      </c>
      <c r="Y1000" s="12"/>
      <c r="Z1000" s="30"/>
      <c r="AA1000" s="9"/>
      <c r="AB1000" s="10"/>
      <c r="AC1000" s="10"/>
      <c r="AD1000" s="5"/>
      <c r="AE1000" s="30"/>
      <c r="AF1000" s="30"/>
      <c r="AG1000" s="30"/>
      <c r="AH1000" s="30"/>
      <c r="AI1000" s="30"/>
      <c r="AJ1000" s="3"/>
      <c r="AK1000" s="3"/>
      <c r="AL1000" s="3"/>
      <c r="AM1000" s="3"/>
      <c r="AN1000" s="20"/>
      <c r="AO1000" s="3"/>
      <c r="AP1000" s="30"/>
      <c r="AQ1000" s="30"/>
      <c r="AR1000" s="30"/>
      <c r="AS1000" s="30"/>
      <c r="AT1000" s="30"/>
      <c r="AU1000" s="30"/>
      <c r="AV1000" s="30"/>
      <c r="AW1000" s="30"/>
      <c r="AX1000" s="30"/>
      <c r="AY1000" s="30"/>
      <c r="AZ1000" s="30"/>
      <c r="BA1000" s="30"/>
    </row>
    <row r="1001" spans="1:53" x14ac:dyDescent="0.25">
      <c r="A1001" s="30"/>
      <c r="B1001" s="13" t="s">
        <v>16</v>
      </c>
      <c r="C1001" s="12"/>
      <c r="D1001" s="30"/>
      <c r="E1001" s="15"/>
      <c r="F1001" s="15"/>
      <c r="G1001" s="15"/>
      <c r="H1001" s="30"/>
      <c r="I1001" s="30"/>
      <c r="J1001" s="30"/>
      <c r="K1001" s="30"/>
      <c r="L1001" s="30"/>
      <c r="M1001" s="30"/>
      <c r="N1001" s="3"/>
      <c r="O1001" s="3"/>
      <c r="P1001" s="3"/>
      <c r="Q1001" s="3"/>
      <c r="R1001" s="20"/>
      <c r="S1001" s="3"/>
      <c r="T1001" s="30"/>
      <c r="U1001" s="30"/>
      <c r="V1001" s="19"/>
      <c r="W1001" s="30"/>
      <c r="X1001" s="13" t="s">
        <v>16</v>
      </c>
      <c r="Y1001" s="12"/>
      <c r="Z1001" s="30"/>
      <c r="AA1001" s="161" t="s">
        <v>7</v>
      </c>
      <c r="AB1001" s="162"/>
      <c r="AC1001" s="163"/>
      <c r="AD1001" s="5">
        <f>SUM(AD987:AD1000)</f>
        <v>0</v>
      </c>
      <c r="AE1001" s="30"/>
      <c r="AF1001" s="30"/>
      <c r="AG1001" s="30"/>
      <c r="AH1001" s="30"/>
      <c r="AI1001" s="30"/>
      <c r="AJ1001" s="3"/>
      <c r="AK1001" s="3"/>
      <c r="AL1001" s="3"/>
      <c r="AM1001" s="3"/>
      <c r="AN1001" s="20"/>
      <c r="AO1001" s="3"/>
      <c r="AP1001" s="30"/>
      <c r="AQ1001" s="30"/>
      <c r="AR1001" s="30"/>
      <c r="AS1001" s="30"/>
      <c r="AT1001" s="30"/>
      <c r="AU1001" s="30"/>
      <c r="AV1001" s="30"/>
      <c r="AW1001" s="30"/>
      <c r="AX1001" s="30"/>
      <c r="AY1001" s="30"/>
      <c r="AZ1001" s="30"/>
      <c r="BA1001" s="30"/>
    </row>
    <row r="1002" spans="1:53" x14ac:dyDescent="0.25">
      <c r="A1002" s="30"/>
      <c r="B1002" s="13" t="s">
        <v>17</v>
      </c>
      <c r="C1002" s="12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"/>
      <c r="O1002" s="3"/>
      <c r="P1002" s="3"/>
      <c r="Q1002" s="3"/>
      <c r="R1002" s="20"/>
      <c r="S1002" s="3"/>
      <c r="T1002" s="30"/>
      <c r="U1002" s="30"/>
      <c r="V1002" s="19"/>
      <c r="W1002" s="30"/>
      <c r="X1002" s="13" t="s">
        <v>17</v>
      </c>
      <c r="Y1002" s="12"/>
      <c r="Z1002" s="30"/>
      <c r="AA1002" s="15"/>
      <c r="AB1002" s="15"/>
      <c r="AC1002" s="15"/>
      <c r="AD1002" s="30"/>
      <c r="AE1002" s="30"/>
      <c r="AF1002" s="30"/>
      <c r="AG1002" s="30"/>
      <c r="AH1002" s="30"/>
      <c r="AI1002" s="30"/>
      <c r="AJ1002" s="3"/>
      <c r="AK1002" s="3"/>
      <c r="AL1002" s="3"/>
      <c r="AM1002" s="3"/>
      <c r="AN1002" s="20"/>
      <c r="AO1002" s="3"/>
      <c r="AP1002" s="30"/>
      <c r="AQ1002" s="30"/>
      <c r="AR1002" s="30"/>
      <c r="AS1002" s="30"/>
      <c r="AT1002" s="30"/>
      <c r="AU1002" s="30"/>
      <c r="AV1002" s="30"/>
      <c r="AW1002" s="30"/>
      <c r="AX1002" s="30"/>
      <c r="AY1002" s="30"/>
      <c r="AZ1002" s="30"/>
      <c r="BA1002" s="30"/>
    </row>
    <row r="1003" spans="1:53" x14ac:dyDescent="0.25">
      <c r="A1003" s="30"/>
      <c r="B1003" s="14"/>
      <c r="C1003" s="12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161" t="s">
        <v>7</v>
      </c>
      <c r="O1003" s="162"/>
      <c r="P1003" s="162"/>
      <c r="Q1003" s="163"/>
      <c r="R1003" s="20">
        <f>SUM(R987:R1002)</f>
        <v>0</v>
      </c>
      <c r="S1003" s="3"/>
      <c r="T1003" s="30"/>
      <c r="U1003" s="30"/>
      <c r="V1003" s="19"/>
      <c r="W1003" s="30"/>
      <c r="X1003" s="14"/>
      <c r="Y1003" s="12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161" t="s">
        <v>7</v>
      </c>
      <c r="AK1003" s="162"/>
      <c r="AL1003" s="162"/>
      <c r="AM1003" s="163"/>
      <c r="AN1003" s="20">
        <f>SUM(AN987:AN1002)</f>
        <v>0</v>
      </c>
      <c r="AO1003" s="3"/>
      <c r="AP1003" s="30"/>
      <c r="AQ1003" s="30"/>
      <c r="AR1003" s="30"/>
      <c r="AS1003" s="30"/>
      <c r="AT1003" s="30"/>
      <c r="AU1003" s="30"/>
      <c r="AV1003" s="30"/>
      <c r="AW1003" s="30"/>
      <c r="AX1003" s="30"/>
      <c r="AY1003" s="30"/>
      <c r="AZ1003" s="30"/>
      <c r="BA1003" s="30"/>
    </row>
    <row r="1004" spans="1:53" x14ac:dyDescent="0.25">
      <c r="A1004" s="30"/>
      <c r="B1004" s="14"/>
      <c r="C1004" s="12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19"/>
      <c r="W1004" s="30"/>
      <c r="X1004" s="14"/>
      <c r="Y1004" s="12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  <c r="AW1004" s="30"/>
      <c r="AX1004" s="30"/>
      <c r="AY1004" s="30"/>
      <c r="AZ1004" s="30"/>
      <c r="BA1004" s="30"/>
    </row>
    <row r="1005" spans="1:53" x14ac:dyDescent="0.25">
      <c r="A1005" s="30"/>
      <c r="B1005" s="14"/>
      <c r="C1005" s="12"/>
      <c r="D1005" s="30"/>
      <c r="E1005" s="16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19"/>
      <c r="W1005" s="30"/>
      <c r="X1005" s="14"/>
      <c r="Y1005" s="12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  <c r="AW1005" s="30"/>
      <c r="AX1005" s="30"/>
      <c r="AY1005" s="30"/>
      <c r="AZ1005" s="30"/>
      <c r="BA1005" s="30"/>
    </row>
    <row r="1006" spans="1:53" x14ac:dyDescent="0.25">
      <c r="A1006" s="30"/>
      <c r="B1006" s="14"/>
      <c r="C1006" s="12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19"/>
      <c r="W1006" s="30"/>
      <c r="X1006" s="14"/>
      <c r="Y1006" s="12"/>
      <c r="Z1006" s="30"/>
      <c r="AA1006" s="16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  <c r="AW1006" s="30"/>
      <c r="AX1006" s="30"/>
      <c r="AY1006" s="30"/>
      <c r="AZ1006" s="30"/>
      <c r="BA1006" s="30"/>
    </row>
    <row r="1007" spans="1:53" x14ac:dyDescent="0.25">
      <c r="A1007" s="30"/>
      <c r="B1007" s="14"/>
      <c r="C1007" s="12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19"/>
      <c r="W1007" s="30"/>
      <c r="X1007" s="14"/>
      <c r="Y1007" s="12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  <c r="AW1007" s="30"/>
      <c r="AX1007" s="30"/>
      <c r="AY1007" s="30"/>
      <c r="AZ1007" s="30"/>
      <c r="BA1007" s="30"/>
    </row>
    <row r="1008" spans="1:53" x14ac:dyDescent="0.25">
      <c r="A1008" s="30"/>
      <c r="B1008" s="14"/>
      <c r="C1008" s="12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19"/>
      <c r="W1008" s="30"/>
      <c r="X1008" s="14"/>
      <c r="Y1008" s="12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  <c r="AW1008" s="30"/>
      <c r="AX1008" s="30"/>
      <c r="AY1008" s="30"/>
      <c r="AZ1008" s="30"/>
      <c r="BA1008" s="30"/>
    </row>
    <row r="1009" spans="1:53" x14ac:dyDescent="0.25">
      <c r="A1009" s="30"/>
      <c r="B1009" s="14"/>
      <c r="C1009" s="12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19"/>
      <c r="W1009" s="30"/>
      <c r="X1009" s="14"/>
      <c r="Y1009" s="12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  <c r="AW1009" s="30"/>
      <c r="AX1009" s="30"/>
      <c r="AY1009" s="30"/>
      <c r="AZ1009" s="30"/>
      <c r="BA1009" s="30"/>
    </row>
    <row r="1010" spans="1:53" x14ac:dyDescent="0.25">
      <c r="A1010" s="30"/>
      <c r="B1010" s="14"/>
      <c r="C1010" s="12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19"/>
      <c r="W1010" s="30"/>
      <c r="X1010" s="14"/>
      <c r="Y1010" s="12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  <c r="AW1010" s="30"/>
      <c r="AX1010" s="30"/>
      <c r="AY1010" s="30"/>
      <c r="AZ1010" s="30"/>
      <c r="BA1010" s="30"/>
    </row>
    <row r="1011" spans="1:53" x14ac:dyDescent="0.25">
      <c r="A1011" s="30"/>
      <c r="B1011" s="14"/>
      <c r="C1011" s="12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19"/>
      <c r="W1011" s="30"/>
      <c r="X1011" s="14"/>
      <c r="Y1011" s="12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  <c r="AW1011" s="30"/>
      <c r="AX1011" s="30"/>
      <c r="AY1011" s="30"/>
      <c r="AZ1011" s="30"/>
      <c r="BA1011" s="30"/>
    </row>
    <row r="1012" spans="1:53" x14ac:dyDescent="0.25">
      <c r="A1012" s="30"/>
      <c r="B1012" s="13"/>
      <c r="C1012" s="12"/>
      <c r="D1012" s="30"/>
      <c r="E1012" s="30" t="s">
        <v>21</v>
      </c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19"/>
      <c r="W1012" s="30"/>
      <c r="X1012" s="13"/>
      <c r="Y1012" s="12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  <c r="AW1012" s="30"/>
      <c r="AX1012" s="30"/>
      <c r="AY1012" s="30"/>
      <c r="AZ1012" s="30"/>
      <c r="BA1012" s="30"/>
    </row>
    <row r="1013" spans="1:53" x14ac:dyDescent="0.25">
      <c r="A1013" s="30"/>
      <c r="B1013" s="17" t="s">
        <v>18</v>
      </c>
      <c r="C1013" s="18">
        <f>SUM(C994:C1012)</f>
        <v>890.47999999999956</v>
      </c>
      <c r="D1013" s="30" t="s">
        <v>22</v>
      </c>
      <c r="E1013" s="1" t="s">
        <v>19</v>
      </c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19"/>
      <c r="W1013" s="30"/>
      <c r="X1013" s="17" t="s">
        <v>18</v>
      </c>
      <c r="Y1013" s="18">
        <f>SUM(Y994:Y1012)</f>
        <v>890.47999999999956</v>
      </c>
      <c r="Z1013" s="30" t="s">
        <v>22</v>
      </c>
      <c r="AA1013" s="30" t="s">
        <v>21</v>
      </c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  <c r="AW1013" s="30"/>
      <c r="AX1013" s="30"/>
      <c r="AY1013" s="30"/>
      <c r="AZ1013" s="30"/>
      <c r="BA1013" s="30"/>
    </row>
    <row r="1014" spans="1:53" x14ac:dyDescent="0.25">
      <c r="A1014" s="30"/>
      <c r="B1014" s="30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19"/>
      <c r="W1014" s="30"/>
      <c r="X1014" s="30"/>
      <c r="Y1014" s="30"/>
      <c r="Z1014" s="30"/>
      <c r="AA1014" s="1" t="s">
        <v>19</v>
      </c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  <c r="AW1014" s="30"/>
      <c r="AX1014" s="30"/>
      <c r="AY1014" s="30"/>
      <c r="AZ1014" s="30"/>
      <c r="BA1014" s="30"/>
    </row>
    <row r="1015" spans="1:53" x14ac:dyDescent="0.25">
      <c r="A1015" s="30"/>
      <c r="B1015" s="30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19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</row>
    <row r="1016" spans="1:53" x14ac:dyDescent="0.25">
      <c r="A1016" s="30"/>
      <c r="B1016" s="30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19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</row>
    <row r="1017" spans="1:53" x14ac:dyDescent="0.25">
      <c r="A1017" s="30"/>
      <c r="B1017" s="30"/>
      <c r="C1017" s="30"/>
      <c r="D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19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  <c r="AW1017" s="30"/>
      <c r="AX1017" s="30"/>
      <c r="AY1017" s="30"/>
      <c r="AZ1017" s="30"/>
      <c r="BA1017" s="30"/>
    </row>
    <row r="1018" spans="1:53" x14ac:dyDescent="0.25">
      <c r="V1018" s="19"/>
    </row>
    <row r="1019" spans="1:53" x14ac:dyDescent="0.25">
      <c r="V1019" s="19"/>
    </row>
    <row r="1020" spans="1:53" x14ac:dyDescent="0.25">
      <c r="V1020" s="19"/>
    </row>
    <row r="1021" spans="1:53" x14ac:dyDescent="0.25">
      <c r="V1021" s="19"/>
    </row>
    <row r="1022" spans="1:53" x14ac:dyDescent="0.25">
      <c r="V1022" s="19"/>
    </row>
    <row r="1023" spans="1:53" x14ac:dyDescent="0.25">
      <c r="V1023" s="19"/>
    </row>
    <row r="1024" spans="1:53" x14ac:dyDescent="0.25">
      <c r="V1024" s="19"/>
    </row>
    <row r="1025" spans="1:53" x14ac:dyDescent="0.25">
      <c r="E1025" s="30"/>
      <c r="F1025" s="30"/>
      <c r="G1025" s="30"/>
      <c r="H1025" s="30"/>
      <c r="V1025" s="19"/>
    </row>
    <row r="1026" spans="1:53" x14ac:dyDescent="0.25">
      <c r="A1026" s="30"/>
      <c r="B1026" s="30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19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  <c r="AW1026" s="30"/>
      <c r="AX1026" s="30"/>
      <c r="AY1026" s="30"/>
      <c r="AZ1026" s="30"/>
      <c r="BA1026" s="30"/>
    </row>
    <row r="1027" spans="1:53" ht="26.25" x14ac:dyDescent="0.4">
      <c r="A1027" s="30"/>
      <c r="B1027" s="30"/>
      <c r="C1027" s="30"/>
      <c r="D1027" s="30"/>
      <c r="E1027" s="30"/>
      <c r="F1027" s="30"/>
      <c r="G1027" s="30"/>
      <c r="H1027" s="109" t="s">
        <v>28</v>
      </c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19"/>
      <c r="W1027" s="30"/>
      <c r="X1027" s="30"/>
      <c r="Y1027" s="30"/>
      <c r="Z1027" s="30"/>
      <c r="AA1027" s="30"/>
      <c r="AB1027" s="30"/>
      <c r="AC1027" s="164" t="s">
        <v>29</v>
      </c>
      <c r="AD1027" s="164"/>
      <c r="AE1027" s="164"/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  <c r="AW1027" s="30"/>
      <c r="AX1027" s="30"/>
      <c r="AY1027" s="30"/>
      <c r="AZ1027" s="30"/>
      <c r="BA1027" s="30"/>
    </row>
    <row r="1028" spans="1:53" ht="15" customHeight="1" x14ac:dyDescent="0.4">
      <c r="A1028" s="30"/>
      <c r="B1028" s="30"/>
      <c r="C1028" s="30"/>
      <c r="D1028" s="30"/>
      <c r="E1028" s="30"/>
      <c r="F1028" s="30"/>
      <c r="G1028" s="30"/>
      <c r="H1028" s="109"/>
      <c r="I1028" s="109"/>
      <c r="J1028" s="109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19"/>
      <c r="W1028" s="30"/>
      <c r="X1028" s="30"/>
      <c r="Y1028" s="30"/>
      <c r="Z1028" s="30"/>
      <c r="AA1028" s="30"/>
      <c r="AB1028" s="30"/>
      <c r="AC1028" s="164"/>
      <c r="AD1028" s="164"/>
      <c r="AE1028" s="164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  <c r="AW1028" s="30"/>
      <c r="AX1028" s="30"/>
      <c r="AY1028" s="30"/>
      <c r="AZ1028" s="30"/>
      <c r="BA1028" s="30"/>
    </row>
    <row r="1029" spans="1:53" ht="15" customHeight="1" x14ac:dyDescent="0.4">
      <c r="A1029" s="30"/>
      <c r="B1029" s="30"/>
      <c r="C1029" s="30"/>
      <c r="D1029" s="30"/>
      <c r="E1029" s="30"/>
      <c r="F1029" s="30"/>
      <c r="G1029" s="30"/>
      <c r="H1029" s="30"/>
      <c r="I1029" s="109"/>
      <c r="J1029" s="109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19"/>
      <c r="W1029" s="30"/>
      <c r="X1029" s="30"/>
      <c r="Y1029" s="30"/>
      <c r="Z1029" s="30"/>
      <c r="AA1029" s="30"/>
      <c r="AB1029" s="30"/>
      <c r="AC1029" s="164"/>
      <c r="AD1029" s="164"/>
      <c r="AE1029" s="164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  <c r="AW1029" s="30"/>
      <c r="AX1029" s="30"/>
      <c r="AY1029" s="30"/>
      <c r="AZ1029" s="30"/>
      <c r="BA1029" s="30"/>
    </row>
    <row r="1030" spans="1:53" x14ac:dyDescent="0.25">
      <c r="A1030" s="30"/>
      <c r="B1030" s="30"/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19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  <c r="AW1030" s="30"/>
      <c r="AX1030" s="30"/>
      <c r="AY1030" s="30"/>
      <c r="AZ1030" s="30"/>
      <c r="BA1030" s="30"/>
    </row>
    <row r="1031" spans="1:53" x14ac:dyDescent="0.25">
      <c r="A1031" s="30"/>
      <c r="B1031" s="30"/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19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  <c r="AW1031" s="30"/>
      <c r="AX1031" s="30"/>
      <c r="AY1031" s="30"/>
      <c r="AZ1031" s="30"/>
      <c r="BA1031" s="30"/>
    </row>
    <row r="1032" spans="1:53" ht="23.25" x14ac:dyDescent="0.35">
      <c r="A1032" s="30"/>
      <c r="B1032" s="24" t="s">
        <v>72</v>
      </c>
      <c r="C1032" s="30"/>
      <c r="D1032" s="30"/>
      <c r="E1032" s="166" t="s">
        <v>20</v>
      </c>
      <c r="F1032" s="166"/>
      <c r="G1032" s="166"/>
      <c r="H1032" s="166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19"/>
      <c r="W1032" s="30"/>
      <c r="X1032" s="24" t="s">
        <v>74</v>
      </c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  <c r="AW1032" s="30"/>
      <c r="AX1032" s="30"/>
      <c r="AY1032" s="30"/>
      <c r="AZ1032" s="30"/>
      <c r="BA1032" s="30"/>
    </row>
    <row r="1033" spans="1:53" ht="23.25" x14ac:dyDescent="0.35">
      <c r="A1033" s="30"/>
      <c r="B1033" s="25" t="s">
        <v>32</v>
      </c>
      <c r="C1033" s="22">
        <f>IF(X985="PAGADO",0,Y990)</f>
        <v>-890.47999999999956</v>
      </c>
      <c r="D1033" s="30"/>
      <c r="E1033" s="2" t="s">
        <v>1</v>
      </c>
      <c r="F1033" s="2" t="s">
        <v>2</v>
      </c>
      <c r="G1033" s="2" t="s">
        <v>3</v>
      </c>
      <c r="H1033" s="2" t="s">
        <v>4</v>
      </c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19"/>
      <c r="W1033" s="30"/>
      <c r="X1033" s="25" t="s">
        <v>32</v>
      </c>
      <c r="Y1033" s="22">
        <f>IF(B1033="PAGADO",0,C1038)</f>
        <v>-890.47999999999956</v>
      </c>
      <c r="Z1033" s="30"/>
      <c r="AA1033" s="166" t="s">
        <v>20</v>
      </c>
      <c r="AB1033" s="166"/>
      <c r="AC1033" s="166"/>
      <c r="AD1033" s="166"/>
      <c r="AE1033" s="30"/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  <c r="AW1033" s="30"/>
      <c r="AX1033" s="30"/>
      <c r="AY1033" s="30"/>
      <c r="AZ1033" s="30"/>
      <c r="BA1033" s="30"/>
    </row>
    <row r="1034" spans="1:53" x14ac:dyDescent="0.25">
      <c r="A1034" s="30"/>
      <c r="B1034" s="1" t="s">
        <v>0</v>
      </c>
      <c r="C1034" s="21">
        <f>H1048</f>
        <v>0</v>
      </c>
      <c r="D1034" s="30"/>
      <c r="E1034" s="4"/>
      <c r="F1034" s="3"/>
      <c r="G1034" s="3"/>
      <c r="H1034" s="5"/>
      <c r="I1034" s="30"/>
      <c r="J1034" s="30"/>
      <c r="K1034" s="30"/>
      <c r="L1034" s="30"/>
      <c r="M1034" s="30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T1034" s="30"/>
      <c r="U1034" s="30"/>
      <c r="V1034" s="19"/>
      <c r="W1034" s="30"/>
      <c r="X1034" s="1" t="s">
        <v>0</v>
      </c>
      <c r="Y1034" s="21">
        <f>AD1049</f>
        <v>0</v>
      </c>
      <c r="Z1034" s="30"/>
      <c r="AA1034" s="2" t="s">
        <v>1</v>
      </c>
      <c r="AB1034" s="2" t="s">
        <v>2</v>
      </c>
      <c r="AC1034" s="2" t="s">
        <v>3</v>
      </c>
      <c r="AD1034" s="2" t="s">
        <v>4</v>
      </c>
      <c r="AE1034" s="30"/>
      <c r="AF1034" s="30"/>
      <c r="AG1034" s="30"/>
      <c r="AH1034" s="30"/>
      <c r="AI1034" s="30"/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  <c r="AP1034" s="30"/>
      <c r="AQ1034" s="30"/>
      <c r="AR1034" s="30"/>
      <c r="AS1034" s="30"/>
      <c r="AT1034" s="30"/>
      <c r="AU1034" s="30"/>
      <c r="AV1034" s="30"/>
      <c r="AW1034" s="30"/>
      <c r="AX1034" s="30"/>
      <c r="AY1034" s="30"/>
      <c r="AZ1034" s="30"/>
      <c r="BA1034" s="30"/>
    </row>
    <row r="1035" spans="1:53" x14ac:dyDescent="0.25">
      <c r="A1035" s="30"/>
      <c r="B1035" s="30"/>
      <c r="C1035" s="22"/>
      <c r="D1035" s="30"/>
      <c r="E1035" s="4"/>
      <c r="F1035" s="3"/>
      <c r="G1035" s="3"/>
      <c r="H1035" s="5"/>
      <c r="I1035" s="30"/>
      <c r="J1035" s="30"/>
      <c r="K1035" s="30"/>
      <c r="L1035" s="30"/>
      <c r="M1035" s="30"/>
      <c r="N1035" s="3"/>
      <c r="O1035" s="3"/>
      <c r="P1035" s="3"/>
      <c r="Q1035" s="3"/>
      <c r="R1035" s="20"/>
      <c r="S1035" s="3"/>
      <c r="T1035" s="30"/>
      <c r="U1035" s="30"/>
      <c r="V1035" s="19"/>
      <c r="W1035" s="30"/>
      <c r="X1035" s="30"/>
      <c r="Y1035" s="22"/>
      <c r="Z1035" s="30"/>
      <c r="AA1035" s="4"/>
      <c r="AB1035" s="3"/>
      <c r="AC1035" s="3"/>
      <c r="AD1035" s="5"/>
      <c r="AE1035" s="30"/>
      <c r="AF1035" s="30"/>
      <c r="AG1035" s="30"/>
      <c r="AH1035" s="30"/>
      <c r="AI1035" s="30"/>
      <c r="AJ1035" s="3"/>
      <c r="AK1035" s="3"/>
      <c r="AL1035" s="3"/>
      <c r="AM1035" s="3"/>
      <c r="AN1035" s="20"/>
      <c r="AO1035" s="3"/>
      <c r="AP1035" s="30"/>
      <c r="AQ1035" s="30"/>
      <c r="AR1035" s="30"/>
      <c r="AS1035" s="30"/>
      <c r="AT1035" s="30"/>
      <c r="AU1035" s="30"/>
      <c r="AV1035" s="30"/>
      <c r="AW1035" s="30"/>
      <c r="AX1035" s="30"/>
      <c r="AY1035" s="30"/>
      <c r="AZ1035" s="30"/>
      <c r="BA1035" s="30"/>
    </row>
    <row r="1036" spans="1:53" x14ac:dyDescent="0.25">
      <c r="A1036" s="30"/>
      <c r="B1036" s="1" t="s">
        <v>24</v>
      </c>
      <c r="C1036" s="21">
        <f>IF(C1033&gt;0,C1033+C1034,C1034)</f>
        <v>0</v>
      </c>
      <c r="D1036" s="30"/>
      <c r="E1036" s="4"/>
      <c r="F1036" s="3"/>
      <c r="G1036" s="3"/>
      <c r="H1036" s="5"/>
      <c r="I1036" s="30"/>
      <c r="J1036" s="30"/>
      <c r="K1036" s="30"/>
      <c r="L1036" s="30"/>
      <c r="M1036" s="30"/>
      <c r="N1036" s="3"/>
      <c r="O1036" s="3"/>
      <c r="P1036" s="3"/>
      <c r="Q1036" s="3"/>
      <c r="R1036" s="20"/>
      <c r="S1036" s="3"/>
      <c r="T1036" s="30"/>
      <c r="U1036" s="30"/>
      <c r="V1036" s="19"/>
      <c r="W1036" s="30"/>
      <c r="X1036" s="1" t="s">
        <v>24</v>
      </c>
      <c r="Y1036" s="21">
        <f>IF(Y1033&gt;0,Y1033+Y1034,Y1034)</f>
        <v>0</v>
      </c>
      <c r="Z1036" s="30"/>
      <c r="AA1036" s="4"/>
      <c r="AB1036" s="3"/>
      <c r="AC1036" s="3"/>
      <c r="AD1036" s="5"/>
      <c r="AE1036" s="30"/>
      <c r="AF1036" s="30"/>
      <c r="AG1036" s="30"/>
      <c r="AH1036" s="30"/>
      <c r="AI1036" s="30"/>
      <c r="AJ1036" s="3"/>
      <c r="AK1036" s="3"/>
      <c r="AL1036" s="3"/>
      <c r="AM1036" s="3"/>
      <c r="AN1036" s="20"/>
      <c r="AO1036" s="3"/>
      <c r="AP1036" s="30"/>
      <c r="AQ1036" s="30"/>
      <c r="AR1036" s="30"/>
      <c r="AS1036" s="30"/>
      <c r="AT1036" s="30"/>
      <c r="AU1036" s="30"/>
      <c r="AV1036" s="30"/>
      <c r="AW1036" s="30"/>
      <c r="AX1036" s="30"/>
      <c r="AY1036" s="30"/>
      <c r="AZ1036" s="30"/>
      <c r="BA1036" s="30"/>
    </row>
    <row r="1037" spans="1:53" x14ac:dyDescent="0.25">
      <c r="A1037" s="30"/>
      <c r="B1037" s="1" t="s">
        <v>9</v>
      </c>
      <c r="C1037" s="22">
        <f>C1060</f>
        <v>890.47999999999956</v>
      </c>
      <c r="D1037" s="30"/>
      <c r="E1037" s="4"/>
      <c r="F1037" s="3"/>
      <c r="G1037" s="3"/>
      <c r="H1037" s="5"/>
      <c r="I1037" s="30"/>
      <c r="J1037" s="30"/>
      <c r="K1037" s="30"/>
      <c r="L1037" s="30"/>
      <c r="M1037" s="30"/>
      <c r="N1037" s="3"/>
      <c r="O1037" s="3"/>
      <c r="P1037" s="3"/>
      <c r="Q1037" s="3"/>
      <c r="R1037" s="20"/>
      <c r="S1037" s="3"/>
      <c r="T1037" s="30"/>
      <c r="U1037" s="30"/>
      <c r="V1037" s="19"/>
      <c r="W1037" s="30"/>
      <c r="X1037" s="1" t="s">
        <v>9</v>
      </c>
      <c r="Y1037" s="22">
        <f>Y1060</f>
        <v>890.47999999999956</v>
      </c>
      <c r="Z1037" s="30"/>
      <c r="AA1037" s="4"/>
      <c r="AB1037" s="3"/>
      <c r="AC1037" s="3"/>
      <c r="AD1037" s="5"/>
      <c r="AE1037" s="30"/>
      <c r="AF1037" s="30"/>
      <c r="AG1037" s="30"/>
      <c r="AH1037" s="30"/>
      <c r="AI1037" s="30"/>
      <c r="AJ1037" s="3"/>
      <c r="AK1037" s="3"/>
      <c r="AL1037" s="3"/>
      <c r="AM1037" s="3"/>
      <c r="AN1037" s="20"/>
      <c r="AO1037" s="3"/>
      <c r="AP1037" s="30"/>
      <c r="AQ1037" s="30"/>
      <c r="AR1037" s="30"/>
      <c r="AS1037" s="30"/>
      <c r="AT1037" s="30"/>
      <c r="AU1037" s="30"/>
      <c r="AV1037" s="30"/>
      <c r="AW1037" s="30"/>
      <c r="AX1037" s="30"/>
      <c r="AY1037" s="30"/>
      <c r="AZ1037" s="30"/>
      <c r="BA1037" s="30"/>
    </row>
    <row r="1038" spans="1:53" x14ac:dyDescent="0.25">
      <c r="A1038" s="30"/>
      <c r="B1038" s="6" t="s">
        <v>25</v>
      </c>
      <c r="C1038" s="23">
        <f>C1036-C1037</f>
        <v>-890.47999999999956</v>
      </c>
      <c r="D1038" s="30"/>
      <c r="E1038" s="9"/>
      <c r="F1038" s="10"/>
      <c r="G1038" s="10"/>
      <c r="H1038" s="5"/>
      <c r="I1038" s="30"/>
      <c r="J1038" s="30"/>
      <c r="K1038" s="30"/>
      <c r="L1038" s="30"/>
      <c r="M1038" s="30"/>
      <c r="N1038" s="3"/>
      <c r="O1038" s="3"/>
      <c r="P1038" s="3"/>
      <c r="Q1038" s="3"/>
      <c r="R1038" s="20"/>
      <c r="S1038" s="3"/>
      <c r="T1038" s="30"/>
      <c r="U1038" s="30"/>
      <c r="V1038" s="19"/>
      <c r="W1038" s="30"/>
      <c r="X1038" s="6" t="s">
        <v>8</v>
      </c>
      <c r="Y1038" s="23">
        <f>Y1036-Y1037</f>
        <v>-890.47999999999956</v>
      </c>
      <c r="Z1038" s="30"/>
      <c r="AA1038" s="4"/>
      <c r="AB1038" s="3"/>
      <c r="AC1038" s="3"/>
      <c r="AD1038" s="5"/>
      <c r="AE1038" s="30"/>
      <c r="AF1038" s="30"/>
      <c r="AG1038" s="30"/>
      <c r="AH1038" s="30"/>
      <c r="AI1038" s="30"/>
      <c r="AJ1038" s="3"/>
      <c r="AK1038" s="3"/>
      <c r="AL1038" s="3"/>
      <c r="AM1038" s="3"/>
      <c r="AN1038" s="20"/>
      <c r="AO1038" s="3"/>
      <c r="AP1038" s="30"/>
      <c r="AQ1038" s="30"/>
      <c r="AR1038" s="30"/>
      <c r="AS1038" s="30"/>
      <c r="AT1038" s="30"/>
      <c r="AU1038" s="30"/>
      <c r="AV1038" s="30"/>
      <c r="AW1038" s="30"/>
      <c r="AX1038" s="30"/>
      <c r="AY1038" s="30"/>
      <c r="AZ1038" s="30"/>
      <c r="BA1038" s="30"/>
    </row>
    <row r="1039" spans="1:53" ht="26.25" x14ac:dyDescent="0.4">
      <c r="A1039" s="30"/>
      <c r="B1039" s="167" t="str">
        <f>IF(C1038&lt;0,"NO PAGAR","COBRAR")</f>
        <v>NO PAGAR</v>
      </c>
      <c r="C1039" s="167"/>
      <c r="D1039" s="30"/>
      <c r="E1039" s="9"/>
      <c r="F1039" s="10"/>
      <c r="G1039" s="10"/>
      <c r="H1039" s="5"/>
      <c r="I1039" s="30"/>
      <c r="J1039" s="30"/>
      <c r="K1039" s="30"/>
      <c r="L1039" s="30"/>
      <c r="M1039" s="30"/>
      <c r="N1039" s="3"/>
      <c r="O1039" s="3"/>
      <c r="P1039" s="3"/>
      <c r="Q1039" s="3"/>
      <c r="R1039" s="20"/>
      <c r="S1039" s="3"/>
      <c r="T1039" s="30"/>
      <c r="U1039" s="30"/>
      <c r="V1039" s="19"/>
      <c r="W1039" s="30"/>
      <c r="X1039" s="167" t="str">
        <f>IF(Y1038&lt;0,"NO PAGAR","COBRAR")</f>
        <v>NO PAGAR</v>
      </c>
      <c r="Y1039" s="167"/>
      <c r="Z1039" s="30"/>
      <c r="AA1039" s="9"/>
      <c r="AB1039" s="10"/>
      <c r="AC1039" s="10"/>
      <c r="AD1039" s="5"/>
      <c r="AE1039" s="30"/>
      <c r="AF1039" s="30"/>
      <c r="AG1039" s="30"/>
      <c r="AH1039" s="30"/>
      <c r="AI1039" s="30"/>
      <c r="AJ1039" s="3"/>
      <c r="AK1039" s="3"/>
      <c r="AL1039" s="3"/>
      <c r="AM1039" s="3"/>
      <c r="AN1039" s="20"/>
      <c r="AO1039" s="3"/>
      <c r="AP1039" s="30"/>
      <c r="AQ1039" s="30"/>
      <c r="AR1039" s="30"/>
      <c r="AS1039" s="30"/>
      <c r="AT1039" s="30"/>
      <c r="AU1039" s="30"/>
      <c r="AV1039" s="30"/>
      <c r="AW1039" s="30"/>
      <c r="AX1039" s="30"/>
      <c r="AY1039" s="30"/>
      <c r="AZ1039" s="30"/>
      <c r="BA1039" s="30"/>
    </row>
    <row r="1040" spans="1:53" x14ac:dyDescent="0.25">
      <c r="A1040" s="30"/>
      <c r="B1040" s="159" t="s">
        <v>9</v>
      </c>
      <c r="C1040" s="160"/>
      <c r="D1040" s="30"/>
      <c r="E1040" s="9"/>
      <c r="F1040" s="10"/>
      <c r="G1040" s="10"/>
      <c r="H1040" s="5"/>
      <c r="I1040" s="30"/>
      <c r="J1040" s="30"/>
      <c r="K1040" s="30"/>
      <c r="L1040" s="30"/>
      <c r="M1040" s="30"/>
      <c r="N1040" s="3"/>
      <c r="O1040" s="3"/>
      <c r="P1040" s="3"/>
      <c r="Q1040" s="3"/>
      <c r="R1040" s="20"/>
      <c r="S1040" s="3"/>
      <c r="T1040" s="30"/>
      <c r="U1040" s="30"/>
      <c r="V1040" s="19"/>
      <c r="W1040" s="30"/>
      <c r="X1040" s="159" t="s">
        <v>9</v>
      </c>
      <c r="Y1040" s="160"/>
      <c r="Z1040" s="30"/>
      <c r="AA1040" s="9"/>
      <c r="AB1040" s="10"/>
      <c r="AC1040" s="10"/>
      <c r="AD1040" s="5"/>
      <c r="AE1040" s="30"/>
      <c r="AF1040" s="30"/>
      <c r="AG1040" s="30"/>
      <c r="AH1040" s="30"/>
      <c r="AI1040" s="30"/>
      <c r="AJ1040" s="3"/>
      <c r="AK1040" s="3"/>
      <c r="AL1040" s="3"/>
      <c r="AM1040" s="3"/>
      <c r="AN1040" s="20"/>
      <c r="AO1040" s="3"/>
      <c r="AP1040" s="30"/>
      <c r="AQ1040" s="30"/>
      <c r="AR1040" s="30"/>
      <c r="AS1040" s="30"/>
      <c r="AT1040" s="30"/>
      <c r="AU1040" s="30"/>
      <c r="AV1040" s="30"/>
      <c r="AW1040" s="30"/>
      <c r="AX1040" s="30"/>
      <c r="AY1040" s="30"/>
      <c r="AZ1040" s="30"/>
      <c r="BA1040" s="30"/>
    </row>
    <row r="1041" spans="1:53" x14ac:dyDescent="0.25">
      <c r="A1041" s="30"/>
      <c r="B1041" s="11" t="str">
        <f>IF(C1074&lt;0,"SALDO A FAVOR","SALDO ADELANTAD0'")</f>
        <v>SALDO ADELANTAD0'</v>
      </c>
      <c r="C1041" s="12">
        <f>IF(Y985&lt;=0,Y985*-1)</f>
        <v>890.47999999999956</v>
      </c>
      <c r="D1041" s="30"/>
      <c r="E1041" s="9"/>
      <c r="F1041" s="10"/>
      <c r="G1041" s="10"/>
      <c r="H1041" s="5"/>
      <c r="I1041" s="30"/>
      <c r="J1041" s="30"/>
      <c r="K1041" s="30"/>
      <c r="L1041" s="30"/>
      <c r="M1041" s="30"/>
      <c r="N1041" s="3"/>
      <c r="O1041" s="3"/>
      <c r="P1041" s="3"/>
      <c r="Q1041" s="3"/>
      <c r="R1041" s="20"/>
      <c r="S1041" s="3"/>
      <c r="T1041" s="30"/>
      <c r="U1041" s="30"/>
      <c r="V1041" s="19"/>
      <c r="W1041" s="30"/>
      <c r="X1041" s="11" t="str">
        <f>IF(C1038&lt;0,"SALDO ADELANTADO","SALDO A FAVOR'")</f>
        <v>SALDO ADELANTADO</v>
      </c>
      <c r="Y1041" s="12">
        <f>IF(C1038&lt;=0,C1038*-1)</f>
        <v>890.47999999999956</v>
      </c>
      <c r="Z1041" s="30"/>
      <c r="AA1041" s="9"/>
      <c r="AB1041" s="10"/>
      <c r="AC1041" s="10"/>
      <c r="AD1041" s="5"/>
      <c r="AE1041" s="30"/>
      <c r="AF1041" s="30"/>
      <c r="AG1041" s="30"/>
      <c r="AH1041" s="30"/>
      <c r="AI1041" s="30"/>
      <c r="AJ1041" s="3"/>
      <c r="AK1041" s="3"/>
      <c r="AL1041" s="3"/>
      <c r="AM1041" s="3"/>
      <c r="AN1041" s="20"/>
      <c r="AO1041" s="3"/>
      <c r="AP1041" s="30"/>
      <c r="AQ1041" s="30"/>
      <c r="AR1041" s="30"/>
      <c r="AS1041" s="30"/>
      <c r="AT1041" s="30"/>
      <c r="AU1041" s="30"/>
      <c r="AV1041" s="30"/>
      <c r="AW1041" s="30"/>
      <c r="AX1041" s="30"/>
      <c r="AY1041" s="30"/>
      <c r="AZ1041" s="30"/>
      <c r="BA1041" s="30"/>
    </row>
    <row r="1042" spans="1:53" x14ac:dyDescent="0.25">
      <c r="A1042" s="30"/>
      <c r="B1042" s="13" t="s">
        <v>10</v>
      </c>
      <c r="C1042" s="12">
        <f>R1051</f>
        <v>0</v>
      </c>
      <c r="D1042" s="30"/>
      <c r="E1042" s="9"/>
      <c r="F1042" s="10"/>
      <c r="G1042" s="10"/>
      <c r="H1042" s="5"/>
      <c r="I1042" s="30"/>
      <c r="J1042" s="30"/>
      <c r="K1042" s="30"/>
      <c r="L1042" s="30"/>
      <c r="M1042" s="30"/>
      <c r="N1042" s="3"/>
      <c r="O1042" s="3"/>
      <c r="P1042" s="3"/>
      <c r="Q1042" s="3"/>
      <c r="R1042" s="20"/>
      <c r="S1042" s="3"/>
      <c r="T1042" s="30"/>
      <c r="U1042" s="30"/>
      <c r="V1042" s="19"/>
      <c r="W1042" s="30"/>
      <c r="X1042" s="13" t="s">
        <v>10</v>
      </c>
      <c r="Y1042" s="12">
        <f>AN1051</f>
        <v>0</v>
      </c>
      <c r="Z1042" s="30"/>
      <c r="AA1042" s="9"/>
      <c r="AB1042" s="10"/>
      <c r="AC1042" s="10"/>
      <c r="AD1042" s="5"/>
      <c r="AE1042" s="30"/>
      <c r="AF1042" s="30"/>
      <c r="AG1042" s="30"/>
      <c r="AH1042" s="30"/>
      <c r="AI1042" s="30"/>
      <c r="AJ1042" s="3"/>
      <c r="AK1042" s="3"/>
      <c r="AL1042" s="3"/>
      <c r="AM1042" s="3"/>
      <c r="AN1042" s="20"/>
      <c r="AO1042" s="3"/>
      <c r="AP1042" s="30"/>
      <c r="AQ1042" s="30"/>
      <c r="AR1042" s="30"/>
      <c r="AS1042" s="30"/>
      <c r="AT1042" s="30"/>
      <c r="AU1042" s="30"/>
      <c r="AV1042" s="30"/>
      <c r="AW1042" s="30"/>
      <c r="AX1042" s="30"/>
      <c r="AY1042" s="30"/>
      <c r="AZ1042" s="30"/>
      <c r="BA1042" s="30"/>
    </row>
    <row r="1043" spans="1:53" x14ac:dyDescent="0.25">
      <c r="A1043" s="30"/>
      <c r="B1043" s="13" t="s">
        <v>11</v>
      </c>
      <c r="C1043" s="12"/>
      <c r="D1043" s="30"/>
      <c r="E1043" s="9"/>
      <c r="F1043" s="10"/>
      <c r="G1043" s="10"/>
      <c r="H1043" s="5"/>
      <c r="I1043" s="30"/>
      <c r="J1043" s="30"/>
      <c r="K1043" s="30"/>
      <c r="L1043" s="30"/>
      <c r="M1043" s="30"/>
      <c r="N1043" s="3"/>
      <c r="O1043" s="3"/>
      <c r="P1043" s="3"/>
      <c r="Q1043" s="3"/>
      <c r="R1043" s="20"/>
      <c r="S1043" s="3"/>
      <c r="T1043" s="30"/>
      <c r="U1043" s="30"/>
      <c r="V1043" s="19"/>
      <c r="W1043" s="30"/>
      <c r="X1043" s="13" t="s">
        <v>11</v>
      </c>
      <c r="Y1043" s="12"/>
      <c r="Z1043" s="30"/>
      <c r="AA1043" s="9"/>
      <c r="AB1043" s="10"/>
      <c r="AC1043" s="10"/>
      <c r="AD1043" s="5"/>
      <c r="AE1043" s="30"/>
      <c r="AF1043" s="30"/>
      <c r="AG1043" s="30"/>
      <c r="AH1043" s="30"/>
      <c r="AI1043" s="30"/>
      <c r="AJ1043" s="3"/>
      <c r="AK1043" s="3"/>
      <c r="AL1043" s="3"/>
      <c r="AM1043" s="3"/>
      <c r="AN1043" s="20"/>
      <c r="AO1043" s="3"/>
      <c r="AP1043" s="30"/>
      <c r="AQ1043" s="30"/>
      <c r="AR1043" s="30"/>
      <c r="AS1043" s="30"/>
      <c r="AT1043" s="30"/>
      <c r="AU1043" s="30"/>
      <c r="AV1043" s="30"/>
      <c r="AW1043" s="30"/>
      <c r="AX1043" s="30"/>
      <c r="AY1043" s="30"/>
      <c r="AZ1043" s="30"/>
      <c r="BA1043" s="30"/>
    </row>
    <row r="1044" spans="1:53" x14ac:dyDescent="0.25">
      <c r="A1044" s="30"/>
      <c r="B1044" s="13" t="s">
        <v>12</v>
      </c>
      <c r="C1044" s="12"/>
      <c r="D1044" s="30"/>
      <c r="E1044" s="9"/>
      <c r="F1044" s="10"/>
      <c r="G1044" s="10"/>
      <c r="H1044" s="5"/>
      <c r="I1044" s="30"/>
      <c r="J1044" s="30"/>
      <c r="K1044" s="30"/>
      <c r="L1044" s="30"/>
      <c r="M1044" s="30"/>
      <c r="N1044" s="3"/>
      <c r="O1044" s="3"/>
      <c r="P1044" s="3"/>
      <c r="Q1044" s="3"/>
      <c r="R1044" s="20"/>
      <c r="S1044" s="3"/>
      <c r="T1044" s="30"/>
      <c r="U1044" s="30"/>
      <c r="V1044" s="19"/>
      <c r="W1044" s="30"/>
      <c r="X1044" s="13" t="s">
        <v>12</v>
      </c>
      <c r="Y1044" s="12"/>
      <c r="Z1044" s="30"/>
      <c r="AA1044" s="9"/>
      <c r="AB1044" s="10"/>
      <c r="AC1044" s="10"/>
      <c r="AD1044" s="5"/>
      <c r="AE1044" s="30"/>
      <c r="AF1044" s="30"/>
      <c r="AG1044" s="30"/>
      <c r="AH1044" s="30"/>
      <c r="AI1044" s="30"/>
      <c r="AJ1044" s="3"/>
      <c r="AK1044" s="3"/>
      <c r="AL1044" s="3"/>
      <c r="AM1044" s="3"/>
      <c r="AN1044" s="20"/>
      <c r="AO1044" s="3"/>
      <c r="AP1044" s="30"/>
      <c r="AQ1044" s="30"/>
      <c r="AR1044" s="30"/>
      <c r="AS1044" s="30"/>
      <c r="AT1044" s="30"/>
      <c r="AU1044" s="30"/>
      <c r="AV1044" s="30"/>
      <c r="AW1044" s="30"/>
      <c r="AX1044" s="30"/>
      <c r="AY1044" s="30"/>
      <c r="AZ1044" s="30"/>
      <c r="BA1044" s="30"/>
    </row>
    <row r="1045" spans="1:53" x14ac:dyDescent="0.25">
      <c r="A1045" s="30"/>
      <c r="B1045" s="13" t="s">
        <v>13</v>
      </c>
      <c r="C1045" s="12"/>
      <c r="D1045" s="30"/>
      <c r="E1045" s="9"/>
      <c r="F1045" s="10"/>
      <c r="G1045" s="10"/>
      <c r="H1045" s="5"/>
      <c r="I1045" s="30"/>
      <c r="J1045" s="30"/>
      <c r="K1045" s="30"/>
      <c r="L1045" s="30"/>
      <c r="M1045" s="30"/>
      <c r="N1045" s="3"/>
      <c r="O1045" s="3"/>
      <c r="P1045" s="3"/>
      <c r="Q1045" s="3"/>
      <c r="R1045" s="20"/>
      <c r="S1045" s="3"/>
      <c r="T1045" s="30"/>
      <c r="U1045" s="30"/>
      <c r="V1045" s="19"/>
      <c r="W1045" s="30"/>
      <c r="X1045" s="13" t="s">
        <v>13</v>
      </c>
      <c r="Y1045" s="12"/>
      <c r="Z1045" s="30"/>
      <c r="AA1045" s="9"/>
      <c r="AB1045" s="10"/>
      <c r="AC1045" s="10"/>
      <c r="AD1045" s="5"/>
      <c r="AE1045" s="30"/>
      <c r="AF1045" s="30"/>
      <c r="AG1045" s="30"/>
      <c r="AH1045" s="30"/>
      <c r="AI1045" s="30"/>
      <c r="AJ1045" s="3"/>
      <c r="AK1045" s="3"/>
      <c r="AL1045" s="3"/>
      <c r="AM1045" s="3"/>
      <c r="AN1045" s="20"/>
      <c r="AO1045" s="3"/>
      <c r="AP1045" s="30"/>
      <c r="AQ1045" s="30"/>
      <c r="AR1045" s="30"/>
      <c r="AS1045" s="30"/>
      <c r="AT1045" s="30"/>
      <c r="AU1045" s="30"/>
      <c r="AV1045" s="30"/>
      <c r="AW1045" s="30"/>
      <c r="AX1045" s="30"/>
      <c r="AY1045" s="30"/>
      <c r="AZ1045" s="30"/>
      <c r="BA1045" s="30"/>
    </row>
    <row r="1046" spans="1:53" x14ac:dyDescent="0.25">
      <c r="A1046" s="30"/>
      <c r="B1046" s="13" t="s">
        <v>14</v>
      </c>
      <c r="C1046" s="12"/>
      <c r="D1046" s="30"/>
      <c r="E1046" s="9"/>
      <c r="F1046" s="10"/>
      <c r="G1046" s="10"/>
      <c r="H1046" s="5"/>
      <c r="I1046" s="30"/>
      <c r="J1046" s="30"/>
      <c r="K1046" s="30"/>
      <c r="L1046" s="30"/>
      <c r="M1046" s="30"/>
      <c r="N1046" s="3"/>
      <c r="O1046" s="3"/>
      <c r="P1046" s="3"/>
      <c r="Q1046" s="3"/>
      <c r="R1046" s="20"/>
      <c r="S1046" s="3"/>
      <c r="T1046" s="30"/>
      <c r="U1046" s="30"/>
      <c r="V1046" s="19"/>
      <c r="W1046" s="30"/>
      <c r="X1046" s="13" t="s">
        <v>14</v>
      </c>
      <c r="Y1046" s="12"/>
      <c r="Z1046" s="30"/>
      <c r="AA1046" s="9"/>
      <c r="AB1046" s="10"/>
      <c r="AC1046" s="10"/>
      <c r="AD1046" s="5"/>
      <c r="AE1046" s="30"/>
      <c r="AF1046" s="30"/>
      <c r="AG1046" s="30"/>
      <c r="AH1046" s="30"/>
      <c r="AI1046" s="30"/>
      <c r="AJ1046" s="3"/>
      <c r="AK1046" s="3"/>
      <c r="AL1046" s="3"/>
      <c r="AM1046" s="3"/>
      <c r="AN1046" s="20"/>
      <c r="AO1046" s="3"/>
      <c r="AP1046" s="30"/>
      <c r="AQ1046" s="30"/>
      <c r="AR1046" s="30"/>
      <c r="AS1046" s="30"/>
      <c r="AT1046" s="30"/>
      <c r="AU1046" s="30"/>
      <c r="AV1046" s="30"/>
      <c r="AW1046" s="30"/>
      <c r="AX1046" s="30"/>
      <c r="AY1046" s="30"/>
      <c r="AZ1046" s="30"/>
      <c r="BA1046" s="30"/>
    </row>
    <row r="1047" spans="1:53" x14ac:dyDescent="0.25">
      <c r="A1047" s="30"/>
      <c r="B1047" s="13" t="s">
        <v>15</v>
      </c>
      <c r="C1047" s="12"/>
      <c r="D1047" s="30"/>
      <c r="E1047" s="9"/>
      <c r="F1047" s="10"/>
      <c r="G1047" s="10"/>
      <c r="H1047" s="5"/>
      <c r="I1047" s="30"/>
      <c r="J1047" s="30"/>
      <c r="K1047" s="30"/>
      <c r="L1047" s="30"/>
      <c r="M1047" s="30"/>
      <c r="N1047" s="3"/>
      <c r="O1047" s="3"/>
      <c r="P1047" s="3"/>
      <c r="Q1047" s="3"/>
      <c r="R1047" s="20"/>
      <c r="S1047" s="3"/>
      <c r="T1047" s="30"/>
      <c r="U1047" s="30"/>
      <c r="V1047" s="19"/>
      <c r="W1047" s="30"/>
      <c r="X1047" s="13" t="s">
        <v>15</v>
      </c>
      <c r="Y1047" s="12"/>
      <c r="Z1047" s="30"/>
      <c r="AA1047" s="9"/>
      <c r="AB1047" s="10"/>
      <c r="AC1047" s="10"/>
      <c r="AD1047" s="5"/>
      <c r="AE1047" s="30"/>
      <c r="AF1047" s="30"/>
      <c r="AG1047" s="30"/>
      <c r="AH1047" s="30"/>
      <c r="AI1047" s="30"/>
      <c r="AJ1047" s="3"/>
      <c r="AK1047" s="3"/>
      <c r="AL1047" s="3"/>
      <c r="AM1047" s="3"/>
      <c r="AN1047" s="20"/>
      <c r="AO1047" s="3"/>
      <c r="AP1047" s="30"/>
      <c r="AQ1047" s="30"/>
      <c r="AR1047" s="30"/>
      <c r="AS1047" s="30"/>
      <c r="AT1047" s="30"/>
      <c r="AU1047" s="30"/>
      <c r="AV1047" s="30"/>
      <c r="AW1047" s="30"/>
      <c r="AX1047" s="30"/>
      <c r="AY1047" s="30"/>
      <c r="AZ1047" s="30"/>
      <c r="BA1047" s="30"/>
    </row>
    <row r="1048" spans="1:53" x14ac:dyDescent="0.25">
      <c r="A1048" s="30"/>
      <c r="B1048" s="13" t="s">
        <v>16</v>
      </c>
      <c r="C1048" s="12"/>
      <c r="D1048" s="30"/>
      <c r="E1048" s="161" t="s">
        <v>7</v>
      </c>
      <c r="F1048" s="162"/>
      <c r="G1048" s="163"/>
      <c r="H1048" s="5">
        <f>SUM(H1034:H1047)</f>
        <v>0</v>
      </c>
      <c r="I1048" s="30"/>
      <c r="J1048" s="30"/>
      <c r="K1048" s="30"/>
      <c r="L1048" s="30"/>
      <c r="M1048" s="30"/>
      <c r="N1048" s="3"/>
      <c r="O1048" s="3"/>
      <c r="P1048" s="3"/>
      <c r="Q1048" s="3"/>
      <c r="R1048" s="20"/>
      <c r="S1048" s="3"/>
      <c r="T1048" s="30"/>
      <c r="U1048" s="30"/>
      <c r="V1048" s="19"/>
      <c r="W1048" s="30"/>
      <c r="X1048" s="13" t="s">
        <v>16</v>
      </c>
      <c r="Y1048" s="12"/>
      <c r="Z1048" s="30"/>
      <c r="AA1048" s="9"/>
      <c r="AB1048" s="10"/>
      <c r="AC1048" s="10"/>
      <c r="AD1048" s="5"/>
      <c r="AE1048" s="30"/>
      <c r="AF1048" s="30"/>
      <c r="AG1048" s="30"/>
      <c r="AH1048" s="30"/>
      <c r="AI1048" s="30"/>
      <c r="AJ1048" s="3"/>
      <c r="AK1048" s="3"/>
      <c r="AL1048" s="3"/>
      <c r="AM1048" s="3"/>
      <c r="AN1048" s="20"/>
      <c r="AO1048" s="3"/>
      <c r="AP1048" s="30"/>
      <c r="AQ1048" s="30"/>
      <c r="AR1048" s="30"/>
      <c r="AS1048" s="30"/>
      <c r="AT1048" s="30"/>
      <c r="AU1048" s="30"/>
      <c r="AV1048" s="30"/>
      <c r="AW1048" s="30"/>
      <c r="AX1048" s="30"/>
      <c r="AY1048" s="30"/>
      <c r="AZ1048" s="30"/>
      <c r="BA1048" s="30"/>
    </row>
    <row r="1049" spans="1:53" x14ac:dyDescent="0.25">
      <c r="A1049" s="30"/>
      <c r="B1049" s="13" t="s">
        <v>17</v>
      </c>
      <c r="C1049" s="12"/>
      <c r="D1049" s="30"/>
      <c r="E1049" s="15"/>
      <c r="F1049" s="15"/>
      <c r="G1049" s="15"/>
      <c r="H1049" s="30"/>
      <c r="I1049" s="30"/>
      <c r="J1049" s="30"/>
      <c r="K1049" s="30"/>
      <c r="L1049" s="30"/>
      <c r="M1049" s="30"/>
      <c r="N1049" s="3"/>
      <c r="O1049" s="3"/>
      <c r="P1049" s="3"/>
      <c r="Q1049" s="3"/>
      <c r="R1049" s="20"/>
      <c r="S1049" s="3"/>
      <c r="T1049" s="30"/>
      <c r="U1049" s="30"/>
      <c r="V1049" s="19"/>
      <c r="W1049" s="30"/>
      <c r="X1049" s="13" t="s">
        <v>17</v>
      </c>
      <c r="Y1049" s="12"/>
      <c r="Z1049" s="30"/>
      <c r="AA1049" s="161" t="s">
        <v>7</v>
      </c>
      <c r="AB1049" s="162"/>
      <c r="AC1049" s="163"/>
      <c r="AD1049" s="5">
        <f>SUM(AD1035:AD1048)</f>
        <v>0</v>
      </c>
      <c r="AE1049" s="30"/>
      <c r="AF1049" s="30"/>
      <c r="AG1049" s="30"/>
      <c r="AH1049" s="30"/>
      <c r="AI1049" s="30"/>
      <c r="AJ1049" s="3"/>
      <c r="AK1049" s="3"/>
      <c r="AL1049" s="3"/>
      <c r="AM1049" s="3"/>
      <c r="AN1049" s="20"/>
      <c r="AO1049" s="3"/>
      <c r="AP1049" s="30"/>
      <c r="AQ1049" s="30"/>
      <c r="AR1049" s="30"/>
      <c r="AS1049" s="30"/>
      <c r="AT1049" s="30"/>
      <c r="AU1049" s="30"/>
      <c r="AV1049" s="30"/>
      <c r="AW1049" s="30"/>
      <c r="AX1049" s="30"/>
      <c r="AY1049" s="30"/>
      <c r="AZ1049" s="30"/>
      <c r="BA1049" s="30"/>
    </row>
    <row r="1050" spans="1:53" x14ac:dyDescent="0.25">
      <c r="A1050" s="30"/>
      <c r="B1050" s="14"/>
      <c r="C1050" s="12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"/>
      <c r="O1050" s="3"/>
      <c r="P1050" s="3"/>
      <c r="Q1050" s="3"/>
      <c r="R1050" s="20"/>
      <c r="S1050" s="3"/>
      <c r="T1050" s="30"/>
      <c r="U1050" s="30"/>
      <c r="V1050" s="19"/>
      <c r="W1050" s="30"/>
      <c r="X1050" s="14"/>
      <c r="Y1050" s="12"/>
      <c r="Z1050" s="30"/>
      <c r="AA1050" s="15"/>
      <c r="AB1050" s="15"/>
      <c r="AC1050" s="15"/>
      <c r="AD1050" s="30"/>
      <c r="AE1050" s="30"/>
      <c r="AF1050" s="30"/>
      <c r="AG1050" s="30"/>
      <c r="AH1050" s="30"/>
      <c r="AI1050" s="30"/>
      <c r="AJ1050" s="3"/>
      <c r="AK1050" s="3"/>
      <c r="AL1050" s="3"/>
      <c r="AM1050" s="3"/>
      <c r="AN1050" s="20"/>
      <c r="AO1050" s="3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  <c r="BA1050" s="30"/>
    </row>
    <row r="1051" spans="1:53" x14ac:dyDescent="0.25">
      <c r="A1051" s="30"/>
      <c r="B1051" s="14"/>
      <c r="C1051" s="12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161" t="s">
        <v>7</v>
      </c>
      <c r="O1051" s="162"/>
      <c r="P1051" s="162"/>
      <c r="Q1051" s="163"/>
      <c r="R1051" s="20">
        <f>SUM(R1035:R1050)</f>
        <v>0</v>
      </c>
      <c r="S1051" s="3"/>
      <c r="T1051" s="30"/>
      <c r="U1051" s="30"/>
      <c r="V1051" s="19"/>
      <c r="W1051" s="30"/>
      <c r="X1051" s="14"/>
      <c r="Y1051" s="12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161" t="s">
        <v>7</v>
      </c>
      <c r="AK1051" s="162"/>
      <c r="AL1051" s="162"/>
      <c r="AM1051" s="163"/>
      <c r="AN1051" s="20">
        <f>SUM(AN1035:AN1050)</f>
        <v>0</v>
      </c>
      <c r="AO1051" s="3"/>
      <c r="AP1051" s="30"/>
      <c r="AQ1051" s="30"/>
      <c r="AR1051" s="30"/>
      <c r="AS1051" s="30"/>
      <c r="AT1051" s="30"/>
      <c r="AU1051" s="30"/>
      <c r="AV1051" s="30"/>
      <c r="AW1051" s="30"/>
      <c r="AX1051" s="30"/>
      <c r="AY1051" s="30"/>
      <c r="AZ1051" s="30"/>
      <c r="BA1051" s="30"/>
    </row>
    <row r="1052" spans="1:53" x14ac:dyDescent="0.25">
      <c r="A1052" s="30"/>
      <c r="B1052" s="14"/>
      <c r="C1052" s="12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19"/>
      <c r="W1052" s="30"/>
      <c r="X1052" s="14"/>
      <c r="Y1052" s="12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  <c r="AW1052" s="30"/>
      <c r="AX1052" s="30"/>
      <c r="AY1052" s="30"/>
      <c r="AZ1052" s="30"/>
      <c r="BA1052" s="30"/>
    </row>
    <row r="1053" spans="1:53" x14ac:dyDescent="0.25">
      <c r="A1053" s="30"/>
      <c r="B1053" s="14"/>
      <c r="C1053" s="12"/>
      <c r="D1053" s="30"/>
      <c r="E1053" s="16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19"/>
      <c r="W1053" s="30"/>
      <c r="X1053" s="14"/>
      <c r="Y1053" s="12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  <c r="AW1053" s="30"/>
      <c r="AX1053" s="30"/>
      <c r="AY1053" s="30"/>
      <c r="AZ1053" s="30"/>
      <c r="BA1053" s="30"/>
    </row>
    <row r="1054" spans="1:53" x14ac:dyDescent="0.25">
      <c r="A1054" s="30"/>
      <c r="B1054" s="14"/>
      <c r="C1054" s="12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19"/>
      <c r="W1054" s="30"/>
      <c r="X1054" s="14"/>
      <c r="Y1054" s="12"/>
      <c r="Z1054" s="30"/>
      <c r="AA1054" s="16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  <c r="AW1054" s="30"/>
      <c r="AX1054" s="30"/>
      <c r="AY1054" s="30"/>
      <c r="AZ1054" s="30"/>
      <c r="BA1054" s="30"/>
    </row>
    <row r="1055" spans="1:53" x14ac:dyDescent="0.25">
      <c r="A1055" s="30"/>
      <c r="B1055" s="14"/>
      <c r="C1055" s="12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19"/>
      <c r="W1055" s="30"/>
      <c r="X1055" s="14"/>
      <c r="Y1055" s="12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  <c r="AW1055" s="30"/>
      <c r="AX1055" s="30"/>
      <c r="AY1055" s="30"/>
      <c r="AZ1055" s="30"/>
      <c r="BA1055" s="30"/>
    </row>
    <row r="1056" spans="1:53" x14ac:dyDescent="0.25">
      <c r="A1056" s="30"/>
      <c r="B1056" s="14"/>
      <c r="C1056" s="12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19"/>
      <c r="W1056" s="30"/>
      <c r="X1056" s="14"/>
      <c r="Y1056" s="12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  <c r="AW1056" s="30"/>
      <c r="AX1056" s="30"/>
      <c r="AY1056" s="30"/>
      <c r="AZ1056" s="30"/>
      <c r="BA1056" s="30"/>
    </row>
    <row r="1057" spans="1:53" x14ac:dyDescent="0.25">
      <c r="A1057" s="30"/>
      <c r="B1057" s="14"/>
      <c r="C1057" s="12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19"/>
      <c r="W1057" s="30"/>
      <c r="X1057" s="14"/>
      <c r="Y1057" s="12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  <c r="AW1057" s="30"/>
      <c r="AX1057" s="30"/>
      <c r="AY1057" s="30"/>
      <c r="AZ1057" s="30"/>
      <c r="BA1057" s="30"/>
    </row>
    <row r="1058" spans="1:53" x14ac:dyDescent="0.25">
      <c r="A1058" s="30"/>
      <c r="B1058" s="14"/>
      <c r="C1058" s="12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19"/>
      <c r="W1058" s="30"/>
      <c r="X1058" s="14"/>
      <c r="Y1058" s="12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  <c r="AW1058" s="30"/>
      <c r="AX1058" s="30"/>
      <c r="AY1058" s="30"/>
      <c r="AZ1058" s="30"/>
      <c r="BA1058" s="30"/>
    </row>
    <row r="1059" spans="1:53" x14ac:dyDescent="0.25">
      <c r="A1059" s="30"/>
      <c r="B1059" s="13"/>
      <c r="C1059" s="12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19"/>
      <c r="W1059" s="30"/>
      <c r="X1059" s="13"/>
      <c r="Y1059" s="12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  <c r="AW1059" s="30"/>
      <c r="AX1059" s="30"/>
      <c r="AY1059" s="30"/>
      <c r="AZ1059" s="30"/>
      <c r="BA1059" s="30"/>
    </row>
    <row r="1060" spans="1:53" x14ac:dyDescent="0.25">
      <c r="A1060" s="30"/>
      <c r="B1060" s="17" t="s">
        <v>18</v>
      </c>
      <c r="C1060" s="18">
        <f>SUM(C1041:C1059)</f>
        <v>890.47999999999956</v>
      </c>
      <c r="D1060" s="30"/>
      <c r="E1060" s="30" t="s">
        <v>21</v>
      </c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19"/>
      <c r="W1060" s="30"/>
      <c r="X1060" s="17" t="s">
        <v>18</v>
      </c>
      <c r="Y1060" s="18">
        <f>SUM(Y1041:Y1059)</f>
        <v>890.47999999999956</v>
      </c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  <c r="AW1060" s="30"/>
      <c r="AX1060" s="30"/>
      <c r="AY1060" s="30"/>
      <c r="AZ1060" s="30"/>
      <c r="BA1060" s="30"/>
    </row>
    <row r="1061" spans="1:53" x14ac:dyDescent="0.25">
      <c r="A1061" s="30"/>
      <c r="B1061" s="30"/>
      <c r="C1061" s="30"/>
      <c r="D1061" s="30" t="s">
        <v>22</v>
      </c>
      <c r="E1061" s="1" t="s">
        <v>19</v>
      </c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19"/>
      <c r="W1061" s="30"/>
      <c r="X1061" s="30"/>
      <c r="Y1061" s="30"/>
      <c r="Z1061" s="30" t="s">
        <v>22</v>
      </c>
      <c r="AA1061" s="30" t="s">
        <v>21</v>
      </c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  <c r="AW1061" s="30"/>
      <c r="AX1061" s="30"/>
      <c r="AY1061" s="30"/>
      <c r="AZ1061" s="30"/>
      <c r="BA1061" s="30"/>
    </row>
    <row r="1062" spans="1:53" x14ac:dyDescent="0.25">
      <c r="A1062" s="30"/>
      <c r="B1062" s="30"/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19"/>
      <c r="W1062" s="30"/>
      <c r="X1062" s="30"/>
      <c r="Y1062" s="30"/>
      <c r="Z1062" s="30"/>
      <c r="AA1062" s="1" t="s">
        <v>19</v>
      </c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  <c r="AW1062" s="30"/>
      <c r="AX1062" s="30"/>
      <c r="AY1062" s="30"/>
      <c r="AZ1062" s="30"/>
      <c r="BA1062" s="30"/>
    </row>
    <row r="1063" spans="1:53" x14ac:dyDescent="0.25">
      <c r="A1063" s="30"/>
      <c r="B1063" s="30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19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  <c r="AW1063" s="30"/>
      <c r="AX1063" s="30"/>
      <c r="AY1063" s="30"/>
      <c r="AZ1063" s="30"/>
      <c r="BA1063" s="30"/>
    </row>
    <row r="1064" spans="1:53" x14ac:dyDescent="0.25">
      <c r="A1064" s="30"/>
      <c r="B1064" s="30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19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  <c r="AW1064" s="30"/>
      <c r="AX1064" s="30"/>
      <c r="AY1064" s="30"/>
      <c r="AZ1064" s="30"/>
      <c r="BA1064" s="30"/>
    </row>
    <row r="1065" spans="1:53" x14ac:dyDescent="0.25">
      <c r="A1065" s="30"/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19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  <c r="AW1065" s="30"/>
      <c r="AX1065" s="30"/>
      <c r="AY1065" s="30"/>
      <c r="AZ1065" s="30"/>
      <c r="BA1065" s="30"/>
    </row>
    <row r="1066" spans="1:53" x14ac:dyDescent="0.25">
      <c r="A1066" s="30"/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19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  <c r="AW1066" s="30"/>
      <c r="AX1066" s="30"/>
      <c r="AY1066" s="30"/>
      <c r="AZ1066" s="30"/>
      <c r="BA1066" s="30"/>
    </row>
    <row r="1067" spans="1:53" x14ac:dyDescent="0.25">
      <c r="A1067" s="30"/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19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  <c r="AW1067" s="30"/>
      <c r="AX1067" s="30"/>
      <c r="AY1067" s="30"/>
      <c r="AZ1067" s="30"/>
      <c r="BA1067" s="30"/>
    </row>
    <row r="1068" spans="1:53" x14ac:dyDescent="0.25">
      <c r="A1068" s="30"/>
      <c r="B1068" s="30"/>
      <c r="C1068" s="30"/>
      <c r="D1068" s="30"/>
      <c r="E1068" s="19"/>
      <c r="F1068" s="19"/>
      <c r="G1068" s="19"/>
      <c r="H1068" s="19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19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  <c r="AW1068" s="30"/>
      <c r="AX1068" s="30"/>
      <c r="AY1068" s="30"/>
      <c r="AZ1068" s="30"/>
      <c r="BA1068" s="30"/>
    </row>
    <row r="1069" spans="1:5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30"/>
      <c r="AS1069" s="30"/>
      <c r="AT1069" s="30"/>
      <c r="AU1069" s="30"/>
      <c r="AV1069" s="30"/>
      <c r="AW1069" s="30"/>
      <c r="AX1069" s="30"/>
      <c r="AY1069" s="30"/>
      <c r="AZ1069" s="30"/>
      <c r="BA1069" s="30"/>
    </row>
    <row r="1070" spans="1:5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30"/>
      <c r="AS1070" s="30"/>
      <c r="AT1070" s="30"/>
      <c r="AU1070" s="30"/>
      <c r="AV1070" s="30"/>
      <c r="AW1070" s="30"/>
      <c r="AX1070" s="30"/>
      <c r="AY1070" s="30"/>
      <c r="AZ1070" s="30"/>
      <c r="BA1070" s="30"/>
    </row>
    <row r="1071" spans="1:53" x14ac:dyDescent="0.25">
      <c r="A1071" s="19"/>
      <c r="B1071" s="19"/>
      <c r="C1071" s="19"/>
      <c r="D1071" s="19"/>
      <c r="E1071" s="30"/>
      <c r="F1071" s="30"/>
      <c r="G1071" s="30"/>
      <c r="H1071" s="30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  <c r="AR1071" s="30"/>
      <c r="AS1071" s="30"/>
      <c r="AT1071" s="30"/>
      <c r="AU1071" s="30"/>
      <c r="AV1071" s="30"/>
      <c r="AW1071" s="30"/>
      <c r="AX1071" s="30"/>
      <c r="AY1071" s="30"/>
      <c r="AZ1071" s="30"/>
      <c r="BA1071" s="30"/>
    </row>
    <row r="1072" spans="1:53" ht="26.25" x14ac:dyDescent="0.4">
      <c r="A1072" s="30"/>
      <c r="B1072" s="30"/>
      <c r="C1072" s="30"/>
      <c r="D1072" s="30"/>
      <c r="E1072" s="30"/>
      <c r="F1072" s="30"/>
      <c r="G1072" s="30"/>
      <c r="H1072" s="109" t="s">
        <v>30</v>
      </c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19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  <c r="AW1072" s="30"/>
      <c r="AX1072" s="30"/>
      <c r="AY1072" s="30"/>
      <c r="AZ1072" s="30"/>
      <c r="BA1072" s="30"/>
    </row>
    <row r="1073" spans="1:53" ht="15" customHeight="1" x14ac:dyDescent="0.4">
      <c r="A1073" s="30"/>
      <c r="B1073" s="30"/>
      <c r="C1073" s="30"/>
      <c r="D1073" s="30"/>
      <c r="E1073" s="30"/>
      <c r="F1073" s="30"/>
      <c r="G1073" s="30"/>
      <c r="H1073" s="109"/>
      <c r="I1073" s="109"/>
      <c r="J1073" s="109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19"/>
      <c r="W1073" s="30"/>
      <c r="X1073" s="30"/>
      <c r="Y1073" s="30"/>
      <c r="Z1073" s="30"/>
      <c r="AA1073" s="165" t="s">
        <v>31</v>
      </c>
      <c r="AB1073" s="165"/>
      <c r="AC1073" s="165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  <c r="AW1073" s="30"/>
      <c r="AX1073" s="30"/>
      <c r="AY1073" s="30"/>
      <c r="AZ1073" s="30"/>
      <c r="BA1073" s="30"/>
    </row>
    <row r="1074" spans="1:53" ht="15" customHeight="1" x14ac:dyDescent="0.4">
      <c r="A1074" s="30"/>
      <c r="B1074" s="30"/>
      <c r="C1074" s="30"/>
      <c r="D1074" s="30"/>
      <c r="E1074" s="30"/>
      <c r="F1074" s="30"/>
      <c r="G1074" s="30"/>
      <c r="H1074" s="30"/>
      <c r="I1074" s="109"/>
      <c r="J1074" s="109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19"/>
      <c r="W1074" s="30"/>
      <c r="X1074" s="30"/>
      <c r="Y1074" s="30"/>
      <c r="Z1074" s="30"/>
      <c r="AA1074" s="165"/>
      <c r="AB1074" s="165"/>
      <c r="AC1074" s="165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  <c r="AW1074" s="30"/>
      <c r="AX1074" s="30"/>
      <c r="AY1074" s="30"/>
      <c r="AZ1074" s="30"/>
      <c r="BA1074" s="30"/>
    </row>
    <row r="1075" spans="1:53" x14ac:dyDescent="0.25">
      <c r="A1075" s="30"/>
      <c r="B1075" s="30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19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  <c r="AW1075" s="30"/>
      <c r="AX1075" s="30"/>
      <c r="AY1075" s="30"/>
      <c r="AZ1075" s="30"/>
      <c r="BA1075" s="30"/>
    </row>
    <row r="1076" spans="1:53" x14ac:dyDescent="0.25">
      <c r="A1076" s="30"/>
      <c r="B1076" s="30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19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  <c r="AW1076" s="30"/>
      <c r="AX1076" s="30"/>
      <c r="AY1076" s="30"/>
      <c r="AZ1076" s="30"/>
      <c r="BA1076" s="30"/>
    </row>
    <row r="1077" spans="1:53" ht="23.25" x14ac:dyDescent="0.35">
      <c r="A1077" s="30"/>
      <c r="B1077" s="26" t="s">
        <v>72</v>
      </c>
      <c r="C1077" s="30"/>
      <c r="D1077" s="30"/>
      <c r="E1077" s="166" t="s">
        <v>20</v>
      </c>
      <c r="F1077" s="166"/>
      <c r="G1077" s="166"/>
      <c r="H1077" s="166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19"/>
      <c r="W1077" s="30"/>
      <c r="X1077" s="24" t="s">
        <v>72</v>
      </c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30"/>
      <c r="AQ1077" s="30"/>
      <c r="AR1077" s="30"/>
      <c r="AS1077" s="30"/>
      <c r="AT1077" s="30"/>
      <c r="AU1077" s="30"/>
      <c r="AV1077" s="30"/>
      <c r="AW1077" s="30"/>
      <c r="AX1077" s="30"/>
      <c r="AY1077" s="30"/>
      <c r="AZ1077" s="30"/>
      <c r="BA1077" s="30"/>
    </row>
    <row r="1078" spans="1:53" ht="23.25" x14ac:dyDescent="0.35">
      <c r="A1078" s="30"/>
      <c r="B1078" s="25" t="s">
        <v>32</v>
      </c>
      <c r="C1078" s="22">
        <f>IF(X1033="PAGADO",0,C1038)</f>
        <v>-890.47999999999956</v>
      </c>
      <c r="D1078" s="30"/>
      <c r="E1078" s="2" t="s">
        <v>1</v>
      </c>
      <c r="F1078" s="2" t="s">
        <v>2</v>
      </c>
      <c r="G1078" s="2" t="s">
        <v>3</v>
      </c>
      <c r="H1078" s="2" t="s">
        <v>4</v>
      </c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19"/>
      <c r="W1078" s="30"/>
      <c r="X1078" s="25" t="s">
        <v>32</v>
      </c>
      <c r="Y1078" s="22">
        <f>IF(B1878="PAGADO",0,C1083)</f>
        <v>-890.47999999999956</v>
      </c>
      <c r="Z1078" s="30"/>
      <c r="AA1078" s="166" t="s">
        <v>20</v>
      </c>
      <c r="AB1078" s="166"/>
      <c r="AC1078" s="166"/>
      <c r="AD1078" s="166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  <c r="AW1078" s="30"/>
      <c r="AX1078" s="30"/>
      <c r="AY1078" s="30"/>
      <c r="AZ1078" s="30"/>
      <c r="BA1078" s="30"/>
    </row>
    <row r="1079" spans="1:53" x14ac:dyDescent="0.25">
      <c r="A1079" s="30"/>
      <c r="B1079" s="1" t="s">
        <v>0</v>
      </c>
      <c r="C1079" s="21">
        <f>H1093</f>
        <v>0</v>
      </c>
      <c r="D1079" s="30"/>
      <c r="E1079" s="4"/>
      <c r="F1079" s="3"/>
      <c r="G1079" s="3"/>
      <c r="H1079" s="5"/>
      <c r="I1079" s="30"/>
      <c r="J1079" s="30"/>
      <c r="K1079" s="30"/>
      <c r="L1079" s="30"/>
      <c r="M1079" s="30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T1079" s="30"/>
      <c r="U1079" s="30"/>
      <c r="V1079" s="19"/>
      <c r="W1079" s="30"/>
      <c r="X1079" s="1" t="s">
        <v>0</v>
      </c>
      <c r="Y1079" s="21">
        <f>AD1094</f>
        <v>0</v>
      </c>
      <c r="Z1079" s="30"/>
      <c r="AA1079" s="2" t="s">
        <v>1</v>
      </c>
      <c r="AB1079" s="2" t="s">
        <v>2</v>
      </c>
      <c r="AC1079" s="2" t="s">
        <v>3</v>
      </c>
      <c r="AD1079" s="2" t="s">
        <v>4</v>
      </c>
      <c r="AE1079" s="30"/>
      <c r="AF1079" s="30"/>
      <c r="AG1079" s="30"/>
      <c r="AH1079" s="30"/>
      <c r="AI1079" s="30"/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  <c r="AP1079" s="30"/>
      <c r="AQ1079" s="30"/>
      <c r="AR1079" s="30"/>
      <c r="AS1079" s="30"/>
      <c r="AT1079" s="30"/>
      <c r="AU1079" s="30"/>
      <c r="AV1079" s="30"/>
      <c r="AW1079" s="30"/>
      <c r="AX1079" s="30"/>
      <c r="AY1079" s="30"/>
      <c r="AZ1079" s="30"/>
      <c r="BA1079" s="30"/>
    </row>
    <row r="1080" spans="1:53" x14ac:dyDescent="0.25">
      <c r="A1080" s="30"/>
      <c r="B1080" s="30"/>
      <c r="C1080" s="22"/>
      <c r="D1080" s="30"/>
      <c r="E1080" s="4"/>
      <c r="F1080" s="3"/>
      <c r="G1080" s="3"/>
      <c r="H1080" s="5"/>
      <c r="I1080" s="30"/>
      <c r="J1080" s="30"/>
      <c r="K1080" s="30"/>
      <c r="L1080" s="30"/>
      <c r="M1080" s="30"/>
      <c r="N1080" s="3"/>
      <c r="O1080" s="3"/>
      <c r="P1080" s="3"/>
      <c r="Q1080" s="3"/>
      <c r="R1080" s="20"/>
      <c r="S1080" s="3"/>
      <c r="T1080" s="30"/>
      <c r="U1080" s="30"/>
      <c r="V1080" s="19"/>
      <c r="W1080" s="30"/>
      <c r="X1080" s="30"/>
      <c r="Y1080" s="22"/>
      <c r="Z1080" s="30"/>
      <c r="AA1080" s="4"/>
      <c r="AB1080" s="3"/>
      <c r="AC1080" s="3"/>
      <c r="AD1080" s="5"/>
      <c r="AE1080" s="30"/>
      <c r="AF1080" s="30"/>
      <c r="AG1080" s="30"/>
      <c r="AH1080" s="30"/>
      <c r="AI1080" s="30"/>
      <c r="AJ1080" s="3"/>
      <c r="AK1080" s="3"/>
      <c r="AL1080" s="3"/>
      <c r="AM1080" s="3"/>
      <c r="AN1080" s="20"/>
      <c r="AO1080" s="3"/>
      <c r="AP1080" s="30"/>
      <c r="AQ1080" s="30"/>
      <c r="AR1080" s="30"/>
      <c r="AS1080" s="30"/>
      <c r="AT1080" s="30"/>
      <c r="AU1080" s="30"/>
      <c r="AV1080" s="30"/>
      <c r="AW1080" s="30"/>
      <c r="AX1080" s="30"/>
      <c r="AY1080" s="30"/>
      <c r="AZ1080" s="30"/>
      <c r="BA1080" s="30"/>
    </row>
    <row r="1081" spans="1:53" x14ac:dyDescent="0.25">
      <c r="A1081" s="30"/>
      <c r="B1081" s="1" t="s">
        <v>24</v>
      </c>
      <c r="C1081" s="21">
        <f>IF(C1078&gt;0,C1078+C1079,C1079)</f>
        <v>0</v>
      </c>
      <c r="D1081" s="30"/>
      <c r="E1081" s="4"/>
      <c r="F1081" s="3"/>
      <c r="G1081" s="3"/>
      <c r="H1081" s="5"/>
      <c r="I1081" s="30"/>
      <c r="J1081" s="30"/>
      <c r="K1081" s="30"/>
      <c r="L1081" s="30"/>
      <c r="M1081" s="30"/>
      <c r="N1081" s="3"/>
      <c r="O1081" s="3"/>
      <c r="P1081" s="3"/>
      <c r="Q1081" s="3"/>
      <c r="R1081" s="20"/>
      <c r="S1081" s="3"/>
      <c r="T1081" s="30"/>
      <c r="U1081" s="30"/>
      <c r="V1081" s="19"/>
      <c r="W1081" s="30"/>
      <c r="X1081" s="1" t="s">
        <v>24</v>
      </c>
      <c r="Y1081" s="21">
        <f>IF(Y1078&gt;0,Y1078+Y1079,Y1079)</f>
        <v>0</v>
      </c>
      <c r="Z1081" s="30"/>
      <c r="AA1081" s="4"/>
      <c r="AB1081" s="3"/>
      <c r="AC1081" s="3"/>
      <c r="AD1081" s="5"/>
      <c r="AE1081" s="30"/>
      <c r="AF1081" s="30"/>
      <c r="AG1081" s="30"/>
      <c r="AH1081" s="30"/>
      <c r="AI1081" s="30"/>
      <c r="AJ1081" s="3"/>
      <c r="AK1081" s="3"/>
      <c r="AL1081" s="3"/>
      <c r="AM1081" s="3"/>
      <c r="AN1081" s="20"/>
      <c r="AO1081" s="3"/>
      <c r="AP1081" s="30"/>
      <c r="AQ1081" s="30"/>
      <c r="AR1081" s="30"/>
      <c r="AS1081" s="30"/>
      <c r="AT1081" s="30"/>
      <c r="AU1081" s="30"/>
      <c r="AV1081" s="30"/>
      <c r="AW1081" s="30"/>
      <c r="AX1081" s="30"/>
      <c r="AY1081" s="30"/>
      <c r="AZ1081" s="30"/>
      <c r="BA1081" s="30"/>
    </row>
    <row r="1082" spans="1:53" x14ac:dyDescent="0.25">
      <c r="A1082" s="30"/>
      <c r="B1082" s="1" t="s">
        <v>9</v>
      </c>
      <c r="C1082" s="22">
        <f>C1106</f>
        <v>890.47999999999956</v>
      </c>
      <c r="D1082" s="30"/>
      <c r="E1082" s="4"/>
      <c r="F1082" s="3"/>
      <c r="G1082" s="3"/>
      <c r="H1082" s="5"/>
      <c r="I1082" s="30"/>
      <c r="J1082" s="30"/>
      <c r="K1082" s="30"/>
      <c r="L1082" s="30"/>
      <c r="M1082" s="30"/>
      <c r="N1082" s="3"/>
      <c r="O1082" s="3"/>
      <c r="P1082" s="3"/>
      <c r="Q1082" s="3"/>
      <c r="R1082" s="20"/>
      <c r="S1082" s="3"/>
      <c r="T1082" s="30"/>
      <c r="U1082" s="30"/>
      <c r="V1082" s="19"/>
      <c r="W1082" s="30"/>
      <c r="X1082" s="1" t="s">
        <v>9</v>
      </c>
      <c r="Y1082" s="22">
        <f>Y1106</f>
        <v>890.47999999999956</v>
      </c>
      <c r="Z1082" s="30"/>
      <c r="AA1082" s="4"/>
      <c r="AB1082" s="3"/>
      <c r="AC1082" s="3"/>
      <c r="AD1082" s="5"/>
      <c r="AE1082" s="30"/>
      <c r="AF1082" s="30"/>
      <c r="AG1082" s="30"/>
      <c r="AH1082" s="30"/>
      <c r="AI1082" s="30"/>
      <c r="AJ1082" s="3"/>
      <c r="AK1082" s="3"/>
      <c r="AL1082" s="3"/>
      <c r="AM1082" s="3"/>
      <c r="AN1082" s="20"/>
      <c r="AO1082" s="3"/>
      <c r="AP1082" s="30"/>
      <c r="AQ1082" s="30"/>
      <c r="AR1082" s="30"/>
      <c r="AS1082" s="30"/>
      <c r="AT1082" s="30"/>
      <c r="AU1082" s="30"/>
      <c r="AV1082" s="30"/>
      <c r="AW1082" s="30"/>
      <c r="AX1082" s="30"/>
      <c r="AY1082" s="30"/>
      <c r="AZ1082" s="30"/>
      <c r="BA1082" s="30"/>
    </row>
    <row r="1083" spans="1:53" x14ac:dyDescent="0.25">
      <c r="A1083" s="30"/>
      <c r="B1083" s="6" t="s">
        <v>26</v>
      </c>
      <c r="C1083" s="23">
        <f>C1081-C1082</f>
        <v>-890.47999999999956</v>
      </c>
      <c r="D1083" s="30"/>
      <c r="E1083" s="9"/>
      <c r="F1083" s="10"/>
      <c r="G1083" s="10"/>
      <c r="H1083" s="5"/>
      <c r="I1083" s="30"/>
      <c r="J1083" s="30"/>
      <c r="K1083" s="30"/>
      <c r="L1083" s="30"/>
      <c r="M1083" s="30"/>
      <c r="N1083" s="3"/>
      <c r="O1083" s="3"/>
      <c r="P1083" s="3"/>
      <c r="Q1083" s="3"/>
      <c r="R1083" s="20"/>
      <c r="S1083" s="3"/>
      <c r="T1083" s="30"/>
      <c r="U1083" s="30"/>
      <c r="V1083" s="19"/>
      <c r="W1083" s="30"/>
      <c r="X1083" s="6" t="s">
        <v>27</v>
      </c>
      <c r="Y1083" s="23">
        <f>Y1081-Y1082</f>
        <v>-890.47999999999956</v>
      </c>
      <c r="Z1083" s="30"/>
      <c r="AA1083" s="4"/>
      <c r="AB1083" s="3"/>
      <c r="AC1083" s="3"/>
      <c r="AD1083" s="5"/>
      <c r="AE1083" s="30"/>
      <c r="AF1083" s="30"/>
      <c r="AG1083" s="30"/>
      <c r="AH1083" s="30"/>
      <c r="AI1083" s="30"/>
      <c r="AJ1083" s="3"/>
      <c r="AK1083" s="3"/>
      <c r="AL1083" s="3"/>
      <c r="AM1083" s="3"/>
      <c r="AN1083" s="20"/>
      <c r="AO1083" s="3"/>
      <c r="AP1083" s="30"/>
      <c r="AQ1083" s="30"/>
      <c r="AR1083" s="30"/>
      <c r="AS1083" s="30"/>
      <c r="AT1083" s="30"/>
      <c r="AU1083" s="30"/>
      <c r="AV1083" s="30"/>
      <c r="AW1083" s="30"/>
      <c r="AX1083" s="30"/>
      <c r="AY1083" s="30"/>
      <c r="AZ1083" s="30"/>
      <c r="BA1083" s="30"/>
    </row>
    <row r="1084" spans="1:53" ht="23.25" x14ac:dyDescent="0.35">
      <c r="A1084" s="30"/>
      <c r="B1084" s="6"/>
      <c r="C1084" s="7"/>
      <c r="D1084" s="30"/>
      <c r="E1084" s="9"/>
      <c r="F1084" s="10"/>
      <c r="G1084" s="10"/>
      <c r="H1084" s="5"/>
      <c r="I1084" s="30"/>
      <c r="J1084" s="30"/>
      <c r="K1084" s="30"/>
      <c r="L1084" s="30"/>
      <c r="M1084" s="30"/>
      <c r="N1084" s="3"/>
      <c r="O1084" s="3"/>
      <c r="P1084" s="3"/>
      <c r="Q1084" s="3"/>
      <c r="R1084" s="20"/>
      <c r="S1084" s="3"/>
      <c r="T1084" s="30"/>
      <c r="U1084" s="30"/>
      <c r="V1084" s="19"/>
      <c r="W1084" s="30"/>
      <c r="X1084" s="168" t="str">
        <f>IF(Y1083&lt;0,"NO PAGAR","COBRAR'")</f>
        <v>NO PAGAR</v>
      </c>
      <c r="Y1084" s="168"/>
      <c r="Z1084" s="30"/>
      <c r="AA1084" s="9"/>
      <c r="AB1084" s="10"/>
      <c r="AC1084" s="10"/>
      <c r="AD1084" s="5"/>
      <c r="AE1084" s="30"/>
      <c r="AF1084" s="30"/>
      <c r="AG1084" s="30"/>
      <c r="AH1084" s="30"/>
      <c r="AI1084" s="30"/>
      <c r="AJ1084" s="3"/>
      <c r="AK1084" s="3"/>
      <c r="AL1084" s="3"/>
      <c r="AM1084" s="3"/>
      <c r="AN1084" s="20"/>
      <c r="AO1084" s="3"/>
      <c r="AP1084" s="30"/>
      <c r="AQ1084" s="30"/>
      <c r="AR1084" s="30"/>
      <c r="AS1084" s="30"/>
      <c r="AT1084" s="30"/>
      <c r="AU1084" s="30"/>
      <c r="AV1084" s="30"/>
      <c r="AW1084" s="30"/>
      <c r="AX1084" s="30"/>
      <c r="AY1084" s="30"/>
      <c r="AZ1084" s="30"/>
      <c r="BA1084" s="30"/>
    </row>
    <row r="1085" spans="1:53" ht="23.25" x14ac:dyDescent="0.35">
      <c r="A1085" s="30"/>
      <c r="B1085" s="168" t="str">
        <f>IF(C1083&lt;0,"NO PAGAR","COBRAR'")</f>
        <v>NO PAGAR</v>
      </c>
      <c r="C1085" s="168"/>
      <c r="D1085" s="30"/>
      <c r="E1085" s="9"/>
      <c r="F1085" s="10"/>
      <c r="G1085" s="10"/>
      <c r="H1085" s="5"/>
      <c r="I1085" s="30"/>
      <c r="J1085" s="30"/>
      <c r="K1085" s="30"/>
      <c r="L1085" s="30"/>
      <c r="M1085" s="30"/>
      <c r="N1085" s="3"/>
      <c r="O1085" s="3"/>
      <c r="P1085" s="3"/>
      <c r="Q1085" s="3"/>
      <c r="R1085" s="20"/>
      <c r="S1085" s="3"/>
      <c r="T1085" s="30"/>
      <c r="U1085" s="30"/>
      <c r="V1085" s="19"/>
      <c r="W1085" s="30"/>
      <c r="X1085" s="6"/>
      <c r="Y1085" s="8"/>
      <c r="Z1085" s="30"/>
      <c r="AA1085" s="9"/>
      <c r="AB1085" s="10"/>
      <c r="AC1085" s="10"/>
      <c r="AD1085" s="5"/>
      <c r="AE1085" s="30"/>
      <c r="AF1085" s="30"/>
      <c r="AG1085" s="30"/>
      <c r="AH1085" s="30"/>
      <c r="AI1085" s="30"/>
      <c r="AJ1085" s="3"/>
      <c r="AK1085" s="3"/>
      <c r="AL1085" s="3"/>
      <c r="AM1085" s="3"/>
      <c r="AN1085" s="20"/>
      <c r="AO1085" s="3"/>
      <c r="AP1085" s="30"/>
      <c r="AQ1085" s="30"/>
      <c r="AR1085" s="30"/>
      <c r="AS1085" s="30"/>
      <c r="AT1085" s="30"/>
      <c r="AU1085" s="30"/>
      <c r="AV1085" s="30"/>
      <c r="AW1085" s="30"/>
      <c r="AX1085" s="30"/>
      <c r="AY1085" s="30"/>
      <c r="AZ1085" s="30"/>
      <c r="BA1085" s="30"/>
    </row>
    <row r="1086" spans="1:53" x14ac:dyDescent="0.25">
      <c r="A1086" s="30"/>
      <c r="B1086" s="159" t="s">
        <v>9</v>
      </c>
      <c r="C1086" s="160"/>
      <c r="D1086" s="30"/>
      <c r="E1086" s="9"/>
      <c r="F1086" s="10"/>
      <c r="G1086" s="10"/>
      <c r="H1086" s="5"/>
      <c r="I1086" s="30"/>
      <c r="J1086" s="30"/>
      <c r="K1086" s="30"/>
      <c r="L1086" s="30"/>
      <c r="M1086" s="30"/>
      <c r="N1086" s="3"/>
      <c r="O1086" s="3"/>
      <c r="P1086" s="3"/>
      <c r="Q1086" s="3"/>
      <c r="R1086" s="20"/>
      <c r="S1086" s="3"/>
      <c r="T1086" s="30"/>
      <c r="U1086" s="30"/>
      <c r="V1086" s="19"/>
      <c r="W1086" s="30"/>
      <c r="X1086" s="159" t="s">
        <v>9</v>
      </c>
      <c r="Y1086" s="160"/>
      <c r="Z1086" s="30"/>
      <c r="AA1086" s="9"/>
      <c r="AB1086" s="10"/>
      <c r="AC1086" s="10"/>
      <c r="AD1086" s="5"/>
      <c r="AE1086" s="30"/>
      <c r="AF1086" s="30"/>
      <c r="AG1086" s="30"/>
      <c r="AH1086" s="30"/>
      <c r="AI1086" s="30"/>
      <c r="AJ1086" s="3"/>
      <c r="AK1086" s="3"/>
      <c r="AL1086" s="3"/>
      <c r="AM1086" s="3"/>
      <c r="AN1086" s="20"/>
      <c r="AO1086" s="3"/>
      <c r="AP1086" s="30"/>
      <c r="AQ1086" s="30"/>
      <c r="AR1086" s="30"/>
      <c r="AS1086" s="30"/>
      <c r="AT1086" s="30"/>
      <c r="AU1086" s="30"/>
      <c r="AV1086" s="30"/>
      <c r="AW1086" s="30"/>
      <c r="AX1086" s="30"/>
      <c r="AY1086" s="30"/>
      <c r="AZ1086" s="30"/>
      <c r="BA1086" s="30"/>
    </row>
    <row r="1087" spans="1:53" x14ac:dyDescent="0.25">
      <c r="A1087" s="30"/>
      <c r="B1087" s="11" t="str">
        <f>IF(Y1038&lt;0,"SALDO ADELANTADO","SALDO A FAVOR '")</f>
        <v>SALDO ADELANTADO</v>
      </c>
      <c r="C1087" s="12">
        <f>IF(Y1038&lt;=0,Y1038*-1)</f>
        <v>890.47999999999956</v>
      </c>
      <c r="D1087" s="30"/>
      <c r="E1087" s="9"/>
      <c r="F1087" s="10"/>
      <c r="G1087" s="10"/>
      <c r="H1087" s="5"/>
      <c r="I1087" s="30"/>
      <c r="J1087" s="30"/>
      <c r="K1087" s="30"/>
      <c r="L1087" s="30"/>
      <c r="M1087" s="30"/>
      <c r="N1087" s="3"/>
      <c r="O1087" s="3"/>
      <c r="P1087" s="3"/>
      <c r="Q1087" s="3"/>
      <c r="R1087" s="20"/>
      <c r="S1087" s="3"/>
      <c r="T1087" s="30"/>
      <c r="U1087" s="30"/>
      <c r="V1087" s="19"/>
      <c r="W1087" s="30"/>
      <c r="X1087" s="11" t="str">
        <f>IF(C1083&lt;0,"SALDO ADELANTADO","SALDO A FAVOR'")</f>
        <v>SALDO ADELANTADO</v>
      </c>
      <c r="Y1087" s="12">
        <f>IF(C1083&lt;=0,C1083*-1)</f>
        <v>890.47999999999956</v>
      </c>
      <c r="Z1087" s="30"/>
      <c r="AA1087" s="9"/>
      <c r="AB1087" s="10"/>
      <c r="AC1087" s="10"/>
      <c r="AD1087" s="5"/>
      <c r="AE1087" s="30"/>
      <c r="AF1087" s="30"/>
      <c r="AG1087" s="30"/>
      <c r="AH1087" s="30"/>
      <c r="AI1087" s="30"/>
      <c r="AJ1087" s="3"/>
      <c r="AK1087" s="3"/>
      <c r="AL1087" s="3"/>
      <c r="AM1087" s="3"/>
      <c r="AN1087" s="20"/>
      <c r="AO1087" s="3"/>
      <c r="AP1087" s="30"/>
      <c r="AQ1087" s="30"/>
      <c r="AR1087" s="30"/>
      <c r="AS1087" s="30"/>
      <c r="AT1087" s="30"/>
      <c r="AU1087" s="30"/>
      <c r="AV1087" s="30"/>
      <c r="AW1087" s="30"/>
      <c r="AX1087" s="30"/>
      <c r="AY1087" s="30"/>
      <c r="AZ1087" s="30"/>
      <c r="BA1087" s="30"/>
    </row>
    <row r="1088" spans="1:53" x14ac:dyDescent="0.25">
      <c r="A1088" s="30"/>
      <c r="B1088" s="13" t="s">
        <v>10</v>
      </c>
      <c r="C1088" s="12">
        <f>R1096</f>
        <v>0</v>
      </c>
      <c r="D1088" s="30"/>
      <c r="E1088" s="9"/>
      <c r="F1088" s="10"/>
      <c r="G1088" s="10"/>
      <c r="H1088" s="5"/>
      <c r="I1088" s="30"/>
      <c r="J1088" s="30"/>
      <c r="K1088" s="30"/>
      <c r="L1088" s="30"/>
      <c r="M1088" s="30"/>
      <c r="N1088" s="3"/>
      <c r="O1088" s="3"/>
      <c r="P1088" s="3"/>
      <c r="Q1088" s="3"/>
      <c r="R1088" s="20"/>
      <c r="S1088" s="3"/>
      <c r="T1088" s="30"/>
      <c r="U1088" s="30"/>
      <c r="V1088" s="19"/>
      <c r="W1088" s="30"/>
      <c r="X1088" s="13" t="s">
        <v>10</v>
      </c>
      <c r="Y1088" s="12">
        <f>AN1096</f>
        <v>0</v>
      </c>
      <c r="Z1088" s="30"/>
      <c r="AA1088" s="9"/>
      <c r="AB1088" s="10"/>
      <c r="AC1088" s="10"/>
      <c r="AD1088" s="5"/>
      <c r="AE1088" s="30"/>
      <c r="AF1088" s="30"/>
      <c r="AG1088" s="30"/>
      <c r="AH1088" s="30"/>
      <c r="AI1088" s="30"/>
      <c r="AJ1088" s="3"/>
      <c r="AK1088" s="3"/>
      <c r="AL1088" s="3"/>
      <c r="AM1088" s="3"/>
      <c r="AN1088" s="20"/>
      <c r="AO1088" s="3"/>
      <c r="AP1088" s="30"/>
      <c r="AQ1088" s="30"/>
      <c r="AR1088" s="30"/>
      <c r="AS1088" s="30"/>
      <c r="AT1088" s="30"/>
      <c r="AU1088" s="30"/>
      <c r="AV1088" s="30"/>
      <c r="AW1088" s="30"/>
      <c r="AX1088" s="30"/>
      <c r="AY1088" s="30"/>
      <c r="AZ1088" s="30"/>
      <c r="BA1088" s="30"/>
    </row>
    <row r="1089" spans="1:53" x14ac:dyDescent="0.25">
      <c r="A1089" s="30"/>
      <c r="B1089" s="13" t="s">
        <v>11</v>
      </c>
      <c r="C1089" s="12"/>
      <c r="D1089" s="30"/>
      <c r="E1089" s="9"/>
      <c r="F1089" s="10"/>
      <c r="G1089" s="10"/>
      <c r="H1089" s="5"/>
      <c r="I1089" s="30"/>
      <c r="J1089" s="30"/>
      <c r="K1089" s="30"/>
      <c r="L1089" s="30"/>
      <c r="M1089" s="30"/>
      <c r="N1089" s="3"/>
      <c r="O1089" s="3"/>
      <c r="P1089" s="3"/>
      <c r="Q1089" s="3"/>
      <c r="R1089" s="20"/>
      <c r="S1089" s="3"/>
      <c r="T1089" s="30"/>
      <c r="U1089" s="30"/>
      <c r="V1089" s="19"/>
      <c r="W1089" s="30"/>
      <c r="X1089" s="13" t="s">
        <v>11</v>
      </c>
      <c r="Y1089" s="12"/>
      <c r="Z1089" s="30"/>
      <c r="AA1089" s="9"/>
      <c r="AB1089" s="10"/>
      <c r="AC1089" s="10"/>
      <c r="AD1089" s="5"/>
      <c r="AE1089" s="30"/>
      <c r="AF1089" s="30"/>
      <c r="AG1089" s="30"/>
      <c r="AH1089" s="30"/>
      <c r="AI1089" s="30"/>
      <c r="AJ1089" s="3"/>
      <c r="AK1089" s="3"/>
      <c r="AL1089" s="3"/>
      <c r="AM1089" s="3"/>
      <c r="AN1089" s="20"/>
      <c r="AO1089" s="3"/>
      <c r="AP1089" s="30"/>
      <c r="AQ1089" s="30"/>
      <c r="AR1089" s="30"/>
      <c r="AS1089" s="30"/>
      <c r="AT1089" s="30"/>
      <c r="AU1089" s="30"/>
      <c r="AV1089" s="30"/>
      <c r="AW1089" s="30"/>
      <c r="AX1089" s="30"/>
      <c r="AY1089" s="30"/>
      <c r="AZ1089" s="30"/>
      <c r="BA1089" s="30"/>
    </row>
    <row r="1090" spans="1:53" x14ac:dyDescent="0.25">
      <c r="A1090" s="30"/>
      <c r="B1090" s="13" t="s">
        <v>12</v>
      </c>
      <c r="C1090" s="12"/>
      <c r="D1090" s="30"/>
      <c r="E1090" s="9"/>
      <c r="F1090" s="10"/>
      <c r="G1090" s="10"/>
      <c r="H1090" s="5"/>
      <c r="I1090" s="30"/>
      <c r="J1090" s="30"/>
      <c r="K1090" s="30"/>
      <c r="L1090" s="30"/>
      <c r="M1090" s="30"/>
      <c r="N1090" s="3"/>
      <c r="O1090" s="3"/>
      <c r="P1090" s="3"/>
      <c r="Q1090" s="3"/>
      <c r="R1090" s="20"/>
      <c r="S1090" s="3"/>
      <c r="T1090" s="30"/>
      <c r="U1090" s="30"/>
      <c r="V1090" s="19"/>
      <c r="W1090" s="30"/>
      <c r="X1090" s="13" t="s">
        <v>12</v>
      </c>
      <c r="Y1090" s="12"/>
      <c r="Z1090" s="30"/>
      <c r="AA1090" s="9"/>
      <c r="AB1090" s="10"/>
      <c r="AC1090" s="10"/>
      <c r="AD1090" s="5"/>
      <c r="AE1090" s="30"/>
      <c r="AF1090" s="30"/>
      <c r="AG1090" s="30"/>
      <c r="AH1090" s="30"/>
      <c r="AI1090" s="30"/>
      <c r="AJ1090" s="3"/>
      <c r="AK1090" s="3"/>
      <c r="AL1090" s="3"/>
      <c r="AM1090" s="3"/>
      <c r="AN1090" s="20"/>
      <c r="AO1090" s="3"/>
      <c r="AP1090" s="30"/>
      <c r="AQ1090" s="30"/>
      <c r="AR1090" s="30"/>
      <c r="AS1090" s="30"/>
      <c r="AT1090" s="30"/>
      <c r="AU1090" s="30"/>
      <c r="AV1090" s="30"/>
      <c r="AW1090" s="30"/>
      <c r="AX1090" s="30"/>
      <c r="AY1090" s="30"/>
      <c r="AZ1090" s="30"/>
      <c r="BA1090" s="30"/>
    </row>
    <row r="1091" spans="1:53" x14ac:dyDescent="0.25">
      <c r="A1091" s="30"/>
      <c r="B1091" s="13" t="s">
        <v>13</v>
      </c>
      <c r="C1091" s="12"/>
      <c r="D1091" s="30"/>
      <c r="E1091" s="9"/>
      <c r="F1091" s="10"/>
      <c r="G1091" s="10"/>
      <c r="H1091" s="5"/>
      <c r="I1091" s="30"/>
      <c r="J1091" s="30"/>
      <c r="K1091" s="30"/>
      <c r="L1091" s="30"/>
      <c r="M1091" s="30"/>
      <c r="N1091" s="3"/>
      <c r="O1091" s="3"/>
      <c r="P1091" s="3"/>
      <c r="Q1091" s="3"/>
      <c r="R1091" s="20"/>
      <c r="S1091" s="3"/>
      <c r="T1091" s="30"/>
      <c r="U1091" s="30"/>
      <c r="V1091" s="19"/>
      <c r="W1091" s="30"/>
      <c r="X1091" s="13" t="s">
        <v>13</v>
      </c>
      <c r="Y1091" s="12"/>
      <c r="Z1091" s="30"/>
      <c r="AA1091" s="9"/>
      <c r="AB1091" s="10"/>
      <c r="AC1091" s="10"/>
      <c r="AD1091" s="5"/>
      <c r="AE1091" s="30"/>
      <c r="AF1091" s="30"/>
      <c r="AG1091" s="30"/>
      <c r="AH1091" s="30"/>
      <c r="AI1091" s="30"/>
      <c r="AJ1091" s="3"/>
      <c r="AK1091" s="3"/>
      <c r="AL1091" s="3"/>
      <c r="AM1091" s="3"/>
      <c r="AN1091" s="20"/>
      <c r="AO1091" s="3"/>
      <c r="AP1091" s="30"/>
      <c r="AQ1091" s="30"/>
      <c r="AR1091" s="30"/>
      <c r="AS1091" s="30"/>
      <c r="AT1091" s="30"/>
      <c r="AU1091" s="30"/>
      <c r="AV1091" s="30"/>
      <c r="AW1091" s="30"/>
      <c r="AX1091" s="30"/>
      <c r="AY1091" s="30"/>
      <c r="AZ1091" s="30"/>
      <c r="BA1091" s="30"/>
    </row>
    <row r="1092" spans="1:53" x14ac:dyDescent="0.25">
      <c r="A1092" s="30"/>
      <c r="B1092" s="13" t="s">
        <v>14</v>
      </c>
      <c r="C1092" s="12"/>
      <c r="D1092" s="30"/>
      <c r="E1092" s="9"/>
      <c r="F1092" s="10"/>
      <c r="G1092" s="10"/>
      <c r="H1092" s="5"/>
      <c r="I1092" s="30"/>
      <c r="J1092" s="30"/>
      <c r="K1092" s="30"/>
      <c r="L1092" s="30"/>
      <c r="M1092" s="30"/>
      <c r="N1092" s="3"/>
      <c r="O1092" s="3"/>
      <c r="P1092" s="3"/>
      <c r="Q1092" s="3"/>
      <c r="R1092" s="20"/>
      <c r="S1092" s="3"/>
      <c r="T1092" s="30"/>
      <c r="U1092" s="30"/>
      <c r="V1092" s="19"/>
      <c r="W1092" s="30"/>
      <c r="X1092" s="13" t="s">
        <v>14</v>
      </c>
      <c r="Y1092" s="12"/>
      <c r="Z1092" s="30"/>
      <c r="AA1092" s="9"/>
      <c r="AB1092" s="10"/>
      <c r="AC1092" s="10"/>
      <c r="AD1092" s="5"/>
      <c r="AE1092" s="30"/>
      <c r="AF1092" s="30"/>
      <c r="AG1092" s="30"/>
      <c r="AH1092" s="30"/>
      <c r="AI1092" s="30"/>
      <c r="AJ1092" s="3"/>
      <c r="AK1092" s="3"/>
      <c r="AL1092" s="3"/>
      <c r="AM1092" s="3"/>
      <c r="AN1092" s="20"/>
      <c r="AO1092" s="3"/>
      <c r="AP1092" s="30"/>
      <c r="AQ1092" s="30"/>
      <c r="AR1092" s="30"/>
      <c r="AS1092" s="30"/>
      <c r="AT1092" s="30"/>
      <c r="AU1092" s="30"/>
      <c r="AV1092" s="30"/>
      <c r="AW1092" s="30"/>
      <c r="AX1092" s="30"/>
      <c r="AY1092" s="30"/>
      <c r="AZ1092" s="30"/>
      <c r="BA1092" s="30"/>
    </row>
    <row r="1093" spans="1:53" x14ac:dyDescent="0.25">
      <c r="A1093" s="30"/>
      <c r="B1093" s="13" t="s">
        <v>15</v>
      </c>
      <c r="C1093" s="12"/>
      <c r="D1093" s="30"/>
      <c r="E1093" s="161" t="s">
        <v>7</v>
      </c>
      <c r="F1093" s="162"/>
      <c r="G1093" s="163"/>
      <c r="H1093" s="5">
        <f>SUM(H1079:H1092)</f>
        <v>0</v>
      </c>
      <c r="I1093" s="30"/>
      <c r="J1093" s="30"/>
      <c r="K1093" s="30"/>
      <c r="L1093" s="30"/>
      <c r="M1093" s="30"/>
      <c r="N1093" s="3"/>
      <c r="O1093" s="3"/>
      <c r="P1093" s="3"/>
      <c r="Q1093" s="3"/>
      <c r="R1093" s="20"/>
      <c r="S1093" s="3"/>
      <c r="T1093" s="30"/>
      <c r="U1093" s="30"/>
      <c r="V1093" s="19"/>
      <c r="W1093" s="30"/>
      <c r="X1093" s="13" t="s">
        <v>15</v>
      </c>
      <c r="Y1093" s="12"/>
      <c r="Z1093" s="30"/>
      <c r="AA1093" s="9"/>
      <c r="AB1093" s="10"/>
      <c r="AC1093" s="10"/>
      <c r="AD1093" s="5"/>
      <c r="AE1093" s="30"/>
      <c r="AF1093" s="30"/>
      <c r="AG1093" s="30"/>
      <c r="AH1093" s="30"/>
      <c r="AI1093" s="30"/>
      <c r="AJ1093" s="3"/>
      <c r="AK1093" s="3"/>
      <c r="AL1093" s="3"/>
      <c r="AM1093" s="3"/>
      <c r="AN1093" s="20"/>
      <c r="AO1093" s="3"/>
      <c r="AP1093" s="30"/>
      <c r="AQ1093" s="30"/>
      <c r="AR1093" s="30"/>
      <c r="AS1093" s="30"/>
      <c r="AT1093" s="30"/>
      <c r="AU1093" s="30"/>
      <c r="AV1093" s="30"/>
      <c r="AW1093" s="30"/>
      <c r="AX1093" s="30"/>
      <c r="AY1093" s="30"/>
      <c r="AZ1093" s="30"/>
      <c r="BA1093" s="30"/>
    </row>
    <row r="1094" spans="1:53" x14ac:dyDescent="0.25">
      <c r="A1094" s="30"/>
      <c r="B1094" s="13" t="s">
        <v>16</v>
      </c>
      <c r="C1094" s="12"/>
      <c r="D1094" s="30"/>
      <c r="E1094" s="15"/>
      <c r="F1094" s="15"/>
      <c r="G1094" s="15"/>
      <c r="H1094" s="30"/>
      <c r="I1094" s="30"/>
      <c r="J1094" s="30"/>
      <c r="K1094" s="30"/>
      <c r="L1094" s="30"/>
      <c r="M1094" s="30"/>
      <c r="N1094" s="3"/>
      <c r="O1094" s="3"/>
      <c r="P1094" s="3"/>
      <c r="Q1094" s="3"/>
      <c r="R1094" s="20"/>
      <c r="S1094" s="3"/>
      <c r="T1094" s="30"/>
      <c r="U1094" s="30"/>
      <c r="V1094" s="19"/>
      <c r="W1094" s="30"/>
      <c r="X1094" s="13" t="s">
        <v>16</v>
      </c>
      <c r="Y1094" s="12"/>
      <c r="Z1094" s="30"/>
      <c r="AA1094" s="161" t="s">
        <v>7</v>
      </c>
      <c r="AB1094" s="162"/>
      <c r="AC1094" s="163"/>
      <c r="AD1094" s="5">
        <f>SUM(AD1080:AD1093)</f>
        <v>0</v>
      </c>
      <c r="AE1094" s="30"/>
      <c r="AF1094" s="30"/>
      <c r="AG1094" s="30"/>
      <c r="AH1094" s="30"/>
      <c r="AI1094" s="30"/>
      <c r="AJ1094" s="3"/>
      <c r="AK1094" s="3"/>
      <c r="AL1094" s="3"/>
      <c r="AM1094" s="3"/>
      <c r="AN1094" s="20"/>
      <c r="AO1094" s="3"/>
      <c r="AP1094" s="30"/>
      <c r="AQ1094" s="30"/>
      <c r="AR1094" s="30"/>
      <c r="AS1094" s="30"/>
      <c r="AT1094" s="30"/>
      <c r="AU1094" s="30"/>
      <c r="AV1094" s="30"/>
      <c r="AW1094" s="30"/>
      <c r="AX1094" s="30"/>
      <c r="AY1094" s="30"/>
      <c r="AZ1094" s="30"/>
      <c r="BA1094" s="30"/>
    </row>
    <row r="1095" spans="1:53" x14ac:dyDescent="0.25">
      <c r="A1095" s="30"/>
      <c r="B1095" s="13" t="s">
        <v>17</v>
      </c>
      <c r="C1095" s="12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"/>
      <c r="O1095" s="3"/>
      <c r="P1095" s="3"/>
      <c r="Q1095" s="3"/>
      <c r="R1095" s="20"/>
      <c r="S1095" s="3"/>
      <c r="T1095" s="30"/>
      <c r="U1095" s="30"/>
      <c r="V1095" s="19"/>
      <c r="W1095" s="30"/>
      <c r="X1095" s="13" t="s">
        <v>17</v>
      </c>
      <c r="Y1095" s="12"/>
      <c r="Z1095" s="30"/>
      <c r="AA1095" s="15"/>
      <c r="AB1095" s="15"/>
      <c r="AC1095" s="15"/>
      <c r="AD1095" s="30"/>
      <c r="AE1095" s="30"/>
      <c r="AF1095" s="30"/>
      <c r="AG1095" s="30"/>
      <c r="AH1095" s="30"/>
      <c r="AI1095" s="30"/>
      <c r="AJ1095" s="3"/>
      <c r="AK1095" s="3"/>
      <c r="AL1095" s="3"/>
      <c r="AM1095" s="3"/>
      <c r="AN1095" s="20"/>
      <c r="AO1095" s="3"/>
      <c r="AP1095" s="30"/>
      <c r="AQ1095" s="30"/>
      <c r="AR1095" s="30"/>
      <c r="AS1095" s="30"/>
      <c r="AT1095" s="30"/>
      <c r="AU1095" s="30"/>
      <c r="AV1095" s="30"/>
      <c r="AW1095" s="30"/>
      <c r="AX1095" s="30"/>
      <c r="AY1095" s="30"/>
      <c r="AZ1095" s="30"/>
      <c r="BA1095" s="30"/>
    </row>
    <row r="1096" spans="1:53" x14ac:dyDescent="0.25">
      <c r="A1096" s="30"/>
      <c r="B1096" s="14"/>
      <c r="C1096" s="12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161" t="s">
        <v>7</v>
      </c>
      <c r="O1096" s="162"/>
      <c r="P1096" s="162"/>
      <c r="Q1096" s="163"/>
      <c r="R1096" s="20">
        <f>SUM(R1080:R1095)</f>
        <v>0</v>
      </c>
      <c r="S1096" s="3"/>
      <c r="T1096" s="30"/>
      <c r="U1096" s="30"/>
      <c r="V1096" s="19"/>
      <c r="W1096" s="30"/>
      <c r="X1096" s="14"/>
      <c r="Y1096" s="12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161" t="s">
        <v>7</v>
      </c>
      <c r="AK1096" s="162"/>
      <c r="AL1096" s="162"/>
      <c r="AM1096" s="163"/>
      <c r="AN1096" s="20">
        <f>SUM(AN1080:AN1095)</f>
        <v>0</v>
      </c>
      <c r="AO1096" s="3"/>
      <c r="AP1096" s="30"/>
      <c r="AQ1096" s="30"/>
      <c r="AR1096" s="30"/>
      <c r="AS1096" s="30"/>
      <c r="AT1096" s="30"/>
      <c r="AU1096" s="30"/>
      <c r="AV1096" s="30"/>
      <c r="AW1096" s="30"/>
      <c r="AX1096" s="30"/>
      <c r="AY1096" s="30"/>
      <c r="AZ1096" s="30"/>
      <c r="BA1096" s="30"/>
    </row>
    <row r="1097" spans="1:53" x14ac:dyDescent="0.25">
      <c r="A1097" s="30"/>
      <c r="B1097" s="14"/>
      <c r="C1097" s="12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19"/>
      <c r="W1097" s="30"/>
      <c r="X1097" s="14"/>
      <c r="Y1097" s="12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30"/>
      <c r="AQ1097" s="30"/>
      <c r="AR1097" s="30"/>
      <c r="AS1097" s="30"/>
      <c r="AT1097" s="30"/>
      <c r="AU1097" s="30"/>
      <c r="AV1097" s="30"/>
      <c r="AW1097" s="30"/>
      <c r="AX1097" s="30"/>
      <c r="AY1097" s="30"/>
      <c r="AZ1097" s="30"/>
      <c r="BA1097" s="30"/>
    </row>
    <row r="1098" spans="1:53" x14ac:dyDescent="0.25">
      <c r="A1098" s="30"/>
      <c r="B1098" s="14"/>
      <c r="C1098" s="12"/>
      <c r="D1098" s="30"/>
      <c r="E1098" s="16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19"/>
      <c r="W1098" s="30"/>
      <c r="X1098" s="14"/>
      <c r="Y1098" s="12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  <c r="AW1098" s="30"/>
      <c r="AX1098" s="30"/>
      <c r="AY1098" s="30"/>
      <c r="AZ1098" s="30"/>
      <c r="BA1098" s="30"/>
    </row>
    <row r="1099" spans="1:53" x14ac:dyDescent="0.25">
      <c r="A1099" s="30"/>
      <c r="B1099" s="14"/>
      <c r="C1099" s="12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19"/>
      <c r="W1099" s="30"/>
      <c r="X1099" s="14"/>
      <c r="Y1099" s="12"/>
      <c r="Z1099" s="30"/>
      <c r="AA1099" s="16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30"/>
      <c r="AQ1099" s="30"/>
      <c r="AR1099" s="30"/>
      <c r="AS1099" s="30"/>
      <c r="AT1099" s="30"/>
      <c r="AU1099" s="30"/>
      <c r="AV1099" s="30"/>
      <c r="AW1099" s="30"/>
      <c r="AX1099" s="30"/>
      <c r="AY1099" s="30"/>
      <c r="AZ1099" s="30"/>
      <c r="BA1099" s="30"/>
    </row>
    <row r="1100" spans="1:53" x14ac:dyDescent="0.25">
      <c r="A1100" s="30"/>
      <c r="B1100" s="14"/>
      <c r="C1100" s="12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19"/>
      <c r="W1100" s="30"/>
      <c r="X1100" s="14"/>
      <c r="Y1100" s="12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  <c r="AW1100" s="30"/>
      <c r="AX1100" s="30"/>
      <c r="AY1100" s="30"/>
      <c r="AZ1100" s="30"/>
      <c r="BA1100" s="30"/>
    </row>
    <row r="1101" spans="1:53" x14ac:dyDescent="0.25">
      <c r="A1101" s="30"/>
      <c r="B1101" s="14"/>
      <c r="C1101" s="12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19"/>
      <c r="W1101" s="30"/>
      <c r="X1101" s="14"/>
      <c r="Y1101" s="12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30"/>
      <c r="AQ1101" s="30"/>
      <c r="AR1101" s="30"/>
      <c r="AS1101" s="30"/>
      <c r="AT1101" s="30"/>
      <c r="AU1101" s="30"/>
      <c r="AV1101" s="30"/>
      <c r="AW1101" s="30"/>
      <c r="AX1101" s="30"/>
      <c r="AY1101" s="30"/>
      <c r="AZ1101" s="30"/>
      <c r="BA1101" s="30"/>
    </row>
    <row r="1102" spans="1:53" x14ac:dyDescent="0.25">
      <c r="A1102" s="30"/>
      <c r="B1102" s="14"/>
      <c r="C1102" s="12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19"/>
      <c r="W1102" s="30"/>
      <c r="X1102" s="14"/>
      <c r="Y1102" s="12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  <c r="AW1102" s="30"/>
      <c r="AX1102" s="30"/>
      <c r="AY1102" s="30"/>
      <c r="AZ1102" s="30"/>
      <c r="BA1102" s="30"/>
    </row>
    <row r="1103" spans="1:53" x14ac:dyDescent="0.25">
      <c r="A1103" s="30"/>
      <c r="B1103" s="14"/>
      <c r="C1103" s="12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19"/>
      <c r="W1103" s="30"/>
      <c r="X1103" s="14"/>
      <c r="Y1103" s="12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30"/>
      <c r="AQ1103" s="30"/>
      <c r="AR1103" s="30"/>
      <c r="AS1103" s="30"/>
      <c r="AT1103" s="30"/>
      <c r="AU1103" s="30"/>
      <c r="AV1103" s="30"/>
      <c r="AW1103" s="30"/>
      <c r="AX1103" s="30"/>
      <c r="AY1103" s="30"/>
      <c r="AZ1103" s="30"/>
      <c r="BA1103" s="30"/>
    </row>
    <row r="1104" spans="1:53" x14ac:dyDescent="0.25">
      <c r="A1104" s="30"/>
      <c r="B1104" s="14"/>
      <c r="C1104" s="12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19"/>
      <c r="W1104" s="30"/>
      <c r="X1104" s="14"/>
      <c r="Y1104" s="12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  <c r="AW1104" s="30"/>
      <c r="AX1104" s="30"/>
      <c r="AY1104" s="30"/>
      <c r="AZ1104" s="30"/>
      <c r="BA1104" s="30"/>
    </row>
    <row r="1105" spans="1:53" x14ac:dyDescent="0.25">
      <c r="A1105" s="30"/>
      <c r="B1105" s="13"/>
      <c r="C1105" s="12"/>
      <c r="D1105" s="30"/>
      <c r="E1105" s="30" t="s">
        <v>21</v>
      </c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19"/>
      <c r="W1105" s="30"/>
      <c r="X1105" s="13"/>
      <c r="Y1105" s="12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30"/>
      <c r="AQ1105" s="30"/>
      <c r="AR1105" s="30"/>
      <c r="AS1105" s="30"/>
      <c r="AT1105" s="30"/>
      <c r="AU1105" s="30"/>
      <c r="AV1105" s="30"/>
      <c r="AW1105" s="30"/>
      <c r="AX1105" s="30"/>
      <c r="AY1105" s="30"/>
      <c r="AZ1105" s="30"/>
      <c r="BA1105" s="30"/>
    </row>
    <row r="1106" spans="1:53" x14ac:dyDescent="0.25">
      <c r="A1106" s="30"/>
      <c r="B1106" s="17" t="s">
        <v>18</v>
      </c>
      <c r="C1106" s="18">
        <f>SUM(C1087:C1105)</f>
        <v>890.47999999999956</v>
      </c>
      <c r="D1106" s="30" t="s">
        <v>22</v>
      </c>
      <c r="E1106" s="1" t="s">
        <v>19</v>
      </c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19"/>
      <c r="W1106" s="30"/>
      <c r="X1106" s="17" t="s">
        <v>18</v>
      </c>
      <c r="Y1106" s="18">
        <f>SUM(Y1087:Y1105)</f>
        <v>890.47999999999956</v>
      </c>
      <c r="Z1106" s="30" t="s">
        <v>22</v>
      </c>
      <c r="AA1106" s="30" t="s">
        <v>21</v>
      </c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  <c r="AW1106" s="30"/>
      <c r="AX1106" s="30"/>
      <c r="AY1106" s="30"/>
      <c r="AZ1106" s="30"/>
      <c r="BA1106" s="30"/>
    </row>
    <row r="1107" spans="1:53" x14ac:dyDescent="0.25">
      <c r="A1107" s="30"/>
      <c r="B1107" s="30"/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19"/>
      <c r="W1107" s="30"/>
      <c r="X1107" s="30"/>
      <c r="Y1107" s="30"/>
      <c r="Z1107" s="30"/>
      <c r="AA1107" s="1" t="s">
        <v>19</v>
      </c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30"/>
      <c r="AQ1107" s="30"/>
      <c r="AR1107" s="30"/>
      <c r="AS1107" s="30"/>
      <c r="AT1107" s="30"/>
      <c r="AU1107" s="30"/>
      <c r="AV1107" s="30"/>
      <c r="AW1107" s="30"/>
      <c r="AX1107" s="30"/>
      <c r="AY1107" s="30"/>
      <c r="AZ1107" s="30"/>
      <c r="BA1107" s="30"/>
    </row>
    <row r="1108" spans="1:53" x14ac:dyDescent="0.25">
      <c r="A1108" s="30"/>
      <c r="B1108" s="30"/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19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  <c r="AW1108" s="30"/>
      <c r="AX1108" s="30"/>
      <c r="AY1108" s="30"/>
      <c r="AZ1108" s="30"/>
      <c r="BA1108" s="30"/>
    </row>
    <row r="1109" spans="1:53" x14ac:dyDescent="0.25">
      <c r="A1109" s="30"/>
      <c r="B1109" s="30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19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0"/>
      <c r="AT1109" s="30"/>
      <c r="AU1109" s="30"/>
      <c r="AV1109" s="30"/>
      <c r="AW1109" s="30"/>
      <c r="AX1109" s="30"/>
      <c r="AY1109" s="30"/>
      <c r="AZ1109" s="30"/>
      <c r="BA1109" s="30"/>
    </row>
    <row r="1110" spans="1:53" x14ac:dyDescent="0.25">
      <c r="A1110" s="30"/>
      <c r="B1110" s="30"/>
      <c r="C1110" s="30"/>
      <c r="D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19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  <c r="AW1110" s="30"/>
      <c r="AX1110" s="30"/>
      <c r="AY1110" s="30"/>
      <c r="AZ1110" s="30"/>
      <c r="BA1110" s="30"/>
    </row>
    <row r="1111" spans="1:53" x14ac:dyDescent="0.25">
      <c r="V1111" s="19"/>
    </row>
    <row r="1112" spans="1:53" x14ac:dyDescent="0.25">
      <c r="V1112" s="19"/>
    </row>
    <row r="1113" spans="1:53" x14ac:dyDescent="0.25">
      <c r="V1113" s="19"/>
    </row>
    <row r="1114" spans="1:53" x14ac:dyDescent="0.25">
      <c r="V1114" s="19"/>
    </row>
    <row r="1115" spans="1:53" x14ac:dyDescent="0.25">
      <c r="V1115" s="19"/>
    </row>
    <row r="1116" spans="1:53" x14ac:dyDescent="0.25">
      <c r="V1116" s="19"/>
    </row>
    <row r="1117" spans="1:53" x14ac:dyDescent="0.25">
      <c r="V1117" s="19"/>
    </row>
    <row r="1118" spans="1:53" x14ac:dyDescent="0.25">
      <c r="V1118" s="19"/>
    </row>
    <row r="1119" spans="1:53" x14ac:dyDescent="0.25">
      <c r="V1119" s="19"/>
    </row>
    <row r="1120" spans="1:53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</sheetData>
  <mergeCells count="273"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0:AE372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opLeftCell="S359" zoomScaleNormal="100" zoomScalePageLayoutView="110" workbookViewId="0">
      <selection activeCell="AL368" sqref="AL368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4" width="11.42578125" style="30"/>
    <col min="5" max="8" width="12.85546875" style="30" customWidth="1"/>
    <col min="9" max="13" width="11.42578125" style="30"/>
    <col min="14" max="14" width="13" style="30" customWidth="1"/>
    <col min="15" max="15" width="40.5703125" style="30" customWidth="1"/>
    <col min="16" max="16" width="11.42578125" style="30"/>
    <col min="17" max="17" width="12.5703125" style="30" customWidth="1"/>
    <col min="18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4" width="11.42578125" style="30"/>
    <col min="35" max="35" width="15.7109375" style="30" customWidth="1"/>
    <col min="36" max="36" width="11.42578125" style="30"/>
    <col min="37" max="37" width="28.42578125" style="30" customWidth="1"/>
    <col min="38" max="39" width="11.42578125" style="30"/>
    <col min="40" max="40" width="13.85546875" style="30" customWidth="1"/>
    <col min="41" max="41" width="20.140625" style="30" customWidth="1"/>
    <col min="42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6.25" x14ac:dyDescent="0.4">
      <c r="B8" s="25" t="s">
        <v>75</v>
      </c>
      <c r="C8" s="22"/>
      <c r="E8" s="166" t="s">
        <v>77</v>
      </c>
      <c r="F8" s="166"/>
      <c r="G8" s="166"/>
      <c r="H8" s="166"/>
      <c r="O8" s="171" t="s">
        <v>10</v>
      </c>
      <c r="P8" s="171"/>
      <c r="Q8" s="171"/>
      <c r="R8" s="171"/>
      <c r="V8" s="19"/>
      <c r="X8" s="25" t="s">
        <v>32</v>
      </c>
      <c r="Y8" s="22">
        <f>IF(B8="PAGADO",0,C13)</f>
        <v>-6043.71</v>
      </c>
      <c r="AA8" s="166" t="s">
        <v>140</v>
      </c>
      <c r="AB8" s="166"/>
      <c r="AC8" s="166"/>
      <c r="AD8" s="166"/>
      <c r="AK8" s="172" t="s">
        <v>188</v>
      </c>
      <c r="AL8" s="172"/>
      <c r="AM8" s="172"/>
    </row>
    <row r="9" spans="2:41" x14ac:dyDescent="0.25">
      <c r="B9" s="1" t="s">
        <v>0</v>
      </c>
      <c r="C9" s="21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44867</v>
      </c>
      <c r="F10" s="3" t="s">
        <v>90</v>
      </c>
      <c r="G10" s="3" t="s">
        <v>91</v>
      </c>
      <c r="H10" s="5">
        <v>100</v>
      </c>
      <c r="I10" s="30" t="s">
        <v>174</v>
      </c>
      <c r="N10" s="27">
        <v>44931</v>
      </c>
      <c r="O10" s="3" t="s">
        <v>192</v>
      </c>
      <c r="P10" s="3"/>
      <c r="Q10" s="3"/>
      <c r="R10" s="20">
        <v>93.21</v>
      </c>
      <c r="S10" s="3"/>
      <c r="V10" s="19"/>
      <c r="Y10" s="22"/>
      <c r="AA10" s="4">
        <v>44814</v>
      </c>
      <c r="AB10" s="3" t="s">
        <v>138</v>
      </c>
      <c r="AC10" s="3" t="s">
        <v>139</v>
      </c>
      <c r="AD10" s="5">
        <v>170</v>
      </c>
      <c r="AE10" s="30" t="s">
        <v>174</v>
      </c>
      <c r="AJ10" s="27">
        <v>44935</v>
      </c>
      <c r="AK10" s="3" t="s">
        <v>171</v>
      </c>
      <c r="AL10" s="3"/>
      <c r="AM10" s="3">
        <v>1043</v>
      </c>
      <c r="AN10" s="20">
        <v>500</v>
      </c>
      <c r="AO10" s="3"/>
    </row>
    <row r="11" spans="2:41" x14ac:dyDescent="0.25">
      <c r="B11" s="1" t="s">
        <v>24</v>
      </c>
      <c r="C11" s="21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7">
        <v>44932</v>
      </c>
      <c r="O11" s="3" t="s">
        <v>133</v>
      </c>
      <c r="P11" s="3">
        <v>1040</v>
      </c>
      <c r="Q11" s="3">
        <v>1039</v>
      </c>
      <c r="R11" s="20">
        <v>1040</v>
      </c>
      <c r="S11" s="3"/>
      <c r="V11" s="19"/>
      <c r="X11" s="1" t="s">
        <v>24</v>
      </c>
      <c r="Y11" s="21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s="30" t="s">
        <v>174</v>
      </c>
      <c r="AJ11" s="27">
        <v>44936</v>
      </c>
      <c r="AK11" s="3" t="s">
        <v>178</v>
      </c>
      <c r="AL11" s="3">
        <v>215.89</v>
      </c>
      <c r="AM11" s="3">
        <v>474419</v>
      </c>
      <c r="AN11" s="20">
        <v>215.89</v>
      </c>
      <c r="AO11" s="3"/>
    </row>
    <row r="12" spans="2:41" x14ac:dyDescent="0.25">
      <c r="B12" s="1" t="s">
        <v>9</v>
      </c>
      <c r="C12" s="22">
        <f>C35</f>
        <v>6428.71</v>
      </c>
      <c r="E12" s="3"/>
      <c r="F12" s="3"/>
      <c r="G12" s="3"/>
      <c r="H12" s="3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s="30" t="s">
        <v>174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s="30" t="s">
        <v>174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NO PAGAR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NO PAGAR</v>
      </c>
      <c r="Y14" s="167"/>
      <c r="AA14" s="9">
        <v>44916</v>
      </c>
      <c r="AB14" s="10" t="s">
        <v>87</v>
      </c>
      <c r="AC14" s="10" t="s">
        <v>89</v>
      </c>
      <c r="AD14" s="5">
        <v>150</v>
      </c>
      <c r="AE14" s="30" t="s">
        <v>174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44902</v>
      </c>
      <c r="AB15" s="10" t="s">
        <v>87</v>
      </c>
      <c r="AC15" s="10" t="s">
        <v>89</v>
      </c>
      <c r="AD15" s="5">
        <v>200</v>
      </c>
      <c r="AE15" s="30" t="s">
        <v>173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5155.5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6043.71</v>
      </c>
      <c r="AA16" s="9">
        <v>44900</v>
      </c>
      <c r="AB16" s="10" t="s">
        <v>87</v>
      </c>
      <c r="AC16" s="10" t="s">
        <v>89</v>
      </c>
      <c r="AD16" s="5">
        <v>200</v>
      </c>
      <c r="AE16" s="30" t="s">
        <v>173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1133.21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715.89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80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60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89.5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186</v>
      </c>
      <c r="Y22" s="12">
        <v>30</v>
      </c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166</v>
      </c>
      <c r="Y23" s="12">
        <v>97.34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385</v>
      </c>
      <c r="N24" s="3"/>
      <c r="O24" s="3"/>
      <c r="P24" s="3"/>
      <c r="Q24" s="3"/>
      <c r="R24" s="20"/>
      <c r="S24" s="3"/>
      <c r="V24" s="19"/>
      <c r="X24" s="13" t="s">
        <v>158</v>
      </c>
      <c r="Y24" s="12">
        <v>524.6</v>
      </c>
      <c r="AA24" s="161" t="s">
        <v>7</v>
      </c>
      <c r="AB24" s="162"/>
      <c r="AC24" s="163"/>
      <c r="AD24" s="5">
        <f>SUM(AD10:AD23)</f>
        <v>1460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 t="s">
        <v>187</v>
      </c>
      <c r="Y25" s="12">
        <v>55.15</v>
      </c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1133.21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715.89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6428.71</v>
      </c>
      <c r="V35" s="19"/>
      <c r="X35" s="17" t="s">
        <v>18</v>
      </c>
      <c r="Y35" s="18">
        <f>SUM(Y16:Y34)</f>
        <v>7576.1900000000005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-6116.1900000000005</v>
      </c>
      <c r="E53" s="166" t="s">
        <v>77</v>
      </c>
      <c r="F53" s="166"/>
      <c r="G53" s="166"/>
      <c r="H53" s="166"/>
      <c r="V53" s="19"/>
      <c r="X53" s="25" t="s">
        <v>32</v>
      </c>
      <c r="Y53" s="22">
        <f>IF(B53="PAGADO",0,C58)</f>
        <v>-6418.1900000000005</v>
      </c>
      <c r="AA53" s="166" t="s">
        <v>77</v>
      </c>
      <c r="AB53" s="166"/>
      <c r="AC53" s="166"/>
      <c r="AD53" s="166"/>
    </row>
    <row r="54" spans="2:41" x14ac:dyDescent="0.25">
      <c r="B54" s="1" t="s">
        <v>0</v>
      </c>
      <c r="C54" s="21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44907</v>
      </c>
      <c r="F55" s="3" t="s">
        <v>85</v>
      </c>
      <c r="G55" s="3" t="s">
        <v>86</v>
      </c>
      <c r="H55" s="5">
        <v>200</v>
      </c>
      <c r="I55" s="30" t="s">
        <v>173</v>
      </c>
      <c r="N55" s="27">
        <v>44942</v>
      </c>
      <c r="O55" s="3" t="s">
        <v>205</v>
      </c>
      <c r="P55" s="3">
        <v>762</v>
      </c>
      <c r="Q55" s="3"/>
      <c r="R55" s="20">
        <v>762</v>
      </c>
      <c r="S55" s="3"/>
      <c r="V55" s="19"/>
      <c r="Y55" s="22"/>
      <c r="AA55" s="4">
        <v>44916</v>
      </c>
      <c r="AB55" s="3" t="s">
        <v>194</v>
      </c>
      <c r="AC55" s="3" t="s">
        <v>89</v>
      </c>
      <c r="AD55" s="5">
        <v>170</v>
      </c>
      <c r="AE55" s="30" t="s">
        <v>173</v>
      </c>
      <c r="AJ55" s="27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21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s="30" t="s">
        <v>173</v>
      </c>
      <c r="N56" s="27">
        <v>44945</v>
      </c>
      <c r="O56" s="3" t="s">
        <v>233</v>
      </c>
      <c r="P56" s="3">
        <v>200</v>
      </c>
      <c r="Q56" s="3"/>
      <c r="R56" s="20">
        <v>200</v>
      </c>
      <c r="S56" s="3"/>
      <c r="V56" s="19"/>
      <c r="X56" s="1" t="s">
        <v>24</v>
      </c>
      <c r="Y56" s="21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s="30" t="s">
        <v>174</v>
      </c>
      <c r="AJ56" s="27">
        <v>44951</v>
      </c>
      <c r="AK56" s="3" t="s">
        <v>255</v>
      </c>
      <c r="AL56" s="3">
        <v>1505</v>
      </c>
      <c r="AM56" s="3">
        <v>1076</v>
      </c>
      <c r="AN56" s="20">
        <v>1505</v>
      </c>
      <c r="AO56" s="3"/>
    </row>
    <row r="57" spans="2:41" x14ac:dyDescent="0.25">
      <c r="B57" s="1" t="s">
        <v>9</v>
      </c>
      <c r="C57" s="22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s="30" t="s">
        <v>174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s="30" t="s">
        <v>173</v>
      </c>
      <c r="AJ57" s="27">
        <v>44951</v>
      </c>
      <c r="AK57" s="3" t="s">
        <v>264</v>
      </c>
      <c r="AL57" s="3"/>
      <c r="AM57" s="3"/>
      <c r="AN57" s="20">
        <v>50</v>
      </c>
      <c r="AO57" s="3"/>
    </row>
    <row r="58" spans="2:41" x14ac:dyDescent="0.25">
      <c r="B58" s="6" t="s">
        <v>26</v>
      </c>
      <c r="C58" s="23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s="65" t="s">
        <v>173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-6337.5400000000009</v>
      </c>
      <c r="AA58" s="9">
        <v>44905</v>
      </c>
      <c r="AB58" s="10" t="s">
        <v>212</v>
      </c>
      <c r="AC58" s="10" t="s">
        <v>155</v>
      </c>
      <c r="AD58" s="5">
        <v>346.68</v>
      </c>
      <c r="AE58" s="68" t="s">
        <v>174</v>
      </c>
      <c r="AF58" s="31"/>
      <c r="AJ58" s="27">
        <v>44951</v>
      </c>
      <c r="AK58" s="3" t="s">
        <v>269</v>
      </c>
      <c r="AL58" s="3"/>
      <c r="AM58" s="3"/>
      <c r="AN58" s="20">
        <v>20</v>
      </c>
      <c r="AO58" s="3"/>
    </row>
    <row r="59" spans="2:41" ht="23.25" x14ac:dyDescent="0.35">
      <c r="B59" s="6"/>
      <c r="C59" s="23"/>
      <c r="E59" s="9"/>
      <c r="F59" s="10"/>
      <c r="G59" s="10"/>
      <c r="H59" s="5"/>
      <c r="I59" s="67"/>
      <c r="N59" s="3"/>
      <c r="O59" s="3"/>
      <c r="P59" s="3"/>
      <c r="Q59" s="3"/>
      <c r="R59" s="20"/>
      <c r="S59" s="3"/>
      <c r="V59" s="19"/>
      <c r="X59" s="168" t="str">
        <f>IF(Y58&lt;0,"NO PAGAR","COBRAR'")</f>
        <v>NO PAGAR</v>
      </c>
      <c r="Y59" s="168"/>
      <c r="AA59" s="9">
        <v>44907</v>
      </c>
      <c r="AB59" s="10" t="s">
        <v>212</v>
      </c>
      <c r="AC59" s="10" t="s">
        <v>152</v>
      </c>
      <c r="AD59" s="5">
        <v>168.09</v>
      </c>
      <c r="AE59" s="68" t="s">
        <v>174</v>
      </c>
      <c r="AJ59" s="27">
        <v>44952</v>
      </c>
      <c r="AK59" s="3" t="s">
        <v>272</v>
      </c>
      <c r="AL59" s="3"/>
      <c r="AM59" s="3">
        <v>1085</v>
      </c>
      <c r="AN59" s="20">
        <v>50</v>
      </c>
      <c r="AO59" s="3"/>
    </row>
    <row r="60" spans="2:41" ht="23.25" x14ac:dyDescent="0.35">
      <c r="B60" s="168" t="str">
        <f>IF(C58&lt;0,"NO PAGAR","COBRAR'")</f>
        <v>NO PAGAR</v>
      </c>
      <c r="C60" s="168"/>
      <c r="E60" s="9"/>
      <c r="F60" s="10"/>
      <c r="G60" s="10"/>
      <c r="H60" s="5"/>
      <c r="I60" s="68"/>
      <c r="N60" s="3"/>
      <c r="O60" s="3"/>
      <c r="P60" s="3"/>
      <c r="Q60" s="3"/>
      <c r="R60" s="20"/>
      <c r="S60" s="3"/>
      <c r="V60" s="19"/>
      <c r="X60" s="6"/>
      <c r="Y60" s="8"/>
      <c r="AA60" s="9">
        <v>44909</v>
      </c>
      <c r="AB60" s="10" t="s">
        <v>212</v>
      </c>
      <c r="AC60" s="10" t="s">
        <v>251</v>
      </c>
      <c r="AD60" s="5">
        <v>144.07</v>
      </c>
      <c r="AE60" s="68" t="s">
        <v>174</v>
      </c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I61" s="68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>
        <v>45275</v>
      </c>
      <c r="AB61" s="10" t="s">
        <v>212</v>
      </c>
      <c r="AC61" s="10" t="s">
        <v>252</v>
      </c>
      <c r="AD61" s="5">
        <v>187.81</v>
      </c>
      <c r="AE61" s="68" t="s">
        <v>174</v>
      </c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6116.1900000000005</v>
      </c>
      <c r="E62" s="9"/>
      <c r="F62" s="10"/>
      <c r="G62" s="10"/>
      <c r="H62" s="5"/>
      <c r="I62" s="68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ADELANTADO</v>
      </c>
      <c r="Y62" s="12">
        <f>IF(C58&lt;=0,C58*-1)</f>
        <v>6418.1900000000005</v>
      </c>
      <c r="AA62" s="9">
        <v>44900</v>
      </c>
      <c r="AB62" s="10" t="s">
        <v>149</v>
      </c>
      <c r="AC62" s="10" t="s">
        <v>89</v>
      </c>
      <c r="AD62" s="5">
        <v>170</v>
      </c>
      <c r="AE62" s="68" t="s">
        <v>174</v>
      </c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962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1625</v>
      </c>
      <c r="AA63" s="9">
        <v>45252</v>
      </c>
      <c r="AB63" s="10" t="s">
        <v>263</v>
      </c>
      <c r="AC63" s="10" t="s">
        <v>89</v>
      </c>
      <c r="AD63" s="5">
        <v>120</v>
      </c>
      <c r="AE63" s="68" t="s">
        <v>174</v>
      </c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660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1705.6499999999999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962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1625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7078.1900000000005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8043.1900000000005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  <c r="AC97" s="164" t="s">
        <v>29</v>
      </c>
      <c r="AD97" s="164"/>
      <c r="AE97" s="164"/>
    </row>
    <row r="98" spans="2:41" x14ac:dyDescent="0.25">
      <c r="H98" s="165" t="s">
        <v>28</v>
      </c>
      <c r="I98" s="165"/>
      <c r="J98" s="165"/>
      <c r="V98" s="19"/>
      <c r="AC98" s="164"/>
      <c r="AD98" s="164"/>
      <c r="AE98" s="164"/>
    </row>
    <row r="99" spans="2:41" x14ac:dyDescent="0.25">
      <c r="H99" s="165"/>
      <c r="I99" s="165"/>
      <c r="J99" s="165"/>
      <c r="V99" s="19"/>
      <c r="AC99" s="164"/>
      <c r="AD99" s="164"/>
      <c r="AE99" s="164"/>
    </row>
    <row r="100" spans="2:41" x14ac:dyDescent="0.25">
      <c r="V100" s="19"/>
    </row>
    <row r="101" spans="2:41" x14ac:dyDescent="0.25">
      <c r="V101" s="19"/>
    </row>
    <row r="102" spans="2:41" ht="23.25" x14ac:dyDescent="0.35">
      <c r="B102" s="24" t="s">
        <v>33</v>
      </c>
      <c r="V102" s="19"/>
      <c r="X102" s="24" t="s">
        <v>33</v>
      </c>
    </row>
    <row r="103" spans="2:41" ht="23.25" x14ac:dyDescent="0.35">
      <c r="B103" s="25" t="s">
        <v>32</v>
      </c>
      <c r="C103" s="22">
        <f>IF(X53="PAGADO",0,Y58)</f>
        <v>-6337.5400000000009</v>
      </c>
      <c r="E103" s="166" t="s">
        <v>273</v>
      </c>
      <c r="F103" s="166"/>
      <c r="G103" s="166"/>
      <c r="H103" s="166"/>
      <c r="V103" s="19"/>
      <c r="X103" s="25" t="s">
        <v>32</v>
      </c>
      <c r="Y103" s="22">
        <f>IF(B103="PAGADO",0,C108)</f>
        <v>-5740.3400000000011</v>
      </c>
      <c r="AA103" s="166" t="s">
        <v>273</v>
      </c>
      <c r="AB103" s="166"/>
      <c r="AC103" s="166"/>
      <c r="AD103" s="166"/>
    </row>
    <row r="104" spans="2:41" x14ac:dyDescent="0.25">
      <c r="B104" s="1" t="s">
        <v>0</v>
      </c>
      <c r="C104" s="21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9"/>
      <c r="X104" s="1" t="s">
        <v>0</v>
      </c>
      <c r="Y104" s="21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2"/>
      <c r="E105" s="4">
        <v>44915</v>
      </c>
      <c r="F105" s="3" t="s">
        <v>277</v>
      </c>
      <c r="G105" s="3" t="s">
        <v>278</v>
      </c>
      <c r="H105" s="5">
        <v>150</v>
      </c>
      <c r="I105" s="30" t="s">
        <v>173</v>
      </c>
      <c r="N105" s="27">
        <v>44956</v>
      </c>
      <c r="O105" s="3" t="s">
        <v>110</v>
      </c>
      <c r="P105" s="3">
        <v>100</v>
      </c>
      <c r="Q105" s="3"/>
      <c r="R105" s="20">
        <v>100</v>
      </c>
      <c r="S105" s="3"/>
      <c r="V105" s="19"/>
      <c r="Y105" s="22"/>
      <c r="AA105" s="4">
        <v>44965</v>
      </c>
      <c r="AB105" s="3" t="s">
        <v>321</v>
      </c>
      <c r="AC105" s="3"/>
      <c r="AD105" s="5">
        <v>200</v>
      </c>
      <c r="AJ105" s="27">
        <v>44964</v>
      </c>
      <c r="AK105" s="3" t="s">
        <v>315</v>
      </c>
      <c r="AL105" s="3">
        <v>1040</v>
      </c>
      <c r="AM105" s="3"/>
      <c r="AN105" s="20">
        <v>1040</v>
      </c>
      <c r="AO105" s="3"/>
    </row>
    <row r="106" spans="2:41" x14ac:dyDescent="0.25">
      <c r="B106" s="1" t="s">
        <v>24</v>
      </c>
      <c r="C106" s="21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s="30" t="s">
        <v>174</v>
      </c>
      <c r="N106" s="27">
        <v>44957</v>
      </c>
      <c r="O106" s="3" t="s">
        <v>309</v>
      </c>
      <c r="P106" s="3">
        <v>670</v>
      </c>
      <c r="Q106" s="3"/>
      <c r="R106" s="20">
        <v>670</v>
      </c>
      <c r="S106" s="3"/>
      <c r="V106" s="19"/>
      <c r="X106" s="1" t="s">
        <v>24</v>
      </c>
      <c r="Y106" s="21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s="30" t="s">
        <v>325</v>
      </c>
      <c r="AJ106" s="27">
        <v>44965</v>
      </c>
      <c r="AK106" s="3" t="s">
        <v>317</v>
      </c>
      <c r="AL106" s="3">
        <v>200</v>
      </c>
      <c r="AM106" s="3"/>
      <c r="AN106" s="20">
        <v>200</v>
      </c>
      <c r="AO106" s="3"/>
    </row>
    <row r="107" spans="2:41" x14ac:dyDescent="0.25">
      <c r="B107" s="1" t="s">
        <v>9</v>
      </c>
      <c r="C107" s="22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s="30" t="s">
        <v>174</v>
      </c>
      <c r="N107" s="3"/>
      <c r="O107" s="3"/>
      <c r="P107" s="3"/>
      <c r="Q107" s="3"/>
      <c r="R107" s="20"/>
      <c r="S107" s="3"/>
      <c r="V107" s="19"/>
      <c r="X107" s="1" t="s">
        <v>9</v>
      </c>
      <c r="Y107" s="22">
        <f>Y123</f>
        <v>7371.0500000000011</v>
      </c>
      <c r="AA107" s="4"/>
      <c r="AB107" s="3"/>
      <c r="AC107" s="3"/>
      <c r="AD107" s="5"/>
      <c r="AJ107" s="27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3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s="65" t="s">
        <v>174</v>
      </c>
      <c r="N108" s="3"/>
      <c r="O108" s="3"/>
      <c r="P108" s="3"/>
      <c r="Q108" s="3"/>
      <c r="R108" s="20"/>
      <c r="S108" s="3"/>
      <c r="V108" s="19"/>
      <c r="X108" s="6" t="s">
        <v>8</v>
      </c>
      <c r="Y108" s="23">
        <f>Y106-Y107</f>
        <v>-6971.0500000000011</v>
      </c>
      <c r="AA108" s="4"/>
      <c r="AB108" s="3"/>
      <c r="AC108" s="3"/>
      <c r="AD108" s="5"/>
      <c r="AJ108" s="27">
        <v>44966</v>
      </c>
      <c r="AK108" s="3" t="s">
        <v>327</v>
      </c>
      <c r="AL108" s="3">
        <v>20</v>
      </c>
      <c r="AM108" s="3"/>
      <c r="AN108" s="20">
        <v>20</v>
      </c>
      <c r="AO108" s="3"/>
    </row>
    <row r="109" spans="2:41" ht="26.25" x14ac:dyDescent="0.4">
      <c r="B109" s="167" t="str">
        <f>IF(C108&lt;0,"NO PAGAR","COBRAR")</f>
        <v>NO PAGAR</v>
      </c>
      <c r="C109" s="167"/>
      <c r="E109" s="9">
        <v>44919</v>
      </c>
      <c r="F109" s="10" t="s">
        <v>288</v>
      </c>
      <c r="G109" s="10" t="s">
        <v>289</v>
      </c>
      <c r="H109" s="5">
        <v>132.52000000000001</v>
      </c>
      <c r="I109" s="65" t="s">
        <v>174</v>
      </c>
      <c r="N109" s="3"/>
      <c r="O109" s="3"/>
      <c r="P109" s="3"/>
      <c r="Q109" s="3"/>
      <c r="R109" s="20"/>
      <c r="S109" s="3"/>
      <c r="V109" s="19"/>
      <c r="X109" s="167" t="str">
        <f>IF(Y108&lt;0,"NO PAGAR","COBRAR")</f>
        <v>NO PAGAR</v>
      </c>
      <c r="Y109" s="167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59" t="s">
        <v>9</v>
      </c>
      <c r="C110" s="160"/>
      <c r="E110" s="9">
        <v>45286</v>
      </c>
      <c r="F110" s="10" t="s">
        <v>288</v>
      </c>
      <c r="G110" s="10" t="s">
        <v>290</v>
      </c>
      <c r="H110" s="5">
        <v>132.52000000000001</v>
      </c>
      <c r="I110" s="65" t="s">
        <v>174</v>
      </c>
      <c r="N110" s="3"/>
      <c r="O110" s="3"/>
      <c r="P110" s="3"/>
      <c r="Q110" s="3"/>
      <c r="R110" s="20"/>
      <c r="S110" s="3"/>
      <c r="V110" s="19"/>
      <c r="X110" s="159" t="s">
        <v>9</v>
      </c>
      <c r="Y110" s="160"/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1" t="str">
        <f>IF(C132&lt;0,"SALDO A FAVOR","SALDO ADELANTAD0'")</f>
        <v>SALDO ADELANTAD0'</v>
      </c>
      <c r="C111" s="12">
        <f>IF(Y58&lt;=0,Y58*-1)</f>
        <v>6337.5400000000009</v>
      </c>
      <c r="E111" s="9">
        <v>45287</v>
      </c>
      <c r="F111" s="10" t="s">
        <v>288</v>
      </c>
      <c r="G111" s="10" t="s">
        <v>152</v>
      </c>
      <c r="H111" s="5">
        <v>168.09</v>
      </c>
      <c r="I111" s="65" t="s">
        <v>174</v>
      </c>
      <c r="N111" s="3"/>
      <c r="O111" s="3"/>
      <c r="P111" s="3"/>
      <c r="Q111" s="3"/>
      <c r="R111" s="20"/>
      <c r="S111" s="3"/>
      <c r="V111" s="19"/>
      <c r="X111" s="11" t="str">
        <f>IF(C108&lt;0,"SALDO ADELANTADO","SALDO A FAVOR'")</f>
        <v>SALDO ADELANTADO</v>
      </c>
      <c r="Y111" s="12">
        <f>IF(C108&lt;=0,C108*-1)</f>
        <v>5740.3400000000011</v>
      </c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10</v>
      </c>
      <c r="C112" s="12">
        <f>R121</f>
        <v>770</v>
      </c>
      <c r="E112" s="9">
        <v>44925</v>
      </c>
      <c r="F112" s="10" t="s">
        <v>288</v>
      </c>
      <c r="G112" s="10" t="s">
        <v>86</v>
      </c>
      <c r="H112" s="5">
        <v>144.07</v>
      </c>
      <c r="I112" s="65" t="s">
        <v>174</v>
      </c>
      <c r="N112" s="3"/>
      <c r="O112" s="3"/>
      <c r="P112" s="3"/>
      <c r="Q112" s="3"/>
      <c r="R112" s="20"/>
      <c r="S112" s="3"/>
      <c r="V112" s="19"/>
      <c r="X112" s="13" t="s">
        <v>10</v>
      </c>
      <c r="Y112" s="12">
        <f>AN121</f>
        <v>1475.8899999999999</v>
      </c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11</v>
      </c>
      <c r="C113" s="12">
        <v>80</v>
      </c>
      <c r="E113" s="9">
        <v>44935</v>
      </c>
      <c r="F113" s="10" t="s">
        <v>291</v>
      </c>
      <c r="G113" s="10" t="s">
        <v>86</v>
      </c>
      <c r="H113" s="5">
        <v>150</v>
      </c>
      <c r="I113" s="65" t="s">
        <v>174</v>
      </c>
      <c r="N113" s="3"/>
      <c r="O113" s="3"/>
      <c r="P113" s="3"/>
      <c r="Q113" s="3"/>
      <c r="R113" s="20"/>
      <c r="S113" s="3"/>
      <c r="V113" s="19"/>
      <c r="X113" s="13" t="s">
        <v>11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12</v>
      </c>
      <c r="C114" s="12"/>
      <c r="E114" s="9">
        <v>44937</v>
      </c>
      <c r="F114" s="10" t="s">
        <v>291</v>
      </c>
      <c r="G114" s="10" t="s">
        <v>86</v>
      </c>
      <c r="H114" s="5">
        <v>150</v>
      </c>
      <c r="I114" s="65" t="s">
        <v>174</v>
      </c>
      <c r="N114" s="3"/>
      <c r="O114" s="3"/>
      <c r="P114" s="3"/>
      <c r="Q114" s="3"/>
      <c r="R114" s="20"/>
      <c r="S114" s="3"/>
      <c r="V114" s="19"/>
      <c r="X114" s="13" t="s">
        <v>12</v>
      </c>
      <c r="Y114" s="12">
        <v>60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13</v>
      </c>
      <c r="C115" s="12">
        <v>20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13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14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14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15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15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16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16</v>
      </c>
      <c r="Y118" s="12">
        <v>94.82</v>
      </c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1:43" x14ac:dyDescent="0.25">
      <c r="B119" s="13" t="s">
        <v>17</v>
      </c>
      <c r="C119" s="12"/>
      <c r="E119" s="161" t="s">
        <v>7</v>
      </c>
      <c r="F119" s="162"/>
      <c r="G119" s="163"/>
      <c r="H119" s="5">
        <f>SUM(H105:H118)</f>
        <v>1467.2</v>
      </c>
      <c r="N119" s="3"/>
      <c r="O119" s="3"/>
      <c r="P119" s="3"/>
      <c r="Q119" s="3"/>
      <c r="R119" s="20"/>
      <c r="S119" s="3"/>
      <c r="V119" s="19"/>
      <c r="X119" s="13" t="s">
        <v>17</v>
      </c>
      <c r="Y119" s="12"/>
      <c r="AA119" s="161" t="s">
        <v>7</v>
      </c>
      <c r="AB119" s="162"/>
      <c r="AC119" s="163"/>
      <c r="AD119" s="5">
        <f>SUM(AD105:AD118)</f>
        <v>400</v>
      </c>
      <c r="AJ119" s="3"/>
      <c r="AK119" s="3"/>
      <c r="AL119" s="3"/>
      <c r="AM119" s="3"/>
      <c r="AN119" s="20"/>
      <c r="AO119" s="3"/>
    </row>
    <row r="120" spans="1:43" x14ac:dyDescent="0.25">
      <c r="B120" s="14"/>
      <c r="C120" s="12"/>
      <c r="E120" s="15"/>
      <c r="F120" s="15"/>
      <c r="G120" s="15"/>
      <c r="N120" s="3"/>
      <c r="O120" s="3"/>
      <c r="P120" s="3"/>
      <c r="Q120" s="3"/>
      <c r="R120" s="20"/>
      <c r="S120" s="3"/>
      <c r="V120" s="19"/>
      <c r="X120" s="14"/>
      <c r="Y120" s="12"/>
      <c r="AA120" s="15"/>
      <c r="AB120" s="15"/>
      <c r="AC120" s="15"/>
      <c r="AJ120" s="3"/>
      <c r="AK120" s="3"/>
      <c r="AL120" s="3"/>
      <c r="AM120" s="3"/>
      <c r="AN120" s="20"/>
      <c r="AO120" s="3"/>
    </row>
    <row r="121" spans="1:43" x14ac:dyDescent="0.25">
      <c r="B121" s="14"/>
      <c r="C121" s="12"/>
      <c r="N121" s="161" t="s">
        <v>7</v>
      </c>
      <c r="O121" s="162"/>
      <c r="P121" s="162"/>
      <c r="Q121" s="163"/>
      <c r="R121" s="20">
        <f>SUM(R105:R120)</f>
        <v>770</v>
      </c>
      <c r="S121" s="3"/>
      <c r="V121" s="19"/>
      <c r="X121" s="14"/>
      <c r="Y121" s="12"/>
      <c r="AJ121" s="161" t="s">
        <v>7</v>
      </c>
      <c r="AK121" s="162"/>
      <c r="AL121" s="162"/>
      <c r="AM121" s="163"/>
      <c r="AN121" s="20">
        <f>SUM(AN105:AN120)</f>
        <v>1475.8899999999999</v>
      </c>
      <c r="AO121" s="3"/>
    </row>
    <row r="122" spans="1:43" x14ac:dyDescent="0.25">
      <c r="B122" s="14"/>
      <c r="C122" s="12"/>
      <c r="V122" s="19"/>
      <c r="X122" s="14"/>
      <c r="Y122" s="12"/>
    </row>
    <row r="123" spans="1:43" x14ac:dyDescent="0.25">
      <c r="B123" s="17" t="s">
        <v>18</v>
      </c>
      <c r="C123" s="18">
        <f>SUM(C111:C122)</f>
        <v>7207.5400000000009</v>
      </c>
      <c r="V123" s="19"/>
      <c r="X123" s="17" t="s">
        <v>18</v>
      </c>
      <c r="Y123" s="18">
        <f>SUM(Y111:Y122)</f>
        <v>7371.0500000000011</v>
      </c>
    </row>
    <row r="124" spans="1:43" x14ac:dyDescent="0.25">
      <c r="D124" s="30" t="s">
        <v>22</v>
      </c>
      <c r="E124" s="30" t="s">
        <v>21</v>
      </c>
      <c r="V124" s="19"/>
      <c r="Z124" s="30" t="s">
        <v>22</v>
      </c>
      <c r="AA124" s="30" t="s">
        <v>21</v>
      </c>
    </row>
    <row r="125" spans="1:43" x14ac:dyDescent="0.25">
      <c r="E125" s="1" t="s">
        <v>19</v>
      </c>
      <c r="V125" s="19"/>
      <c r="AA125" s="1" t="s">
        <v>19</v>
      </c>
    </row>
    <row r="126" spans="1:43" x14ac:dyDescent="0.25">
      <c r="V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V130" s="19"/>
    </row>
    <row r="131" spans="1:43" x14ac:dyDescent="0.25">
      <c r="H131" s="165" t="s">
        <v>30</v>
      </c>
      <c r="I131" s="165"/>
      <c r="J131" s="165"/>
      <c r="V131" s="19"/>
      <c r="AA131" s="165" t="s">
        <v>31</v>
      </c>
      <c r="AB131" s="165"/>
      <c r="AC131" s="165"/>
    </row>
    <row r="132" spans="1:43" x14ac:dyDescent="0.25">
      <c r="H132" s="165"/>
      <c r="I132" s="165"/>
      <c r="J132" s="165"/>
      <c r="V132" s="19"/>
      <c r="AA132" s="165"/>
      <c r="AB132" s="165"/>
      <c r="AC132" s="165"/>
    </row>
    <row r="133" spans="1:43" x14ac:dyDescent="0.25">
      <c r="V133" s="19"/>
    </row>
    <row r="134" spans="1:43" x14ac:dyDescent="0.25">
      <c r="V134" s="19"/>
    </row>
    <row r="135" spans="1:43" ht="23.25" x14ac:dyDescent="0.35">
      <c r="B135" s="26" t="s">
        <v>33</v>
      </c>
      <c r="V135" s="19"/>
      <c r="X135" s="24" t="s">
        <v>33</v>
      </c>
    </row>
    <row r="136" spans="1:43" ht="23.25" x14ac:dyDescent="0.35">
      <c r="B136" s="25" t="s">
        <v>32</v>
      </c>
      <c r="C136" s="22">
        <f>IF(X103="PAGADO",0,C108)</f>
        <v>-5740.3400000000011</v>
      </c>
      <c r="E136" s="166" t="s">
        <v>273</v>
      </c>
      <c r="F136" s="166"/>
      <c r="G136" s="166"/>
      <c r="H136" s="166"/>
      <c r="V136" s="19"/>
      <c r="X136" s="25" t="s">
        <v>32</v>
      </c>
      <c r="Y136" s="22">
        <f>IF(B136="PAGADO",0,C141)</f>
        <v>-5568.4800000000014</v>
      </c>
      <c r="AA136" s="166" t="s">
        <v>273</v>
      </c>
      <c r="AB136" s="166"/>
      <c r="AC136" s="166"/>
      <c r="AD136" s="166"/>
      <c r="AK136" s="30" t="s">
        <v>10</v>
      </c>
    </row>
    <row r="137" spans="1:43" x14ac:dyDescent="0.25">
      <c r="B137" s="1" t="s">
        <v>0</v>
      </c>
      <c r="C137" s="21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9"/>
      <c r="X137" s="1" t="s">
        <v>0</v>
      </c>
      <c r="Y137" s="21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2"/>
      <c r="E138" s="4">
        <v>44910</v>
      </c>
      <c r="F138" s="3" t="s">
        <v>149</v>
      </c>
      <c r="G138" s="3" t="s">
        <v>143</v>
      </c>
      <c r="H138" s="5">
        <v>190</v>
      </c>
      <c r="I138" s="30" t="s">
        <v>174</v>
      </c>
      <c r="N138" s="3"/>
      <c r="O138" s="3"/>
      <c r="P138" s="3"/>
      <c r="Q138" s="3"/>
      <c r="R138" s="20"/>
      <c r="S138" s="3"/>
      <c r="V138" s="19"/>
      <c r="Y138" s="22"/>
      <c r="AA138" s="4">
        <v>44938</v>
      </c>
      <c r="AB138" s="3" t="s">
        <v>288</v>
      </c>
      <c r="AC138" s="3" t="s">
        <v>151</v>
      </c>
      <c r="AD138" s="5">
        <v>169.8</v>
      </c>
      <c r="AE138" s="30" t="s">
        <v>174</v>
      </c>
      <c r="AJ138" s="27">
        <v>44980</v>
      </c>
      <c r="AK138" s="3" t="s">
        <v>390</v>
      </c>
      <c r="AL138" s="3">
        <v>200</v>
      </c>
      <c r="AM138" s="3"/>
      <c r="AN138" s="20">
        <v>200</v>
      </c>
      <c r="AO138" s="3"/>
    </row>
    <row r="139" spans="1:43" x14ac:dyDescent="0.25">
      <c r="B139" s="1" t="s">
        <v>24</v>
      </c>
      <c r="C139" s="21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s="30" t="s">
        <v>173</v>
      </c>
      <c r="N139" s="3"/>
      <c r="O139" s="3"/>
      <c r="P139" s="3"/>
      <c r="Q139" s="3"/>
      <c r="R139" s="20"/>
      <c r="S139" s="3"/>
      <c r="V139" s="19"/>
      <c r="X139" s="1" t="s">
        <v>24</v>
      </c>
      <c r="Y139" s="21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s="30" t="s">
        <v>174</v>
      </c>
      <c r="AJ139" s="3"/>
      <c r="AK139" s="3"/>
      <c r="AL139" s="3"/>
      <c r="AM139" s="3"/>
      <c r="AN139" s="20"/>
      <c r="AO139" s="3"/>
    </row>
    <row r="140" spans="1:43" x14ac:dyDescent="0.25">
      <c r="B140" s="1" t="s">
        <v>9</v>
      </c>
      <c r="C140" s="22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s="30" t="s">
        <v>173</v>
      </c>
      <c r="N140" s="3"/>
      <c r="O140" s="3"/>
      <c r="P140" s="3"/>
      <c r="Q140" s="3"/>
      <c r="R140" s="20"/>
      <c r="S140" s="3"/>
      <c r="V140" s="19"/>
      <c r="X140" s="1" t="s">
        <v>9</v>
      </c>
      <c r="Y140" s="22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s="30" t="s">
        <v>174</v>
      </c>
      <c r="AJ140" s="3"/>
      <c r="AK140" s="3"/>
      <c r="AL140" s="3"/>
      <c r="AM140" s="3"/>
      <c r="AN140" s="20"/>
      <c r="AO140" s="3"/>
    </row>
    <row r="141" spans="1:43" x14ac:dyDescent="0.25">
      <c r="B141" s="6" t="s">
        <v>26</v>
      </c>
      <c r="C141" s="23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s="65" t="s">
        <v>173</v>
      </c>
      <c r="N141" s="3"/>
      <c r="O141" s="3"/>
      <c r="P141" s="3"/>
      <c r="Q141" s="3"/>
      <c r="R141" s="20"/>
      <c r="S141" s="3"/>
      <c r="V141" s="19"/>
      <c r="X141" s="6" t="s">
        <v>27</v>
      </c>
      <c r="Y141" s="23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s="30" t="s">
        <v>173</v>
      </c>
      <c r="AJ141" s="3"/>
      <c r="AK141" s="3"/>
      <c r="AL141" s="3"/>
      <c r="AM141" s="3"/>
      <c r="AN141" s="20"/>
      <c r="AO141" s="3"/>
    </row>
    <row r="142" spans="1:43" ht="23.25" x14ac:dyDescent="0.35">
      <c r="B142" s="6"/>
      <c r="C142" s="7"/>
      <c r="E142" s="9">
        <v>45280</v>
      </c>
      <c r="F142" s="10" t="s">
        <v>181</v>
      </c>
      <c r="G142" s="10" t="s">
        <v>86</v>
      </c>
      <c r="H142" s="5">
        <v>210</v>
      </c>
      <c r="I142" s="65" t="s">
        <v>174</v>
      </c>
      <c r="N142" s="3"/>
      <c r="O142" s="3"/>
      <c r="P142" s="3"/>
      <c r="Q142" s="3"/>
      <c r="R142" s="20"/>
      <c r="S142" s="3"/>
      <c r="V142" s="19"/>
      <c r="X142" s="168" t="str">
        <f>IF(Y141&lt;0,"NO PAGAR","COBRAR'")</f>
        <v>NO PAGAR</v>
      </c>
      <c r="Y142" s="168"/>
      <c r="AA142" s="9">
        <v>44947</v>
      </c>
      <c r="AB142" s="10" t="s">
        <v>194</v>
      </c>
      <c r="AC142" s="10" t="s">
        <v>198</v>
      </c>
      <c r="AD142" s="5">
        <v>220</v>
      </c>
      <c r="AE142" s="30" t="s">
        <v>173</v>
      </c>
      <c r="AJ142" s="3"/>
      <c r="AK142" s="3"/>
      <c r="AL142" s="3"/>
      <c r="AM142" s="3"/>
      <c r="AN142" s="20"/>
      <c r="AO142" s="3"/>
    </row>
    <row r="143" spans="1:43" ht="23.25" x14ac:dyDescent="0.35">
      <c r="B143" s="168" t="str">
        <f>IF(C141&lt;0,"NO PAGAR","COBRAR'")</f>
        <v>NO PAGAR</v>
      </c>
      <c r="C143" s="168"/>
      <c r="E143" s="9">
        <v>45283</v>
      </c>
      <c r="F143" s="10" t="s">
        <v>181</v>
      </c>
      <c r="G143" s="10" t="s">
        <v>86</v>
      </c>
      <c r="H143" s="5">
        <v>210</v>
      </c>
      <c r="I143" s="65" t="s">
        <v>174</v>
      </c>
      <c r="N143" s="3"/>
      <c r="O143" s="3"/>
      <c r="P143" s="3"/>
      <c r="Q143" s="3"/>
      <c r="R143" s="20"/>
      <c r="S143" s="3"/>
      <c r="V143" s="19"/>
      <c r="X143" s="6"/>
      <c r="Y143" s="8"/>
      <c r="AA143" s="9">
        <v>44896</v>
      </c>
      <c r="AB143" s="10" t="s">
        <v>326</v>
      </c>
      <c r="AC143" s="10" t="s">
        <v>152</v>
      </c>
      <c r="AD143" s="5">
        <v>180</v>
      </c>
      <c r="AE143" s="30" t="s">
        <v>173</v>
      </c>
      <c r="AJ143" s="3"/>
      <c r="AK143" s="3"/>
      <c r="AL143" s="3"/>
      <c r="AM143" s="3"/>
      <c r="AN143" s="20"/>
      <c r="AO143" s="3"/>
    </row>
    <row r="144" spans="1:43" x14ac:dyDescent="0.25">
      <c r="B144" s="159" t="s">
        <v>9</v>
      </c>
      <c r="C144" s="160"/>
      <c r="E144" s="9">
        <v>44930</v>
      </c>
      <c r="F144" s="10" t="s">
        <v>332</v>
      </c>
      <c r="G144" s="10" t="s">
        <v>333</v>
      </c>
      <c r="H144" s="5">
        <v>340</v>
      </c>
      <c r="I144" s="65" t="s">
        <v>173</v>
      </c>
      <c r="N144" s="3"/>
      <c r="O144" s="3"/>
      <c r="P144" s="3"/>
      <c r="Q144" s="3"/>
      <c r="R144" s="20"/>
      <c r="S144" s="3"/>
      <c r="V144" s="19"/>
      <c r="X144" s="159" t="s">
        <v>9</v>
      </c>
      <c r="Y144" s="160"/>
      <c r="AA144" s="9">
        <v>44951</v>
      </c>
      <c r="AB144" s="10" t="s">
        <v>280</v>
      </c>
      <c r="AC144" s="10" t="s">
        <v>86</v>
      </c>
      <c r="AD144" s="5">
        <v>120</v>
      </c>
      <c r="AE144" s="30" t="s">
        <v>173</v>
      </c>
      <c r="AJ144" s="3"/>
      <c r="AK144" s="3"/>
      <c r="AL144" s="3"/>
      <c r="AM144" s="3"/>
      <c r="AN144" s="20"/>
      <c r="AO144" s="3"/>
    </row>
    <row r="145" spans="2:41" x14ac:dyDescent="0.25">
      <c r="B145" s="11" t="str">
        <f>IF(Y108&lt;0,"SALDO ADELANTADO","SALDO A FAVOR '")</f>
        <v>SALDO ADELANTADO</v>
      </c>
      <c r="C145" s="12">
        <f>IF(Y108&lt;=0,Y108*-1)</f>
        <v>6971.0500000000011</v>
      </c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1" t="str">
        <f>IF(C141&lt;0,"SALDO ADELANTADO","SALDO A FAVOR'")</f>
        <v>SALDO ADELANTADO</v>
      </c>
      <c r="Y145" s="12">
        <f>IF(C141&lt;=0,C141*-1)</f>
        <v>5568.4800000000014</v>
      </c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10</v>
      </c>
      <c r="C146" s="12">
        <f>R154</f>
        <v>0</v>
      </c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10</v>
      </c>
      <c r="Y146" s="12">
        <f>AN154</f>
        <v>200</v>
      </c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11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11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12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12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13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13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342</v>
      </c>
      <c r="C150" s="12">
        <v>157.43</v>
      </c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14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15</v>
      </c>
      <c r="C151" s="12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15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16</v>
      </c>
      <c r="C152" s="12"/>
      <c r="E152" s="161" t="s">
        <v>7</v>
      </c>
      <c r="F152" s="162"/>
      <c r="G152" s="163"/>
      <c r="H152" s="5">
        <f>SUM(H138:H151)</f>
        <v>1560</v>
      </c>
      <c r="N152" s="3"/>
      <c r="O152" s="3"/>
      <c r="P152" s="3"/>
      <c r="Q152" s="3"/>
      <c r="R152" s="20"/>
      <c r="S152" s="3"/>
      <c r="V152" s="19"/>
      <c r="X152" s="13" t="s">
        <v>16</v>
      </c>
      <c r="Y152" s="12"/>
      <c r="AA152" s="161" t="s">
        <v>7</v>
      </c>
      <c r="AB152" s="162"/>
      <c r="AC152" s="163"/>
      <c r="AD152" s="5">
        <f>SUM(AD138:AD151)</f>
        <v>1193.47</v>
      </c>
      <c r="AJ152" s="3"/>
      <c r="AK152" s="3"/>
      <c r="AL152" s="3"/>
      <c r="AM152" s="3"/>
      <c r="AN152" s="20"/>
      <c r="AO152" s="3"/>
    </row>
    <row r="153" spans="2:41" x14ac:dyDescent="0.25">
      <c r="B153" s="13" t="s">
        <v>17</v>
      </c>
      <c r="C153" s="12"/>
      <c r="E153" s="15"/>
      <c r="F153" s="15"/>
      <c r="G153" s="15"/>
      <c r="N153" s="3"/>
      <c r="O153" s="3"/>
      <c r="P153" s="3"/>
      <c r="Q153" s="3"/>
      <c r="R153" s="20"/>
      <c r="S153" s="3"/>
      <c r="V153" s="19"/>
      <c r="X153" s="13" t="s">
        <v>17</v>
      </c>
      <c r="Y153" s="12"/>
      <c r="AA153" s="15"/>
      <c r="AB153" s="15"/>
      <c r="AC153" s="15"/>
      <c r="AJ153" s="3"/>
      <c r="AK153" s="3"/>
      <c r="AL153" s="3"/>
      <c r="AM153" s="3"/>
      <c r="AN153" s="20"/>
      <c r="AO153" s="3"/>
    </row>
    <row r="154" spans="2:41" x14ac:dyDescent="0.25">
      <c r="B154" s="14"/>
      <c r="C154" s="12"/>
      <c r="N154" s="161" t="s">
        <v>7</v>
      </c>
      <c r="O154" s="162"/>
      <c r="P154" s="162"/>
      <c r="Q154" s="163"/>
      <c r="R154" s="20">
        <f>SUM(R138:R153)</f>
        <v>0</v>
      </c>
      <c r="S154" s="3"/>
      <c r="V154" s="19"/>
      <c r="X154" s="14"/>
      <c r="Y154" s="12"/>
      <c r="AJ154" s="161" t="s">
        <v>7</v>
      </c>
      <c r="AK154" s="162"/>
      <c r="AL154" s="162"/>
      <c r="AM154" s="163"/>
      <c r="AN154" s="20">
        <f>SUM(AN138:AN153)</f>
        <v>200</v>
      </c>
      <c r="AO154" s="3"/>
    </row>
    <row r="155" spans="2:41" x14ac:dyDescent="0.25">
      <c r="B155" s="17" t="s">
        <v>18</v>
      </c>
      <c r="C155" s="18">
        <f>SUM(C145:C154)</f>
        <v>7128.4800000000014</v>
      </c>
      <c r="D155" s="30" t="s">
        <v>22</v>
      </c>
      <c r="E155" s="30" t="s">
        <v>21</v>
      </c>
      <c r="V155" s="19"/>
      <c r="X155" s="17" t="s">
        <v>18</v>
      </c>
      <c r="Y155" s="18">
        <f>SUM(Y145:Y154)</f>
        <v>5768.4800000000014</v>
      </c>
      <c r="Z155" s="30" t="s">
        <v>22</v>
      </c>
      <c r="AA155" s="30" t="s">
        <v>21</v>
      </c>
    </row>
    <row r="156" spans="2:41" x14ac:dyDescent="0.25">
      <c r="E156" s="1" t="s">
        <v>19</v>
      </c>
      <c r="V156" s="19"/>
      <c r="AA156" s="1" t="s">
        <v>19</v>
      </c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31" x14ac:dyDescent="0.25">
      <c r="V161" s="19"/>
    </row>
    <row r="162" spans="2:31" x14ac:dyDescent="0.25">
      <c r="V162" s="19"/>
    </row>
    <row r="163" spans="2:31" x14ac:dyDescent="0.25">
      <c r="V163" s="19"/>
    </row>
    <row r="164" spans="2:31" x14ac:dyDescent="0.25">
      <c r="V164" s="19"/>
    </row>
    <row r="165" spans="2:31" x14ac:dyDescent="0.25">
      <c r="V165" s="19"/>
    </row>
    <row r="166" spans="2:31" x14ac:dyDescent="0.25">
      <c r="V166" s="19"/>
    </row>
    <row r="167" spans="2:31" x14ac:dyDescent="0.25">
      <c r="V167" s="19"/>
    </row>
    <row r="168" spans="2:31" x14ac:dyDescent="0.25">
      <c r="V168" s="19"/>
    </row>
    <row r="169" spans="2:31" x14ac:dyDescent="0.25">
      <c r="V169" s="19"/>
    </row>
    <row r="170" spans="2:31" x14ac:dyDescent="0.25">
      <c r="V170" s="19"/>
      <c r="AC170" s="164" t="s">
        <v>29</v>
      </c>
      <c r="AD170" s="164"/>
      <c r="AE170" s="164"/>
    </row>
    <row r="171" spans="2:31" x14ac:dyDescent="0.25">
      <c r="H171" s="165" t="s">
        <v>28</v>
      </c>
      <c r="I171" s="165"/>
      <c r="J171" s="165"/>
      <c r="V171" s="19"/>
      <c r="AC171" s="164"/>
      <c r="AD171" s="164"/>
      <c r="AE171" s="164"/>
    </row>
    <row r="172" spans="2:31" x14ac:dyDescent="0.25">
      <c r="H172" s="165"/>
      <c r="I172" s="165"/>
      <c r="J172" s="165"/>
      <c r="V172" s="19"/>
      <c r="AC172" s="164"/>
      <c r="AD172" s="164"/>
      <c r="AE172" s="164"/>
    </row>
    <row r="173" spans="2:31" x14ac:dyDescent="0.25">
      <c r="V173" s="19"/>
    </row>
    <row r="174" spans="2:31" x14ac:dyDescent="0.25">
      <c r="V174" s="19"/>
    </row>
    <row r="175" spans="2:31" ht="23.25" x14ac:dyDescent="0.35">
      <c r="B175" s="24" t="s">
        <v>63</v>
      </c>
      <c r="V175" s="19"/>
      <c r="X175" s="24" t="s">
        <v>63</v>
      </c>
    </row>
    <row r="176" spans="2:31" ht="23.25" x14ac:dyDescent="0.35">
      <c r="B176" s="25" t="s">
        <v>32</v>
      </c>
      <c r="C176" s="22">
        <f>IF(X136="PAGADO",0,Y141)</f>
        <v>-4575.0100000000011</v>
      </c>
      <c r="E176" s="166" t="s">
        <v>273</v>
      </c>
      <c r="F176" s="166"/>
      <c r="G176" s="166"/>
      <c r="H176" s="166"/>
      <c r="V176" s="19"/>
      <c r="X176" s="25" t="s">
        <v>32</v>
      </c>
      <c r="Y176" s="22">
        <f>IF(B176="PAGADO",0,C181)</f>
        <v>-5626.8700000000008</v>
      </c>
      <c r="AA176" s="166" t="s">
        <v>273</v>
      </c>
      <c r="AB176" s="166"/>
      <c r="AC176" s="166"/>
      <c r="AD176" s="166"/>
    </row>
    <row r="177" spans="2:41" x14ac:dyDescent="0.25">
      <c r="B177" s="1" t="s">
        <v>0</v>
      </c>
      <c r="C177" s="21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9"/>
      <c r="X177" s="1" t="s">
        <v>0</v>
      </c>
      <c r="Y177" s="21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2"/>
      <c r="E178" s="4">
        <v>44960</v>
      </c>
      <c r="F178" s="3" t="s">
        <v>201</v>
      </c>
      <c r="G178" s="3" t="s">
        <v>89</v>
      </c>
      <c r="H178" s="5">
        <v>170</v>
      </c>
      <c r="I178" s="30" t="s">
        <v>174</v>
      </c>
      <c r="N178" s="27">
        <v>44981</v>
      </c>
      <c r="O178" s="3" t="s">
        <v>397</v>
      </c>
      <c r="P178" s="3"/>
      <c r="Q178" s="3"/>
      <c r="R178" s="20">
        <v>1505</v>
      </c>
      <c r="S178" s="3"/>
      <c r="V178" s="19"/>
      <c r="Y178" s="22"/>
      <c r="AA178" s="4">
        <v>44970</v>
      </c>
      <c r="AB178" s="3" t="s">
        <v>199</v>
      </c>
      <c r="AC178" s="3" t="s">
        <v>152</v>
      </c>
      <c r="AD178" s="5">
        <v>200</v>
      </c>
      <c r="AE178" s="30" t="s">
        <v>173</v>
      </c>
      <c r="AJ178" s="27">
        <v>44991</v>
      </c>
      <c r="AK178" s="3" t="s">
        <v>451</v>
      </c>
      <c r="AL178" s="3">
        <v>80</v>
      </c>
      <c r="AM178" s="3"/>
      <c r="AN178" s="20">
        <v>80</v>
      </c>
      <c r="AO178" s="3"/>
    </row>
    <row r="179" spans="2:41" x14ac:dyDescent="0.25">
      <c r="B179" s="1" t="s">
        <v>24</v>
      </c>
      <c r="C179" s="21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s="30" t="s">
        <v>173</v>
      </c>
      <c r="N179" s="27">
        <v>44985</v>
      </c>
      <c r="O179" s="3" t="s">
        <v>411</v>
      </c>
      <c r="P179" s="3"/>
      <c r="Q179" s="3"/>
      <c r="R179" s="20">
        <v>50</v>
      </c>
      <c r="S179" s="3"/>
      <c r="V179" s="19"/>
      <c r="X179" s="1" t="s">
        <v>24</v>
      </c>
      <c r="Y179" s="21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s="30" t="s">
        <v>174</v>
      </c>
      <c r="AJ179" s="27">
        <v>44992</v>
      </c>
      <c r="AK179" s="3" t="s">
        <v>452</v>
      </c>
      <c r="AL179" s="3">
        <v>180</v>
      </c>
      <c r="AM179" s="3">
        <v>1145</v>
      </c>
      <c r="AN179" s="20">
        <v>180</v>
      </c>
      <c r="AO179" s="3"/>
    </row>
    <row r="180" spans="2:41" x14ac:dyDescent="0.25">
      <c r="B180" s="1" t="s">
        <v>9</v>
      </c>
      <c r="C180" s="22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s="30" t="s">
        <v>173</v>
      </c>
      <c r="N180" s="27">
        <v>44986</v>
      </c>
      <c r="O180" s="3" t="s">
        <v>423</v>
      </c>
      <c r="P180" s="3"/>
      <c r="Q180" s="3"/>
      <c r="R180" s="20">
        <v>300</v>
      </c>
      <c r="S180" s="3"/>
      <c r="V180" s="19"/>
      <c r="X180" s="1" t="s">
        <v>9</v>
      </c>
      <c r="Y180" s="22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7">
        <v>44992</v>
      </c>
      <c r="AK180" s="3" t="s">
        <v>459</v>
      </c>
      <c r="AL180" s="3"/>
      <c r="AM180" s="3">
        <v>1146</v>
      </c>
      <c r="AN180" s="20">
        <v>59.5</v>
      </c>
      <c r="AO180" s="3"/>
    </row>
    <row r="181" spans="2:41" x14ac:dyDescent="0.25">
      <c r="B181" s="6" t="s">
        <v>25</v>
      </c>
      <c r="C181" s="23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s="65" t="s">
        <v>174</v>
      </c>
      <c r="N181" s="27">
        <v>44986</v>
      </c>
      <c r="O181" s="3" t="s">
        <v>425</v>
      </c>
      <c r="P181" s="3"/>
      <c r="Q181" s="3"/>
      <c r="R181" s="20">
        <v>500</v>
      </c>
      <c r="S181" s="3"/>
      <c r="V181" s="19"/>
      <c r="X181" s="6" t="s">
        <v>8</v>
      </c>
      <c r="Y181" s="23">
        <f>Y179-Y180</f>
        <v>-7879.84</v>
      </c>
      <c r="AA181" s="4"/>
      <c r="AB181" s="3"/>
      <c r="AC181" s="3"/>
      <c r="AD181" s="5"/>
      <c r="AJ181" s="27">
        <v>44992</v>
      </c>
      <c r="AK181" s="3" t="s">
        <v>460</v>
      </c>
      <c r="AL181" s="3"/>
      <c r="AM181" s="3">
        <v>1146</v>
      </c>
      <c r="AN181" s="20">
        <v>59.5</v>
      </c>
      <c r="AO181" s="3"/>
    </row>
    <row r="182" spans="2:41" ht="26.25" x14ac:dyDescent="0.4">
      <c r="B182" s="167" t="str">
        <f>IF(C181&lt;0,"NO PAGAR","COBRAR")</f>
        <v>NO PAGAR</v>
      </c>
      <c r="C182" s="167"/>
      <c r="E182" s="9">
        <v>44964</v>
      </c>
      <c r="F182" s="10" t="s">
        <v>88</v>
      </c>
      <c r="G182" s="10" t="s">
        <v>169</v>
      </c>
      <c r="H182" s="5">
        <v>150</v>
      </c>
      <c r="I182" s="65" t="s">
        <v>174</v>
      </c>
      <c r="N182" s="27">
        <v>44986</v>
      </c>
      <c r="O182" s="3" t="s">
        <v>434</v>
      </c>
      <c r="P182" s="3"/>
      <c r="Q182" s="3"/>
      <c r="R182" s="20">
        <v>200</v>
      </c>
      <c r="S182" s="3"/>
      <c r="V182" s="19"/>
      <c r="X182" s="167" t="str">
        <f>IF(Y181&lt;0,"NO PAGAR","COBRAR")</f>
        <v>NO PAGAR</v>
      </c>
      <c r="Y182" s="167"/>
      <c r="AA182" s="9"/>
      <c r="AB182" s="10"/>
      <c r="AC182" s="10"/>
      <c r="AD182" s="5"/>
      <c r="AJ182" s="27">
        <v>44993</v>
      </c>
      <c r="AK182" s="3" t="s">
        <v>464</v>
      </c>
      <c r="AL182" s="3">
        <v>1040</v>
      </c>
      <c r="AM182" s="3" t="s">
        <v>465</v>
      </c>
      <c r="AN182" s="20">
        <v>1040</v>
      </c>
      <c r="AO182" s="3"/>
    </row>
    <row r="183" spans="2:41" x14ac:dyDescent="0.25">
      <c r="B183" s="159" t="s">
        <v>9</v>
      </c>
      <c r="C183" s="160"/>
      <c r="E183" s="9">
        <v>44986</v>
      </c>
      <c r="F183" s="10" t="s">
        <v>419</v>
      </c>
      <c r="G183" s="10"/>
      <c r="H183" s="5">
        <v>300</v>
      </c>
      <c r="N183" s="3"/>
      <c r="O183" s="3"/>
      <c r="P183" s="3"/>
      <c r="Q183" s="3"/>
      <c r="R183" s="20"/>
      <c r="S183" s="3"/>
      <c r="V183" s="19"/>
      <c r="X183" s="159" t="s">
        <v>9</v>
      </c>
      <c r="Y183" s="160"/>
      <c r="AA183" s="9"/>
      <c r="AB183" s="10"/>
      <c r="AC183" s="10"/>
      <c r="AD183" s="5"/>
      <c r="AJ183" s="27">
        <v>44993</v>
      </c>
      <c r="AK183" s="3" t="s">
        <v>466</v>
      </c>
      <c r="AL183" s="3"/>
      <c r="AM183" s="3"/>
      <c r="AN183" s="20">
        <v>300</v>
      </c>
      <c r="AO183" s="3"/>
    </row>
    <row r="184" spans="2:41" x14ac:dyDescent="0.25">
      <c r="B184" s="11" t="str">
        <f>IF(C217&lt;0,"SALDO A FAVOR","SALDO ADELANTAD0'")</f>
        <v>SALDO ADELANTAD0'</v>
      </c>
      <c r="C184" s="12">
        <f>IF(Y141&lt;=0,Y141*-1)</f>
        <v>4575.0100000000011</v>
      </c>
      <c r="E184" s="9">
        <v>44947</v>
      </c>
      <c r="F184" s="10" t="s">
        <v>212</v>
      </c>
      <c r="G184" s="10" t="s">
        <v>432</v>
      </c>
      <c r="H184" s="5">
        <v>208.54</v>
      </c>
      <c r="I184" s="30" t="s">
        <v>174</v>
      </c>
      <c r="N184" s="3"/>
      <c r="O184" s="3"/>
      <c r="P184" s="3"/>
      <c r="Q184" s="3"/>
      <c r="R184" s="20"/>
      <c r="S184" s="3"/>
      <c r="V184" s="19"/>
      <c r="X184" s="11" t="str">
        <f>IF(C181&lt;0,"SALDO ADELANTADO","SALDO A FAVOR'")</f>
        <v>SALDO ADELANTADO</v>
      </c>
      <c r="Y184" s="12">
        <f>IF(C181&lt;=0,C181*-1)</f>
        <v>5626.8700000000008</v>
      </c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10</v>
      </c>
      <c r="C185" s="12">
        <f>R194</f>
        <v>2555</v>
      </c>
      <c r="E185" s="9">
        <v>44954</v>
      </c>
      <c r="F185" s="10" t="s">
        <v>212</v>
      </c>
      <c r="G185" s="10" t="s">
        <v>152</v>
      </c>
      <c r="H185" s="5">
        <v>169.8</v>
      </c>
      <c r="I185" s="30" t="s">
        <v>174</v>
      </c>
      <c r="N185" s="3"/>
      <c r="O185" s="3"/>
      <c r="P185" s="3"/>
      <c r="Q185" s="3"/>
      <c r="R185" s="20"/>
      <c r="S185" s="3"/>
      <c r="V185" s="19"/>
      <c r="X185" s="13" t="s">
        <v>10</v>
      </c>
      <c r="Y185" s="12">
        <f>AN194</f>
        <v>1719</v>
      </c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11</v>
      </c>
      <c r="C186" s="12">
        <v>80</v>
      </c>
      <c r="E186" s="9">
        <v>44956</v>
      </c>
      <c r="F186" s="10" t="s">
        <v>212</v>
      </c>
      <c r="G186" s="10" t="s">
        <v>152</v>
      </c>
      <c r="H186" s="5">
        <v>169.8</v>
      </c>
      <c r="I186" s="30" t="s">
        <v>174</v>
      </c>
      <c r="N186" s="3"/>
      <c r="O186" s="3"/>
      <c r="P186" s="3"/>
      <c r="Q186" s="3"/>
      <c r="R186" s="20"/>
      <c r="S186" s="3"/>
      <c r="V186" s="19"/>
      <c r="X186" s="13" t="s">
        <v>11</v>
      </c>
      <c r="Y186" s="12"/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12</v>
      </c>
      <c r="C187" s="12"/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12</v>
      </c>
      <c r="Y187" s="12"/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13</v>
      </c>
      <c r="C188" s="12">
        <v>20</v>
      </c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13</v>
      </c>
      <c r="Y188" s="12"/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3" t="s">
        <v>14</v>
      </c>
      <c r="C189" s="12"/>
      <c r="E189" s="9"/>
      <c r="F189" s="10"/>
      <c r="G189" s="10"/>
      <c r="H189" s="5"/>
      <c r="N189" s="3"/>
      <c r="O189" s="3"/>
      <c r="P189" s="3"/>
      <c r="Q189" s="3"/>
      <c r="R189" s="20"/>
      <c r="S189" s="3"/>
      <c r="V189" s="19"/>
      <c r="X189" s="13" t="s">
        <v>454</v>
      </c>
      <c r="Y189" s="12">
        <v>95.95</v>
      </c>
      <c r="AA189" s="9"/>
      <c r="AB189" s="10"/>
      <c r="AC189" s="10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3" t="s">
        <v>15</v>
      </c>
      <c r="C190" s="12"/>
      <c r="E190" s="9"/>
      <c r="F190" s="10"/>
      <c r="G190" s="10"/>
      <c r="H190" s="5"/>
      <c r="N190" s="3"/>
      <c r="O190" s="3"/>
      <c r="P190" s="3"/>
      <c r="Q190" s="3"/>
      <c r="R190" s="20"/>
      <c r="S190" s="3"/>
      <c r="V190" s="19"/>
      <c r="X190" s="13" t="s">
        <v>456</v>
      </c>
      <c r="Y190" s="12">
        <v>42.47</v>
      </c>
      <c r="AA190" s="9"/>
      <c r="AB190" s="10"/>
      <c r="AC190" s="10"/>
      <c r="AD190" s="5"/>
      <c r="AJ190" s="3"/>
      <c r="AK190" s="3"/>
      <c r="AL190" s="3"/>
      <c r="AM190" s="3"/>
      <c r="AN190" s="20"/>
      <c r="AO190" s="3"/>
    </row>
    <row r="191" spans="2:41" x14ac:dyDescent="0.25">
      <c r="B191" s="13" t="s">
        <v>16</v>
      </c>
      <c r="C191" s="12"/>
      <c r="E191" s="9"/>
      <c r="F191" s="10"/>
      <c r="G191" s="10"/>
      <c r="H191" s="5"/>
      <c r="N191" s="3"/>
      <c r="O191" s="3"/>
      <c r="P191" s="3"/>
      <c r="Q191" s="3"/>
      <c r="R191" s="20"/>
      <c r="S191" s="3"/>
      <c r="V191" s="19"/>
      <c r="X191" s="13" t="s">
        <v>16</v>
      </c>
      <c r="Y191" s="12"/>
      <c r="AA191" s="9"/>
      <c r="AB191" s="10"/>
      <c r="AC191" s="10"/>
      <c r="AD191" s="5"/>
      <c r="AJ191" s="3"/>
      <c r="AK191" s="3"/>
      <c r="AL191" s="3"/>
      <c r="AM191" s="3"/>
      <c r="AN191" s="20"/>
      <c r="AO191" s="3"/>
    </row>
    <row r="192" spans="2:41" x14ac:dyDescent="0.25">
      <c r="B192" s="13" t="s">
        <v>17</v>
      </c>
      <c r="C192" s="12">
        <v>105</v>
      </c>
      <c r="E192" s="161" t="s">
        <v>7</v>
      </c>
      <c r="F192" s="162"/>
      <c r="G192" s="163"/>
      <c r="H192" s="5">
        <f>SUM(H178:H191)</f>
        <v>1708.1399999999999</v>
      </c>
      <c r="N192" s="3"/>
      <c r="O192" s="3"/>
      <c r="P192" s="3"/>
      <c r="Q192" s="3"/>
      <c r="R192" s="20"/>
      <c r="S192" s="3"/>
      <c r="V192" s="19"/>
      <c r="X192" s="13" t="s">
        <v>447</v>
      </c>
      <c r="Y192" s="12">
        <v>165</v>
      </c>
      <c r="AA192" s="161" t="s">
        <v>7</v>
      </c>
      <c r="AB192" s="162"/>
      <c r="AC192" s="163"/>
      <c r="AD192" s="5">
        <f>SUM(AD178:AD191)</f>
        <v>480</v>
      </c>
      <c r="AJ192" s="3"/>
      <c r="AK192" s="3"/>
      <c r="AL192" s="3"/>
      <c r="AM192" s="3"/>
      <c r="AN192" s="20"/>
      <c r="AO192" s="3"/>
    </row>
    <row r="193" spans="2:41" x14ac:dyDescent="0.25">
      <c r="B193" s="14"/>
      <c r="C193" s="12"/>
      <c r="E193" s="15"/>
      <c r="F193" s="15"/>
      <c r="G193" s="15"/>
      <c r="N193" s="3"/>
      <c r="O193" s="3"/>
      <c r="P193" s="3"/>
      <c r="Q193" s="3"/>
      <c r="R193" s="20"/>
      <c r="S193" s="3"/>
      <c r="V193" s="19"/>
      <c r="X193" s="14" t="s">
        <v>498</v>
      </c>
      <c r="Y193" s="12">
        <v>710.55</v>
      </c>
      <c r="AA193" s="15"/>
      <c r="AB193" s="15"/>
      <c r="AC193" s="15"/>
      <c r="AJ193" s="3"/>
      <c r="AK193" s="3"/>
      <c r="AL193" s="3"/>
      <c r="AM193" s="3"/>
      <c r="AN193" s="20"/>
      <c r="AO193" s="3"/>
    </row>
    <row r="194" spans="2:41" x14ac:dyDescent="0.25">
      <c r="B194" s="14"/>
      <c r="C194" s="12"/>
      <c r="N194" s="161" t="s">
        <v>7</v>
      </c>
      <c r="O194" s="162"/>
      <c r="P194" s="162"/>
      <c r="Q194" s="163"/>
      <c r="R194" s="20">
        <f>SUM(R178:R193)</f>
        <v>2555</v>
      </c>
      <c r="S194" s="3"/>
      <c r="V194" s="19"/>
      <c r="X194" s="14"/>
      <c r="Y194" s="12"/>
      <c r="AJ194" s="161" t="s">
        <v>7</v>
      </c>
      <c r="AK194" s="162"/>
      <c r="AL194" s="162"/>
      <c r="AM194" s="163"/>
      <c r="AN194" s="20">
        <f>SUM(AN178:AN193)</f>
        <v>1719</v>
      </c>
      <c r="AO194" s="3"/>
    </row>
    <row r="195" spans="2:41" x14ac:dyDescent="0.25">
      <c r="B195" s="14"/>
      <c r="C195" s="12"/>
      <c r="V195" s="19"/>
      <c r="X195" s="14"/>
      <c r="Y195" s="12"/>
    </row>
    <row r="196" spans="2:41" x14ac:dyDescent="0.25">
      <c r="B196" s="14"/>
      <c r="C196" s="12"/>
      <c r="V196" s="19"/>
      <c r="X196" s="14"/>
      <c r="Y196" s="12"/>
    </row>
    <row r="197" spans="2:41" x14ac:dyDescent="0.25">
      <c r="B197" s="14"/>
      <c r="C197" s="12"/>
      <c r="E197" s="16"/>
      <c r="V197" s="19"/>
      <c r="X197" s="14"/>
      <c r="Y197" s="12"/>
      <c r="AA197" s="16"/>
    </row>
    <row r="198" spans="2:41" x14ac:dyDescent="0.25">
      <c r="B198" s="14"/>
      <c r="C198" s="12"/>
      <c r="V198" s="19"/>
      <c r="X198" s="14"/>
      <c r="Y198" s="12"/>
    </row>
    <row r="199" spans="2:41" x14ac:dyDescent="0.25">
      <c r="B199" s="14"/>
      <c r="C199" s="12"/>
      <c r="V199" s="19"/>
      <c r="X199" s="14"/>
      <c r="Y199" s="12"/>
    </row>
    <row r="200" spans="2:41" x14ac:dyDescent="0.25">
      <c r="B200" s="14"/>
      <c r="C200" s="12"/>
      <c r="V200" s="19"/>
      <c r="X200" s="14"/>
      <c r="Y200" s="12"/>
    </row>
    <row r="201" spans="2:41" x14ac:dyDescent="0.25">
      <c r="B201" s="14"/>
      <c r="C201" s="12"/>
      <c r="V201" s="19"/>
      <c r="X201" s="14"/>
      <c r="Y201" s="12"/>
    </row>
    <row r="202" spans="2:41" x14ac:dyDescent="0.25">
      <c r="B202" s="13"/>
      <c r="C202" s="12"/>
      <c r="V202" s="19"/>
      <c r="X202" s="13"/>
      <c r="Y202" s="12"/>
    </row>
    <row r="203" spans="2:41" x14ac:dyDescent="0.25">
      <c r="B203" s="17" t="s">
        <v>18</v>
      </c>
      <c r="C203" s="18">
        <f>SUM(C184:C202)</f>
        <v>7335.0100000000011</v>
      </c>
      <c r="V203" s="19"/>
      <c r="X203" s="17" t="s">
        <v>18</v>
      </c>
      <c r="Y203" s="18">
        <f>SUM(Y184:Y202)</f>
        <v>8359.84</v>
      </c>
    </row>
    <row r="204" spans="2:41" x14ac:dyDescent="0.25">
      <c r="D204" s="30" t="s">
        <v>22</v>
      </c>
      <c r="E204" s="30" t="s">
        <v>21</v>
      </c>
      <c r="V204" s="19"/>
      <c r="Z204" s="30" t="s">
        <v>22</v>
      </c>
      <c r="AA204" s="30" t="s">
        <v>21</v>
      </c>
    </row>
    <row r="205" spans="2:41" x14ac:dyDescent="0.25">
      <c r="E205" s="1" t="s">
        <v>19</v>
      </c>
      <c r="V205" s="19"/>
      <c r="AA205" s="1" t="s">
        <v>19</v>
      </c>
    </row>
    <row r="206" spans="2:41" x14ac:dyDescent="0.25">
      <c r="V206" s="19"/>
    </row>
    <row r="207" spans="2:41" x14ac:dyDescent="0.25">
      <c r="V207" s="19"/>
    </row>
    <row r="208" spans="2:41" x14ac:dyDescent="0.25">
      <c r="V208" s="19"/>
    </row>
    <row r="209" spans="1:43" x14ac:dyDescent="0.25">
      <c r="V209" s="19"/>
    </row>
    <row r="210" spans="1:43" x14ac:dyDescent="0.25">
      <c r="V210" s="19"/>
    </row>
    <row r="211" spans="1:43" x14ac:dyDescent="0.25">
      <c r="V211" s="19"/>
    </row>
    <row r="212" spans="1:43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</row>
    <row r="213" spans="1:43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</row>
    <row r="214" spans="1:43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</row>
    <row r="215" spans="1:43" x14ac:dyDescent="0.25">
      <c r="V215" s="19"/>
    </row>
    <row r="216" spans="1:43" x14ac:dyDescent="0.25">
      <c r="H216" s="165" t="s">
        <v>30</v>
      </c>
      <c r="I216" s="165"/>
      <c r="J216" s="165"/>
      <c r="V216" s="19"/>
      <c r="AA216" s="165" t="s">
        <v>31</v>
      </c>
      <c r="AB216" s="165"/>
      <c r="AC216" s="165"/>
    </row>
    <row r="217" spans="1:43" x14ac:dyDescent="0.25">
      <c r="H217" s="165"/>
      <c r="I217" s="165"/>
      <c r="J217" s="165"/>
      <c r="V217" s="19"/>
      <c r="AA217" s="165"/>
      <c r="AB217" s="165"/>
      <c r="AC217" s="165"/>
    </row>
    <row r="218" spans="1:43" x14ac:dyDescent="0.25">
      <c r="V218" s="19"/>
    </row>
    <row r="219" spans="1:43" x14ac:dyDescent="0.25">
      <c r="V219" s="19"/>
    </row>
    <row r="220" spans="1:43" ht="23.25" x14ac:dyDescent="0.35">
      <c r="B220" s="26" t="s">
        <v>63</v>
      </c>
      <c r="V220" s="19"/>
      <c r="X220" s="24" t="s">
        <v>63</v>
      </c>
    </row>
    <row r="221" spans="1:43" ht="23.25" x14ac:dyDescent="0.35">
      <c r="B221" s="25" t="s">
        <v>32</v>
      </c>
      <c r="C221" s="22">
        <f>IF(X176="PAGADO",0,Y181)</f>
        <v>-7879.84</v>
      </c>
      <c r="E221" s="166" t="s">
        <v>273</v>
      </c>
      <c r="F221" s="166"/>
      <c r="G221" s="166"/>
      <c r="H221" s="166"/>
      <c r="V221" s="19"/>
      <c r="X221" s="25" t="s">
        <v>32</v>
      </c>
      <c r="Y221" s="22">
        <f>IF(B221="PAGADO",0,C226)</f>
        <v>-5840.9500000000007</v>
      </c>
      <c r="AA221" s="166" t="s">
        <v>77</v>
      </c>
      <c r="AB221" s="166"/>
      <c r="AC221" s="166"/>
      <c r="AD221" s="166"/>
    </row>
    <row r="222" spans="1:43" x14ac:dyDescent="0.25">
      <c r="B222" s="1" t="s">
        <v>0</v>
      </c>
      <c r="C222" s="21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9"/>
      <c r="X222" s="1" t="s">
        <v>0</v>
      </c>
      <c r="Y222" s="21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2"/>
      <c r="E223" s="4"/>
      <c r="F223" s="3"/>
      <c r="G223" s="3"/>
      <c r="H223" s="5"/>
      <c r="N223" s="27">
        <v>44995</v>
      </c>
      <c r="O223" s="3" t="s">
        <v>504</v>
      </c>
      <c r="P223" s="3">
        <v>216.11</v>
      </c>
      <c r="Q223" s="3" t="s">
        <v>465</v>
      </c>
      <c r="R223" s="20">
        <v>216.11</v>
      </c>
      <c r="S223" s="3"/>
      <c r="V223" s="19"/>
      <c r="Y223" s="22"/>
      <c r="AA223" s="4">
        <v>44972</v>
      </c>
      <c r="AB223" s="3" t="s">
        <v>212</v>
      </c>
      <c r="AC223" s="3" t="s">
        <v>86</v>
      </c>
      <c r="AD223" s="5">
        <v>145.54</v>
      </c>
      <c r="AE223" s="30" t="s">
        <v>174</v>
      </c>
      <c r="AJ223" s="27">
        <v>45002</v>
      </c>
      <c r="AK223" s="3" t="s">
        <v>533</v>
      </c>
      <c r="AL223" s="3"/>
      <c r="AM223" s="3">
        <v>1164</v>
      </c>
      <c r="AN223" s="20">
        <v>200</v>
      </c>
      <c r="AO223" s="3"/>
    </row>
    <row r="224" spans="1:43" x14ac:dyDescent="0.25">
      <c r="B224" s="1" t="s">
        <v>24</v>
      </c>
      <c r="C224" s="21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s="30" t="s">
        <v>174</v>
      </c>
      <c r="N224" s="27">
        <v>44999</v>
      </c>
      <c r="O224" s="3" t="s">
        <v>520</v>
      </c>
      <c r="P224" s="3">
        <v>100</v>
      </c>
      <c r="Q224" s="3">
        <v>1155</v>
      </c>
      <c r="R224" s="20">
        <v>100</v>
      </c>
      <c r="S224" s="3"/>
      <c r="V224" s="19"/>
      <c r="X224" s="1" t="s">
        <v>24</v>
      </c>
      <c r="Y224" s="21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s="30" t="s">
        <v>174</v>
      </c>
      <c r="AJ224" s="27">
        <v>45002</v>
      </c>
      <c r="AK224" s="3" t="s">
        <v>520</v>
      </c>
      <c r="AL224" s="3"/>
      <c r="AM224" s="3">
        <v>1167</v>
      </c>
      <c r="AN224" s="20">
        <v>100</v>
      </c>
      <c r="AO224" s="3"/>
    </row>
    <row r="225" spans="2:41" x14ac:dyDescent="0.25">
      <c r="B225" s="1" t="s">
        <v>9</v>
      </c>
      <c r="C225" s="22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s="30" t="s">
        <v>173</v>
      </c>
      <c r="N225" s="27">
        <v>45000</v>
      </c>
      <c r="O225" s="3" t="s">
        <v>523</v>
      </c>
      <c r="P225" s="3"/>
      <c r="Q225" s="3">
        <v>1157</v>
      </c>
      <c r="R225" s="20">
        <v>50</v>
      </c>
      <c r="S225" s="3"/>
      <c r="V225" s="19"/>
      <c r="X225" s="1" t="s">
        <v>9</v>
      </c>
      <c r="Y225" s="22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91" t="s">
        <v>174</v>
      </c>
      <c r="AJ225" s="27">
        <v>45006</v>
      </c>
      <c r="AK225" s="3" t="s">
        <v>557</v>
      </c>
      <c r="AL225" s="3"/>
      <c r="AM225" s="3">
        <v>1171</v>
      </c>
      <c r="AN225" s="20">
        <v>50</v>
      </c>
      <c r="AO225" s="3"/>
    </row>
    <row r="226" spans="2:41" x14ac:dyDescent="0.25">
      <c r="B226" s="6" t="s">
        <v>26</v>
      </c>
      <c r="C226" s="23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s="30" t="s">
        <v>174</v>
      </c>
      <c r="N226" s="27"/>
      <c r="O226" s="3"/>
      <c r="P226" s="3"/>
      <c r="Q226" s="3"/>
      <c r="R226" s="20"/>
      <c r="S226" s="3"/>
      <c r="V226" s="19"/>
      <c r="X226" s="6" t="s">
        <v>27</v>
      </c>
      <c r="Y226" s="23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s="30" t="s">
        <v>174</v>
      </c>
      <c r="AJ226" s="27">
        <v>45007</v>
      </c>
      <c r="AK226" s="3" t="s">
        <v>559</v>
      </c>
      <c r="AL226" s="3"/>
      <c r="AM226" s="3">
        <v>1174</v>
      </c>
      <c r="AN226" s="20">
        <v>180</v>
      </c>
      <c r="AO226" s="3"/>
    </row>
    <row r="227" spans="2:41" ht="23.25" x14ac:dyDescent="0.35">
      <c r="B227" s="6"/>
      <c r="C227" s="7"/>
      <c r="E227" s="9">
        <v>44974</v>
      </c>
      <c r="F227" s="10" t="s">
        <v>512</v>
      </c>
      <c r="G227" s="10" t="s">
        <v>97</v>
      </c>
      <c r="H227" s="5">
        <v>285</v>
      </c>
      <c r="I227" s="30" t="s">
        <v>173</v>
      </c>
      <c r="N227" s="27"/>
      <c r="O227" s="3"/>
      <c r="P227" s="3"/>
      <c r="Q227" s="3"/>
      <c r="R227" s="20"/>
      <c r="S227" s="3"/>
      <c r="V227" s="19"/>
      <c r="X227" s="168" t="str">
        <f>IF(Y226&lt;0,"NO PAGAR","COBRAR'")</f>
        <v>NO PAGAR</v>
      </c>
      <c r="Y227" s="168"/>
      <c r="AA227" s="9">
        <v>44959</v>
      </c>
      <c r="AB227" s="10" t="s">
        <v>149</v>
      </c>
      <c r="AC227" s="10" t="s">
        <v>86</v>
      </c>
      <c r="AD227" s="5">
        <v>170</v>
      </c>
      <c r="AE227" s="30" t="s">
        <v>173</v>
      </c>
      <c r="AJ227" s="27">
        <v>45009</v>
      </c>
      <c r="AK227" s="3" t="s">
        <v>584</v>
      </c>
      <c r="AL227" s="3">
        <v>1525</v>
      </c>
      <c r="AM227" s="3">
        <v>1180</v>
      </c>
      <c r="AN227" s="20">
        <v>1525</v>
      </c>
      <c r="AO227" s="3"/>
    </row>
    <row r="228" spans="2:41" ht="23.25" x14ac:dyDescent="0.35">
      <c r="B228" s="168" t="str">
        <f>IF(C226&lt;0,"NO PAGAR","COBRAR'")</f>
        <v>NO PAGAR</v>
      </c>
      <c r="C228" s="168"/>
      <c r="E228" s="9">
        <v>44976</v>
      </c>
      <c r="F228" s="10" t="s">
        <v>512</v>
      </c>
      <c r="G228" s="10" t="s">
        <v>518</v>
      </c>
      <c r="H228" s="5">
        <v>330</v>
      </c>
      <c r="I228" s="30" t="s">
        <v>173</v>
      </c>
      <c r="N228" s="3"/>
      <c r="O228" s="3"/>
      <c r="P228" s="3"/>
      <c r="Q228" s="3"/>
      <c r="R228" s="20"/>
      <c r="S228" s="3"/>
      <c r="V228" s="19"/>
      <c r="X228" s="6"/>
      <c r="Y228" s="8"/>
      <c r="AA228" s="9">
        <v>44988</v>
      </c>
      <c r="AB228" s="10" t="s">
        <v>201</v>
      </c>
      <c r="AC228" s="10" t="s">
        <v>152</v>
      </c>
      <c r="AD228" s="5">
        <v>200</v>
      </c>
      <c r="AE228" s="30" t="s">
        <v>173</v>
      </c>
      <c r="AJ228" s="3"/>
      <c r="AK228" s="3"/>
      <c r="AL228" s="3"/>
      <c r="AM228" s="3"/>
      <c r="AN228" s="20"/>
      <c r="AO228" s="3"/>
    </row>
    <row r="229" spans="2:41" x14ac:dyDescent="0.25">
      <c r="B229" s="159" t="s">
        <v>9</v>
      </c>
      <c r="C229" s="160"/>
      <c r="E229" s="9">
        <v>44984</v>
      </c>
      <c r="F229" s="10" t="s">
        <v>512</v>
      </c>
      <c r="G229" s="10" t="s">
        <v>106</v>
      </c>
      <c r="H229" s="5">
        <v>285</v>
      </c>
      <c r="I229" s="30" t="s">
        <v>173</v>
      </c>
      <c r="N229" s="3"/>
      <c r="O229" s="3"/>
      <c r="P229" s="3"/>
      <c r="Q229" s="3"/>
      <c r="R229" s="20"/>
      <c r="S229" s="3"/>
      <c r="V229" s="19"/>
      <c r="X229" s="159" t="s">
        <v>9</v>
      </c>
      <c r="Y229" s="160"/>
      <c r="AA229" s="9">
        <v>44986</v>
      </c>
      <c r="AB229" s="10" t="s">
        <v>87</v>
      </c>
      <c r="AC229" s="10" t="s">
        <v>86</v>
      </c>
      <c r="AD229" s="5">
        <v>150</v>
      </c>
      <c r="AE229" s="30" t="s">
        <v>174</v>
      </c>
      <c r="AJ229" s="3"/>
      <c r="AK229" s="3"/>
      <c r="AL229" s="3"/>
      <c r="AM229" s="3"/>
      <c r="AN229" s="20"/>
      <c r="AO229" s="3"/>
    </row>
    <row r="230" spans="2:41" x14ac:dyDescent="0.25">
      <c r="B230" s="11" t="str">
        <f>IF(Y181&lt;0,"SALDO ADELANTADO","SALDO A FAVOR '")</f>
        <v>SALDO ADELANTADO</v>
      </c>
      <c r="C230" s="12">
        <f>IF(Y181&lt;=0,Y181*-1)</f>
        <v>7879.84</v>
      </c>
      <c r="E230" s="9">
        <v>44984</v>
      </c>
      <c r="F230" s="10" t="s">
        <v>87</v>
      </c>
      <c r="G230" s="10" t="s">
        <v>141</v>
      </c>
      <c r="H230" s="5">
        <v>150</v>
      </c>
      <c r="I230" s="30" t="s">
        <v>174</v>
      </c>
      <c r="N230" s="3"/>
      <c r="O230" s="3"/>
      <c r="P230" s="3"/>
      <c r="Q230" s="3"/>
      <c r="R230" s="20"/>
      <c r="S230" s="3"/>
      <c r="V230" s="19"/>
      <c r="X230" s="11" t="str">
        <f>IF(C226&lt;0,"SALDO ADELANTADO","SALDO A FAVOR'")</f>
        <v>SALDO ADELANTADO</v>
      </c>
      <c r="Y230" s="12">
        <f>IF(C226&lt;=0,C226*-1)</f>
        <v>5840.9500000000007</v>
      </c>
      <c r="AA230" s="9">
        <v>45006</v>
      </c>
      <c r="AB230" s="10" t="s">
        <v>556</v>
      </c>
      <c r="AC230" s="10"/>
      <c r="AD230" s="5">
        <v>100</v>
      </c>
      <c r="AE230" s="30" t="s">
        <v>174</v>
      </c>
      <c r="AJ230" s="3"/>
      <c r="AK230" s="3"/>
      <c r="AL230" s="3"/>
      <c r="AM230" s="3"/>
      <c r="AN230" s="20"/>
      <c r="AO230" s="3"/>
    </row>
    <row r="231" spans="2:41" x14ac:dyDescent="0.25">
      <c r="B231" s="13" t="s">
        <v>10</v>
      </c>
      <c r="C231" s="12">
        <f>R239</f>
        <v>366.11</v>
      </c>
      <c r="E231" s="9">
        <v>44946</v>
      </c>
      <c r="F231" s="10" t="s">
        <v>181</v>
      </c>
      <c r="G231" s="10" t="s">
        <v>182</v>
      </c>
      <c r="H231" s="5">
        <v>250</v>
      </c>
      <c r="I231" s="30" t="s">
        <v>174</v>
      </c>
      <c r="N231" s="3"/>
      <c r="O231" s="3"/>
      <c r="P231" s="3"/>
      <c r="Q231" s="3"/>
      <c r="R231" s="20"/>
      <c r="S231" s="3"/>
      <c r="V231" s="19"/>
      <c r="X231" s="13" t="s">
        <v>10</v>
      </c>
      <c r="Y231" s="12">
        <f>AN239</f>
        <v>2055</v>
      </c>
      <c r="AA231" s="9">
        <v>44995</v>
      </c>
      <c r="AB231" s="10" t="s">
        <v>87</v>
      </c>
      <c r="AC231" s="10" t="s">
        <v>86</v>
      </c>
      <c r="AD231" s="5">
        <v>150</v>
      </c>
      <c r="AE231" s="30" t="s">
        <v>174</v>
      </c>
      <c r="AJ231" s="3"/>
      <c r="AK231" s="3"/>
      <c r="AL231" s="3"/>
      <c r="AM231" s="3"/>
      <c r="AN231" s="20"/>
      <c r="AO231" s="3"/>
    </row>
    <row r="232" spans="2:41" x14ac:dyDescent="0.25">
      <c r="B232" s="13" t="s">
        <v>11</v>
      </c>
      <c r="C232" s="12"/>
      <c r="E232" s="9">
        <v>44952</v>
      </c>
      <c r="F232" s="10" t="s">
        <v>181</v>
      </c>
      <c r="G232" s="10" t="s">
        <v>182</v>
      </c>
      <c r="H232" s="5">
        <v>250</v>
      </c>
      <c r="I232" s="30" t="s">
        <v>174</v>
      </c>
      <c r="N232" s="3"/>
      <c r="O232" s="3"/>
      <c r="P232" s="3"/>
      <c r="Q232" s="3"/>
      <c r="R232" s="20"/>
      <c r="S232" s="3"/>
      <c r="V232" s="19"/>
      <c r="X232" s="13" t="s">
        <v>11</v>
      </c>
      <c r="Y232" s="12"/>
      <c r="AA232" s="9">
        <v>45008</v>
      </c>
      <c r="AB232" s="10" t="s">
        <v>585</v>
      </c>
      <c r="AC232" s="10"/>
      <c r="AD232" s="5">
        <v>180</v>
      </c>
      <c r="AE232" s="30" t="s">
        <v>174</v>
      </c>
      <c r="AJ232" s="3"/>
      <c r="AK232" s="3"/>
      <c r="AL232" s="3"/>
      <c r="AM232" s="3"/>
      <c r="AN232" s="20"/>
      <c r="AO232" s="3"/>
    </row>
    <row r="233" spans="2:41" x14ac:dyDescent="0.25">
      <c r="B233" s="13" t="s">
        <v>12</v>
      </c>
      <c r="C233" s="12"/>
      <c r="E233" s="9"/>
      <c r="F233" s="10"/>
      <c r="G233" s="10"/>
      <c r="H233" s="5"/>
      <c r="N233" s="3"/>
      <c r="O233" s="3"/>
      <c r="P233" s="3"/>
      <c r="Q233" s="3"/>
      <c r="R233" s="20"/>
      <c r="S233" s="3"/>
      <c r="V233" s="19"/>
      <c r="X233" s="13" t="s">
        <v>12</v>
      </c>
      <c r="Y233" s="12">
        <v>10</v>
      </c>
      <c r="AA233" s="9"/>
      <c r="AB233" s="10"/>
      <c r="AC233" s="10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3" t="s">
        <v>13</v>
      </c>
      <c r="C234" s="12"/>
      <c r="E234" s="9"/>
      <c r="F234" s="10"/>
      <c r="G234" s="10"/>
      <c r="H234" s="5"/>
      <c r="N234" s="3"/>
      <c r="O234" s="3"/>
      <c r="P234" s="3"/>
      <c r="Q234" s="3"/>
      <c r="R234" s="20"/>
      <c r="S234" s="3"/>
      <c r="V234" s="19"/>
      <c r="X234" s="13" t="s">
        <v>13</v>
      </c>
      <c r="Y234" s="12"/>
      <c r="AA234" s="9"/>
      <c r="AB234" s="10"/>
      <c r="AC234" s="10"/>
      <c r="AD234" s="5"/>
      <c r="AJ234" s="3"/>
      <c r="AK234" s="3"/>
      <c r="AL234" s="3"/>
      <c r="AM234" s="3"/>
      <c r="AN234" s="20"/>
      <c r="AO234" s="3"/>
    </row>
    <row r="235" spans="2:41" x14ac:dyDescent="0.25">
      <c r="B235" s="13" t="s">
        <v>14</v>
      </c>
      <c r="C235" s="12"/>
      <c r="E235" s="9"/>
      <c r="F235" s="10"/>
      <c r="G235" s="10"/>
      <c r="H235" s="5"/>
      <c r="N235" s="3"/>
      <c r="O235" s="3"/>
      <c r="P235" s="3"/>
      <c r="Q235" s="3"/>
      <c r="R235" s="20"/>
      <c r="S235" s="3"/>
      <c r="V235" s="19"/>
      <c r="X235" s="13" t="s">
        <v>14</v>
      </c>
      <c r="Y235" s="12"/>
      <c r="AA235" s="9"/>
      <c r="AB235" s="10"/>
      <c r="AC235" s="10"/>
      <c r="AD235" s="5"/>
      <c r="AJ235" s="3"/>
      <c r="AK235" s="3"/>
      <c r="AL235" s="3"/>
      <c r="AM235" s="3"/>
      <c r="AN235" s="20"/>
      <c r="AO235" s="3"/>
    </row>
    <row r="236" spans="2:41" x14ac:dyDescent="0.25">
      <c r="B236" s="13" t="s">
        <v>15</v>
      </c>
      <c r="C236" s="12"/>
      <c r="E236" s="9"/>
      <c r="F236" s="10"/>
      <c r="G236" s="10"/>
      <c r="H236" s="5"/>
      <c r="N236" s="3"/>
      <c r="O236" s="3"/>
      <c r="P236" s="3"/>
      <c r="Q236" s="3"/>
      <c r="R236" s="20"/>
      <c r="S236" s="3"/>
      <c r="V236" s="19"/>
      <c r="X236" s="13" t="s">
        <v>15</v>
      </c>
      <c r="Y236" s="12"/>
      <c r="AA236" s="9"/>
      <c r="AB236" s="10"/>
      <c r="AC236" s="10"/>
      <c r="AD236" s="5"/>
      <c r="AJ236" s="3"/>
      <c r="AK236" s="3"/>
      <c r="AL236" s="3"/>
      <c r="AM236" s="3"/>
      <c r="AN236" s="20"/>
      <c r="AO236" s="3"/>
    </row>
    <row r="237" spans="2:41" x14ac:dyDescent="0.25">
      <c r="B237" s="13" t="s">
        <v>16</v>
      </c>
      <c r="C237" s="12"/>
      <c r="E237" s="161" t="s">
        <v>7</v>
      </c>
      <c r="F237" s="162"/>
      <c r="G237" s="163"/>
      <c r="H237" s="5">
        <f>SUM(H223:H236)</f>
        <v>2405</v>
      </c>
      <c r="N237" s="3"/>
      <c r="O237" s="3"/>
      <c r="P237" s="3"/>
      <c r="Q237" s="3"/>
      <c r="R237" s="20"/>
      <c r="S237" s="3"/>
      <c r="V237" s="19"/>
      <c r="X237" s="13" t="s">
        <v>16</v>
      </c>
      <c r="Y237" s="12"/>
      <c r="AA237" s="161" t="s">
        <v>7</v>
      </c>
      <c r="AB237" s="162"/>
      <c r="AC237" s="163"/>
      <c r="AD237" s="5">
        <f>SUM(AD223:AD236)</f>
        <v>1635.54</v>
      </c>
      <c r="AJ237" s="3"/>
      <c r="AK237" s="3"/>
      <c r="AL237" s="3"/>
      <c r="AM237" s="3"/>
      <c r="AN237" s="20"/>
      <c r="AO237" s="3"/>
    </row>
    <row r="238" spans="2:41" x14ac:dyDescent="0.25">
      <c r="B238" s="13" t="s">
        <v>17</v>
      </c>
      <c r="C238" s="12"/>
      <c r="E238" s="15"/>
      <c r="F238" s="15"/>
      <c r="G238" s="15"/>
      <c r="N238" s="3"/>
      <c r="O238" s="3"/>
      <c r="P238" s="3"/>
      <c r="Q238" s="3"/>
      <c r="R238" s="20"/>
      <c r="S238" s="3"/>
      <c r="V238" s="19"/>
      <c r="X238" s="13" t="s">
        <v>542</v>
      </c>
      <c r="Y238" s="12">
        <f>'combustibles '!I101</f>
        <v>325.39999999999998</v>
      </c>
      <c r="AA238" s="15"/>
      <c r="AB238" s="15"/>
      <c r="AC238" s="15"/>
      <c r="AJ238" s="3"/>
      <c r="AK238" s="3"/>
      <c r="AL238" s="3"/>
      <c r="AM238" s="3"/>
      <c r="AN238" s="20"/>
      <c r="AO238" s="3"/>
    </row>
    <row r="239" spans="2:41" x14ac:dyDescent="0.25">
      <c r="B239" s="14"/>
      <c r="C239" s="12"/>
      <c r="N239" s="161" t="s">
        <v>7</v>
      </c>
      <c r="O239" s="162"/>
      <c r="P239" s="162"/>
      <c r="Q239" s="163"/>
      <c r="R239" s="20">
        <f>SUM(R223:R238)</f>
        <v>366.11</v>
      </c>
      <c r="S239" s="3"/>
      <c r="V239" s="19"/>
      <c r="X239" s="14" t="s">
        <v>575</v>
      </c>
      <c r="Y239" s="12">
        <v>411.62599999999998</v>
      </c>
      <c r="AJ239" s="161" t="s">
        <v>7</v>
      </c>
      <c r="AK239" s="162"/>
      <c r="AL239" s="162"/>
      <c r="AM239" s="163"/>
      <c r="AN239" s="20">
        <f>SUM(AN223:AN238)</f>
        <v>2055</v>
      </c>
      <c r="AO239" s="3"/>
    </row>
    <row r="240" spans="2:41" x14ac:dyDescent="0.25">
      <c r="B240" s="14"/>
      <c r="C240" s="12"/>
      <c r="V240" s="19"/>
      <c r="X240" s="14"/>
      <c r="Y240" s="12"/>
    </row>
    <row r="241" spans="2:27" x14ac:dyDescent="0.25">
      <c r="B241" s="14"/>
      <c r="C241" s="12"/>
      <c r="V241" s="19"/>
      <c r="X241" s="14"/>
      <c r="Y241" s="12"/>
    </row>
    <row r="242" spans="2:27" x14ac:dyDescent="0.25">
      <c r="B242" s="14"/>
      <c r="C242" s="12"/>
      <c r="E242" s="16"/>
      <c r="V242" s="19"/>
      <c r="X242" s="14"/>
      <c r="Y242" s="12"/>
      <c r="AA242" s="16"/>
    </row>
    <row r="243" spans="2:27" x14ac:dyDescent="0.25">
      <c r="B243" s="14"/>
      <c r="C243" s="12"/>
      <c r="V243" s="19"/>
      <c r="X243" s="14"/>
      <c r="Y243" s="12"/>
    </row>
    <row r="244" spans="2:27" x14ac:dyDescent="0.25">
      <c r="B244" s="14"/>
      <c r="C244" s="12"/>
      <c r="V244" s="19"/>
      <c r="X244" s="14"/>
      <c r="Y244" s="12"/>
    </row>
    <row r="245" spans="2:27" x14ac:dyDescent="0.25">
      <c r="B245" s="14"/>
      <c r="C245" s="12"/>
      <c r="V245" s="19"/>
      <c r="X245" s="14"/>
      <c r="Y245" s="12"/>
    </row>
    <row r="246" spans="2:27" x14ac:dyDescent="0.25">
      <c r="B246" s="14"/>
      <c r="C246" s="12"/>
      <c r="V246" s="19"/>
      <c r="X246" s="14"/>
      <c r="Y246" s="12"/>
    </row>
    <row r="247" spans="2:27" x14ac:dyDescent="0.25">
      <c r="B247" s="14"/>
      <c r="C247" s="12"/>
      <c r="V247" s="19"/>
      <c r="X247" s="14"/>
      <c r="Y247" s="12"/>
    </row>
    <row r="248" spans="2:27" x14ac:dyDescent="0.25">
      <c r="B248" s="13"/>
      <c r="C248" s="12"/>
      <c r="V248" s="19"/>
      <c r="X248" s="13"/>
      <c r="Y248" s="12"/>
    </row>
    <row r="249" spans="2:27" x14ac:dyDescent="0.25">
      <c r="B249" s="17" t="s">
        <v>18</v>
      </c>
      <c r="C249" s="18">
        <f>SUM(C230:C248)</f>
        <v>8245.9500000000007</v>
      </c>
      <c r="D249" s="30" t="s">
        <v>22</v>
      </c>
      <c r="E249" s="30" t="s">
        <v>21</v>
      </c>
      <c r="V249" s="19"/>
      <c r="X249" s="17" t="s">
        <v>18</v>
      </c>
      <c r="Y249" s="18">
        <f>SUM(Y230:Y248)</f>
        <v>8642.9760000000006</v>
      </c>
      <c r="Z249" s="30" t="s">
        <v>22</v>
      </c>
      <c r="AA249" s="30" t="s">
        <v>21</v>
      </c>
    </row>
    <row r="250" spans="2:27" x14ac:dyDescent="0.25">
      <c r="E250" s="1" t="s">
        <v>19</v>
      </c>
      <c r="V250" s="19"/>
      <c r="AA250" s="1" t="s">
        <v>19</v>
      </c>
    </row>
    <row r="251" spans="2:27" x14ac:dyDescent="0.25">
      <c r="V251" s="19"/>
    </row>
    <row r="252" spans="2:27" x14ac:dyDescent="0.25">
      <c r="V252" s="19"/>
    </row>
    <row r="253" spans="2:27" x14ac:dyDescent="0.25">
      <c r="V253" s="19"/>
    </row>
    <row r="254" spans="2:27" x14ac:dyDescent="0.25">
      <c r="V254" s="19"/>
    </row>
    <row r="255" spans="2:27" x14ac:dyDescent="0.25">
      <c r="V255" s="19"/>
    </row>
    <row r="256" spans="2:27" x14ac:dyDescent="0.25">
      <c r="V256" s="19"/>
    </row>
    <row r="257" spans="2:41" x14ac:dyDescent="0.25">
      <c r="V257" s="19"/>
    </row>
    <row r="258" spans="2:41" x14ac:dyDescent="0.25">
      <c r="V258" s="19"/>
    </row>
    <row r="259" spans="2:41" x14ac:dyDescent="0.25">
      <c r="V259" s="19"/>
    </row>
    <row r="260" spans="2:41" x14ac:dyDescent="0.25">
      <c r="V260" s="19"/>
    </row>
    <row r="261" spans="2:41" x14ac:dyDescent="0.25">
      <c r="V261" s="19"/>
    </row>
    <row r="262" spans="2:41" x14ac:dyDescent="0.25">
      <c r="V262" s="19"/>
      <c r="AC262" s="164" t="s">
        <v>29</v>
      </c>
      <c r="AD262" s="164"/>
      <c r="AE262" s="164"/>
    </row>
    <row r="263" spans="2:41" x14ac:dyDescent="0.25">
      <c r="H263" s="165" t="s">
        <v>28</v>
      </c>
      <c r="I263" s="165"/>
      <c r="J263" s="165"/>
      <c r="V263" s="19"/>
      <c r="AC263" s="164"/>
      <c r="AD263" s="164"/>
      <c r="AE263" s="164"/>
    </row>
    <row r="264" spans="2:41" x14ac:dyDescent="0.25">
      <c r="H264" s="165"/>
      <c r="I264" s="165"/>
      <c r="J264" s="165"/>
      <c r="V264" s="19"/>
      <c r="AC264" s="164"/>
      <c r="AD264" s="164"/>
      <c r="AE264" s="164"/>
    </row>
    <row r="265" spans="2:41" x14ac:dyDescent="0.25">
      <c r="V265" s="19"/>
    </row>
    <row r="266" spans="2:41" x14ac:dyDescent="0.25">
      <c r="V266" s="19"/>
    </row>
    <row r="267" spans="2:41" ht="23.25" x14ac:dyDescent="0.35">
      <c r="B267" s="24" t="s">
        <v>65</v>
      </c>
      <c r="V267" s="19"/>
      <c r="X267" s="24" t="s">
        <v>65</v>
      </c>
    </row>
    <row r="268" spans="2:41" ht="23.25" x14ac:dyDescent="0.35">
      <c r="B268" s="25" t="s">
        <v>32</v>
      </c>
      <c r="C268" s="22">
        <f>IF(X221="PAGADO",0,Y226)</f>
        <v>-7007.4360000000006</v>
      </c>
      <c r="E268" s="166" t="s">
        <v>587</v>
      </c>
      <c r="F268" s="166"/>
      <c r="G268" s="166"/>
      <c r="H268" s="166"/>
      <c r="V268" s="19"/>
      <c r="X268" s="25" t="s">
        <v>32</v>
      </c>
      <c r="Y268" s="22">
        <f>IF(B268="PAGADO",0,C273)</f>
        <v>-6873.1060000000016</v>
      </c>
      <c r="AA268" s="166" t="s">
        <v>587</v>
      </c>
      <c r="AB268" s="166"/>
      <c r="AC268" s="166"/>
      <c r="AD268" s="166"/>
    </row>
    <row r="269" spans="2:41" x14ac:dyDescent="0.25">
      <c r="B269" s="1" t="s">
        <v>0</v>
      </c>
      <c r="C269" s="21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9"/>
      <c r="X269" s="1" t="s">
        <v>0</v>
      </c>
      <c r="Y269" s="21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2"/>
      <c r="E270" s="4">
        <v>45014</v>
      </c>
      <c r="F270" s="3" t="s">
        <v>596</v>
      </c>
      <c r="G270" s="3" t="s">
        <v>189</v>
      </c>
      <c r="H270" s="5">
        <v>620</v>
      </c>
      <c r="I270" s="30" t="s">
        <v>174</v>
      </c>
      <c r="N270" s="27">
        <v>45012</v>
      </c>
      <c r="O270" s="3" t="s">
        <v>597</v>
      </c>
      <c r="P270" s="3">
        <v>200</v>
      </c>
      <c r="Q270" s="3" t="s">
        <v>588</v>
      </c>
      <c r="R270" s="20">
        <v>200</v>
      </c>
      <c r="S270" s="3"/>
      <c r="V270" s="19"/>
      <c r="Y270" s="22"/>
      <c r="AA270" s="4"/>
      <c r="AB270" s="3"/>
      <c r="AC270" s="3"/>
      <c r="AD270" s="5"/>
      <c r="AJ270" s="27">
        <v>45026</v>
      </c>
      <c r="AK270" s="3" t="s">
        <v>635</v>
      </c>
      <c r="AL270" s="3"/>
      <c r="AM270" s="3"/>
      <c r="AN270" s="20">
        <v>1160</v>
      </c>
      <c r="AO270" s="3"/>
    </row>
    <row r="271" spans="2:41" x14ac:dyDescent="0.25">
      <c r="B271" s="1" t="s">
        <v>24</v>
      </c>
      <c r="C271" s="21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s="30" t="s">
        <v>174</v>
      </c>
      <c r="N271" s="27">
        <v>45013</v>
      </c>
      <c r="O271" s="3" t="s">
        <v>591</v>
      </c>
      <c r="P271" s="3">
        <v>80</v>
      </c>
      <c r="Q271" s="3">
        <v>1181</v>
      </c>
      <c r="R271" s="20">
        <v>80</v>
      </c>
      <c r="S271" s="3"/>
      <c r="V271" s="19"/>
      <c r="X271" s="1" t="s">
        <v>24</v>
      </c>
      <c r="Y271" s="21">
        <f>IF(Y268&gt;0,Y268+Y269,Y269)</f>
        <v>0</v>
      </c>
      <c r="AA271" s="4"/>
      <c r="AB271" s="3"/>
      <c r="AC271" s="3"/>
      <c r="AD271" s="5"/>
      <c r="AJ271" s="27">
        <v>45027</v>
      </c>
      <c r="AK271" s="3" t="s">
        <v>642</v>
      </c>
      <c r="AL271" s="3"/>
      <c r="AM271" s="3"/>
      <c r="AN271" s="20">
        <v>100</v>
      </c>
      <c r="AO271" s="3"/>
    </row>
    <row r="272" spans="2:41" x14ac:dyDescent="0.25">
      <c r="B272" s="1" t="s">
        <v>9</v>
      </c>
      <c r="C272" s="22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s="30" t="s">
        <v>173</v>
      </c>
      <c r="N272" s="27">
        <v>45013</v>
      </c>
      <c r="O272" s="3" t="s">
        <v>595</v>
      </c>
      <c r="P272" s="3">
        <v>150</v>
      </c>
      <c r="Q272" s="3">
        <v>1186</v>
      </c>
      <c r="R272" s="20">
        <v>150</v>
      </c>
      <c r="S272" s="3"/>
      <c r="V272" s="19"/>
      <c r="X272" s="1" t="s">
        <v>9</v>
      </c>
      <c r="Y272" s="22">
        <f>Y295</f>
        <v>8817.6660000000029</v>
      </c>
      <c r="AA272" s="4"/>
      <c r="AB272" s="3"/>
      <c r="AC272" s="3"/>
      <c r="AD272" s="5"/>
      <c r="AJ272" s="27">
        <v>45027</v>
      </c>
      <c r="AK272" s="3" t="s">
        <v>642</v>
      </c>
      <c r="AL272" s="3"/>
      <c r="AM272" s="3" t="s">
        <v>643</v>
      </c>
      <c r="AN272" s="20">
        <v>100</v>
      </c>
      <c r="AO272" s="3"/>
    </row>
    <row r="273" spans="2:41" x14ac:dyDescent="0.25">
      <c r="B273" s="6" t="s">
        <v>25</v>
      </c>
      <c r="C273" s="23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s="65" t="s">
        <v>174</v>
      </c>
      <c r="N273" s="27">
        <v>45015</v>
      </c>
      <c r="O273" s="3" t="s">
        <v>605</v>
      </c>
      <c r="P273" s="3">
        <v>917.52</v>
      </c>
      <c r="Q273" s="3">
        <v>1194</v>
      </c>
      <c r="R273" s="20">
        <v>700</v>
      </c>
      <c r="S273" s="3"/>
      <c r="V273" s="19"/>
      <c r="X273" s="6" t="s">
        <v>8</v>
      </c>
      <c r="Y273" s="23">
        <f>Y271-Y272</f>
        <v>-8817.6660000000029</v>
      </c>
      <c r="AA273" s="4"/>
      <c r="AB273" s="3"/>
      <c r="AC273" s="3"/>
      <c r="AD273" s="5"/>
      <c r="AJ273" s="27">
        <v>45028</v>
      </c>
      <c r="AK273" s="3" t="s">
        <v>646</v>
      </c>
      <c r="AL273" s="3"/>
      <c r="AM273" s="3"/>
      <c r="AN273" s="20">
        <v>216.11</v>
      </c>
      <c r="AO273" s="3"/>
    </row>
    <row r="274" spans="2:41" ht="26.25" x14ac:dyDescent="0.4">
      <c r="B274" s="167" t="str">
        <f>IF(C273&lt;0,"NO PAGAR","COBRAR")</f>
        <v>NO PAGAR</v>
      </c>
      <c r="C274" s="167"/>
      <c r="E274" s="9">
        <v>44985</v>
      </c>
      <c r="F274" s="10" t="s">
        <v>619</v>
      </c>
      <c r="G274" s="10" t="s">
        <v>620</v>
      </c>
      <c r="H274" s="5">
        <v>150</v>
      </c>
      <c r="I274" s="65" t="s">
        <v>174</v>
      </c>
      <c r="N274" s="27">
        <v>45015</v>
      </c>
      <c r="O274" s="3" t="s">
        <v>606</v>
      </c>
      <c r="P274" s="3">
        <v>241.24</v>
      </c>
      <c r="Q274" s="3">
        <v>1193</v>
      </c>
      <c r="R274" s="20">
        <v>241.24</v>
      </c>
      <c r="S274" s="3"/>
      <c r="V274" s="19"/>
      <c r="X274" s="167" t="str">
        <f>IF(Y273&lt;0,"NO PAGAR","COBRAR")</f>
        <v>NO PAGAR</v>
      </c>
      <c r="Y274" s="167"/>
      <c r="AA274" s="9"/>
      <c r="AB274" s="10"/>
      <c r="AC274" s="10"/>
      <c r="AD274" s="5"/>
      <c r="AJ274" s="27">
        <v>45029</v>
      </c>
      <c r="AK274" s="3" t="s">
        <v>655</v>
      </c>
      <c r="AL274" s="3"/>
      <c r="AM274" s="3"/>
      <c r="AN274" s="20">
        <v>59.25</v>
      </c>
      <c r="AO274" s="3"/>
    </row>
    <row r="275" spans="2:41" x14ac:dyDescent="0.25">
      <c r="B275" s="159" t="s">
        <v>9</v>
      </c>
      <c r="C275" s="160"/>
      <c r="E275" s="9">
        <v>44998</v>
      </c>
      <c r="F275" s="10" t="s">
        <v>87</v>
      </c>
      <c r="G275" s="10" t="s">
        <v>86</v>
      </c>
      <c r="H275" s="5">
        <v>150</v>
      </c>
      <c r="I275" s="65" t="s">
        <v>174</v>
      </c>
      <c r="N275" s="27">
        <v>45015</v>
      </c>
      <c r="O275" s="3" t="s">
        <v>609</v>
      </c>
      <c r="P275" s="3">
        <v>50</v>
      </c>
      <c r="Q275" s="3"/>
      <c r="R275" s="20">
        <v>50</v>
      </c>
      <c r="S275" s="3"/>
      <c r="V275" s="19"/>
      <c r="X275" s="159" t="s">
        <v>9</v>
      </c>
      <c r="Y275" s="160"/>
      <c r="AA275" s="9"/>
      <c r="AB275" s="10"/>
      <c r="AC275" s="10"/>
      <c r="AD275" s="5"/>
      <c r="AJ275" s="27">
        <v>45029</v>
      </c>
      <c r="AK275" s="3" t="s">
        <v>656</v>
      </c>
      <c r="AL275" s="3"/>
      <c r="AM275" s="3"/>
      <c r="AN275" s="20">
        <v>59.25</v>
      </c>
      <c r="AO275" s="3"/>
    </row>
    <row r="276" spans="2:41" x14ac:dyDescent="0.25">
      <c r="B276" s="11" t="str">
        <f>IF(C309&lt;0,"SALDO A FAVOR","SALDO ADELANTAD0'")</f>
        <v>SALDO ADELANTAD0'</v>
      </c>
      <c r="C276" s="12">
        <f>IF(Y226&lt;=0,Y226*-1)</f>
        <v>7007.4360000000006</v>
      </c>
      <c r="E276" s="9"/>
      <c r="F276" s="10"/>
      <c r="G276" s="10"/>
      <c r="H276" s="5"/>
      <c r="N276" s="3"/>
      <c r="O276" s="3"/>
      <c r="P276" s="3"/>
      <c r="Q276" s="3"/>
      <c r="R276" s="20"/>
      <c r="S276" s="3"/>
      <c r="V276" s="19"/>
      <c r="X276" s="11" t="str">
        <f>IF(C273&lt;0,"SALDO ADELANTADO","SALDO A FAVOR'")</f>
        <v>SALDO ADELANTADO</v>
      </c>
      <c r="Y276" s="12">
        <f>IF(C273&lt;=0,C273*-1)</f>
        <v>6873.1060000000016</v>
      </c>
      <c r="AA276" s="9"/>
      <c r="AB276" s="10"/>
      <c r="AC276" s="10"/>
      <c r="AD276" s="5"/>
      <c r="AJ276" s="3"/>
      <c r="AK276" s="3"/>
      <c r="AL276" s="3"/>
      <c r="AM276" s="3"/>
      <c r="AN276" s="20"/>
      <c r="AO276" s="3"/>
    </row>
    <row r="277" spans="2:41" x14ac:dyDescent="0.25">
      <c r="B277" s="13" t="s">
        <v>10</v>
      </c>
      <c r="C277" s="12">
        <f>R286</f>
        <v>1421.24</v>
      </c>
      <c r="E277" s="9"/>
      <c r="F277" s="10"/>
      <c r="G277" s="10"/>
      <c r="H277" s="5"/>
      <c r="N277" s="3"/>
      <c r="O277" s="3"/>
      <c r="P277" s="3"/>
      <c r="Q277" s="3"/>
      <c r="R277" s="20"/>
      <c r="S277" s="3"/>
      <c r="V277" s="19"/>
      <c r="X277" s="13" t="s">
        <v>10</v>
      </c>
      <c r="Y277" s="12">
        <f>AN286</f>
        <v>1694.6100000000001</v>
      </c>
      <c r="AA277" s="9"/>
      <c r="AB277" s="10"/>
      <c r="AC277" s="10"/>
      <c r="AD277" s="5"/>
      <c r="AJ277" s="3"/>
      <c r="AK277" s="3"/>
      <c r="AL277" s="3"/>
      <c r="AM277" s="3"/>
      <c r="AN277" s="20"/>
      <c r="AO277" s="3"/>
    </row>
    <row r="278" spans="2:41" x14ac:dyDescent="0.25">
      <c r="B278" s="13" t="s">
        <v>11</v>
      </c>
      <c r="C278" s="12"/>
      <c r="E278" s="9"/>
      <c r="F278" s="10"/>
      <c r="G278" s="10"/>
      <c r="H278" s="5"/>
      <c r="N278" s="3"/>
      <c r="O278" s="3"/>
      <c r="P278" s="3"/>
      <c r="Q278" s="3"/>
      <c r="R278" s="20"/>
      <c r="S278" s="3"/>
      <c r="V278" s="19"/>
      <c r="X278" s="13" t="s">
        <v>11</v>
      </c>
      <c r="Y278" s="12">
        <v>80</v>
      </c>
      <c r="AA278" s="9"/>
      <c r="AB278" s="10"/>
      <c r="AC278" s="10"/>
      <c r="AD278" s="5"/>
      <c r="AJ278" s="3"/>
      <c r="AK278" s="3"/>
      <c r="AL278" s="3"/>
      <c r="AM278" s="3"/>
      <c r="AN278" s="20"/>
      <c r="AO278" s="3"/>
    </row>
    <row r="279" spans="2:41" x14ac:dyDescent="0.25">
      <c r="B279" s="13" t="s">
        <v>12</v>
      </c>
      <c r="C279" s="12"/>
      <c r="E279" s="9"/>
      <c r="F279" s="10"/>
      <c r="G279" s="10"/>
      <c r="H279" s="5"/>
      <c r="N279" s="3"/>
      <c r="O279" s="3"/>
      <c r="P279" s="3"/>
      <c r="Q279" s="3"/>
      <c r="R279" s="20"/>
      <c r="S279" s="3"/>
      <c r="V279" s="19"/>
      <c r="X279" s="13" t="s">
        <v>12</v>
      </c>
      <c r="Y279" s="12">
        <v>30</v>
      </c>
      <c r="AA279" s="9"/>
      <c r="AB279" s="10"/>
      <c r="AC279" s="10"/>
      <c r="AD279" s="5"/>
      <c r="AJ279" s="3"/>
      <c r="AK279" s="3"/>
      <c r="AL279" s="3"/>
      <c r="AM279" s="3"/>
      <c r="AN279" s="20"/>
      <c r="AO279" s="3"/>
    </row>
    <row r="280" spans="2:41" x14ac:dyDescent="0.25">
      <c r="B280" s="13" t="s">
        <v>13</v>
      </c>
      <c r="C280" s="12"/>
      <c r="E280" s="9"/>
      <c r="F280" s="10"/>
      <c r="G280" s="10"/>
      <c r="H280" s="5"/>
      <c r="N280" s="3"/>
      <c r="O280" s="3"/>
      <c r="P280" s="3"/>
      <c r="Q280" s="3"/>
      <c r="R280" s="20"/>
      <c r="S280" s="3"/>
      <c r="V280" s="19"/>
      <c r="X280" s="13" t="s">
        <v>13</v>
      </c>
      <c r="Y280" s="12">
        <v>20</v>
      </c>
      <c r="AA280" s="9"/>
      <c r="AB280" s="10"/>
      <c r="AC280" s="10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3" t="s">
        <v>14</v>
      </c>
      <c r="C281" s="12"/>
      <c r="E281" s="9"/>
      <c r="F281" s="10"/>
      <c r="G281" s="10"/>
      <c r="H281" s="5"/>
      <c r="N281" s="3"/>
      <c r="O281" s="3"/>
      <c r="P281" s="3"/>
      <c r="Q281" s="3"/>
      <c r="R281" s="20"/>
      <c r="S281" s="3"/>
      <c r="V281" s="19"/>
      <c r="X281" s="13" t="s">
        <v>649</v>
      </c>
      <c r="Y281" s="57">
        <v>95.69</v>
      </c>
      <c r="AA281" s="9"/>
      <c r="AB281" s="10"/>
      <c r="AC281" s="10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13" t="s">
        <v>15</v>
      </c>
      <c r="C282" s="12"/>
      <c r="E282" s="9"/>
      <c r="F282" s="10"/>
      <c r="G282" s="10"/>
      <c r="H282" s="5"/>
      <c r="N282" s="3"/>
      <c r="O282" s="3"/>
      <c r="P282" s="3"/>
      <c r="Q282" s="3"/>
      <c r="R282" s="20"/>
      <c r="S282" s="3"/>
      <c r="V282" s="19"/>
      <c r="X282" s="13" t="s">
        <v>659</v>
      </c>
      <c r="Y282" s="12">
        <v>24.26</v>
      </c>
      <c r="AA282" s="9"/>
      <c r="AB282" s="10"/>
      <c r="AC282" s="10"/>
      <c r="AD282" s="5"/>
      <c r="AJ282" s="3"/>
      <c r="AK282" s="3"/>
      <c r="AL282" s="3"/>
      <c r="AM282" s="3"/>
      <c r="AN282" s="20"/>
      <c r="AO282" s="3"/>
    </row>
    <row r="283" spans="2:41" x14ac:dyDescent="0.25">
      <c r="B283" s="13" t="s">
        <v>594</v>
      </c>
      <c r="C283" s="12">
        <v>94.2</v>
      </c>
      <c r="E283" s="9"/>
      <c r="F283" s="10"/>
      <c r="G283" s="10"/>
      <c r="H283" s="5"/>
      <c r="N283" s="3"/>
      <c r="O283" s="3"/>
      <c r="P283" s="3"/>
      <c r="Q283" s="3"/>
      <c r="R283" s="20"/>
      <c r="S283" s="3"/>
      <c r="V283" s="19"/>
      <c r="X283" s="13" t="s">
        <v>16</v>
      </c>
      <c r="Y283" s="12"/>
      <c r="AA283" s="9"/>
      <c r="AB283" s="10"/>
      <c r="AC283" s="10"/>
      <c r="AD283" s="5"/>
      <c r="AJ283" s="3"/>
      <c r="AK283" s="3"/>
      <c r="AL283" s="3"/>
      <c r="AM283" s="3"/>
      <c r="AN283" s="20"/>
      <c r="AO283" s="3"/>
    </row>
    <row r="284" spans="2:41" x14ac:dyDescent="0.25">
      <c r="B284" s="13" t="s">
        <v>17</v>
      </c>
      <c r="C284" s="12"/>
      <c r="E284" s="161" t="s">
        <v>7</v>
      </c>
      <c r="F284" s="162"/>
      <c r="G284" s="163"/>
      <c r="H284" s="5">
        <f>SUM(H270:H283)</f>
        <v>1649.77</v>
      </c>
      <c r="N284" s="3"/>
      <c r="O284" s="3"/>
      <c r="P284" s="3"/>
      <c r="Q284" s="3"/>
      <c r="R284" s="20"/>
      <c r="S284" s="3"/>
      <c r="V284" s="19"/>
      <c r="X284" s="13" t="s">
        <v>17</v>
      </c>
      <c r="Y284" s="12"/>
      <c r="AA284" s="161" t="s">
        <v>7</v>
      </c>
      <c r="AB284" s="162"/>
      <c r="AC284" s="163"/>
      <c r="AD284" s="5">
        <f>SUM(AD270:AD283)</f>
        <v>0</v>
      </c>
      <c r="AJ284" s="3"/>
      <c r="AK284" s="3"/>
      <c r="AL284" s="3"/>
      <c r="AM284" s="3"/>
      <c r="AN284" s="20"/>
      <c r="AO284" s="3"/>
    </row>
    <row r="285" spans="2:41" x14ac:dyDescent="0.25">
      <c r="B285" s="14"/>
      <c r="C285" s="12"/>
      <c r="E285" s="15"/>
      <c r="F285" s="15"/>
      <c r="G285" s="15"/>
      <c r="N285" s="3"/>
      <c r="O285" s="3"/>
      <c r="P285" s="3"/>
      <c r="Q285" s="3"/>
      <c r="R285" s="20"/>
      <c r="S285" s="3"/>
      <c r="V285" s="19"/>
      <c r="X285" s="14"/>
      <c r="Y285" s="12"/>
      <c r="AA285" s="15"/>
      <c r="AB285" s="15"/>
      <c r="AC285" s="15"/>
      <c r="AJ285" s="3"/>
      <c r="AK285" s="3"/>
      <c r="AL285" s="3"/>
      <c r="AM285" s="3"/>
      <c r="AN285" s="20"/>
      <c r="AO285" s="3"/>
    </row>
    <row r="286" spans="2:41" x14ac:dyDescent="0.25">
      <c r="B286" s="14"/>
      <c r="C286" s="12"/>
      <c r="N286" s="161" t="s">
        <v>7</v>
      </c>
      <c r="O286" s="162"/>
      <c r="P286" s="162"/>
      <c r="Q286" s="163"/>
      <c r="R286" s="20">
        <f>SUM(R270:R285)</f>
        <v>1421.24</v>
      </c>
      <c r="S286" s="3"/>
      <c r="V286" s="19"/>
      <c r="X286" s="14"/>
      <c r="Y286" s="12"/>
      <c r="AJ286" s="161" t="s">
        <v>7</v>
      </c>
      <c r="AK286" s="162"/>
      <c r="AL286" s="162"/>
      <c r="AM286" s="163"/>
      <c r="AN286" s="20">
        <f>SUM(AN270:AN285)</f>
        <v>1694.6100000000001</v>
      </c>
      <c r="AO286" s="3"/>
    </row>
    <row r="287" spans="2:41" x14ac:dyDescent="0.25">
      <c r="B287" s="14"/>
      <c r="C287" s="12"/>
      <c r="V287" s="19"/>
      <c r="X287" s="14"/>
      <c r="Y287" s="12"/>
    </row>
    <row r="288" spans="2:41" x14ac:dyDescent="0.25">
      <c r="B288" s="14"/>
      <c r="C288" s="12"/>
      <c r="V288" s="19"/>
      <c r="X288" s="14"/>
      <c r="Y288" s="12"/>
    </row>
    <row r="289" spans="1:43" x14ac:dyDescent="0.25">
      <c r="B289" s="14"/>
      <c r="C289" s="12"/>
      <c r="E289" s="16"/>
      <c r="V289" s="19"/>
      <c r="X289" s="14"/>
      <c r="Y289" s="12"/>
      <c r="AA289" s="16"/>
    </row>
    <row r="290" spans="1:43" x14ac:dyDescent="0.25">
      <c r="B290" s="14"/>
      <c r="C290" s="12"/>
      <c r="V290" s="19"/>
      <c r="X290" s="14"/>
      <c r="Y290" s="12"/>
    </row>
    <row r="291" spans="1:43" x14ac:dyDescent="0.25">
      <c r="B291" s="14"/>
      <c r="C291" s="12"/>
      <c r="V291" s="19"/>
      <c r="X291" s="14"/>
      <c r="Y291" s="12"/>
    </row>
    <row r="292" spans="1:43" x14ac:dyDescent="0.25">
      <c r="B292" s="14"/>
      <c r="C292" s="12"/>
      <c r="V292" s="19"/>
      <c r="X292" s="14"/>
      <c r="Y292" s="12"/>
    </row>
    <row r="293" spans="1:43" x14ac:dyDescent="0.25">
      <c r="B293" s="14"/>
      <c r="C293" s="12"/>
      <c r="V293" s="19"/>
      <c r="X293" s="14"/>
      <c r="Y293" s="12"/>
    </row>
    <row r="294" spans="1:43" x14ac:dyDescent="0.25">
      <c r="B294" s="13"/>
      <c r="C294" s="12"/>
      <c r="V294" s="19"/>
      <c r="X294" s="13"/>
      <c r="Y294" s="12"/>
    </row>
    <row r="295" spans="1:43" x14ac:dyDescent="0.25">
      <c r="B295" s="17" t="s">
        <v>18</v>
      </c>
      <c r="C295" s="18">
        <f>SUM(C276:C294)</f>
        <v>8522.876000000002</v>
      </c>
      <c r="V295" s="19"/>
      <c r="X295" s="17" t="s">
        <v>18</v>
      </c>
      <c r="Y295" s="18">
        <f>SUM(Y276:Y294)</f>
        <v>8817.6660000000029</v>
      </c>
    </row>
    <row r="296" spans="1:43" x14ac:dyDescent="0.25">
      <c r="D296" s="30" t="s">
        <v>22</v>
      </c>
      <c r="E296" s="30" t="s">
        <v>21</v>
      </c>
      <c r="V296" s="19"/>
      <c r="Z296" s="30" t="s">
        <v>22</v>
      </c>
      <c r="AA296" s="30" t="s">
        <v>21</v>
      </c>
    </row>
    <row r="297" spans="1:43" x14ac:dyDescent="0.25">
      <c r="E297" s="1" t="s">
        <v>19</v>
      </c>
      <c r="V297" s="19"/>
      <c r="AA297" s="1" t="s">
        <v>19</v>
      </c>
    </row>
    <row r="298" spans="1:43" x14ac:dyDescent="0.25">
      <c r="V298" s="19"/>
    </row>
    <row r="299" spans="1:43" x14ac:dyDescent="0.25">
      <c r="V299" s="19"/>
    </row>
    <row r="300" spans="1:43" x14ac:dyDescent="0.25">
      <c r="V300" s="19"/>
    </row>
    <row r="301" spans="1:43" x14ac:dyDescent="0.25">
      <c r="V301" s="19"/>
    </row>
    <row r="302" spans="1:43" x14ac:dyDescent="0.25">
      <c r="V302" s="19"/>
    </row>
    <row r="303" spans="1:43" x14ac:dyDescent="0.25">
      <c r="V303" s="19"/>
    </row>
    <row r="304" spans="1:43" x14ac:dyDescent="0.2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</row>
    <row r="305" spans="1:43" x14ac:dyDescent="0.2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</row>
    <row r="306" spans="1:43" x14ac:dyDescent="0.2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</row>
    <row r="307" spans="1:43" x14ac:dyDescent="0.25">
      <c r="V307" s="19"/>
    </row>
    <row r="308" spans="1:43" x14ac:dyDescent="0.25">
      <c r="H308" s="165" t="s">
        <v>30</v>
      </c>
      <c r="I308" s="165"/>
      <c r="J308" s="165"/>
      <c r="V308" s="19"/>
      <c r="AA308" s="165" t="s">
        <v>31</v>
      </c>
      <c r="AB308" s="165"/>
      <c r="AC308" s="165"/>
    </row>
    <row r="309" spans="1:43" x14ac:dyDescent="0.25">
      <c r="H309" s="165"/>
      <c r="I309" s="165"/>
      <c r="J309" s="165"/>
      <c r="V309" s="19"/>
      <c r="AA309" s="165"/>
      <c r="AB309" s="165"/>
      <c r="AC309" s="165"/>
    </row>
    <row r="310" spans="1:43" x14ac:dyDescent="0.25">
      <c r="V310" s="19"/>
    </row>
    <row r="311" spans="1:43" x14ac:dyDescent="0.25">
      <c r="V311" s="19"/>
    </row>
    <row r="312" spans="1:43" ht="23.25" x14ac:dyDescent="0.35">
      <c r="B312" s="26" t="s">
        <v>65</v>
      </c>
      <c r="V312" s="19"/>
      <c r="X312" s="24" t="s">
        <v>65</v>
      </c>
    </row>
    <row r="313" spans="1:43" ht="23.25" x14ac:dyDescent="0.35">
      <c r="B313" s="25" t="s">
        <v>32</v>
      </c>
      <c r="C313" s="22">
        <f>IF(X268="PAGADO",0,Y273)</f>
        <v>-8817.6660000000029</v>
      </c>
      <c r="E313" s="166" t="s">
        <v>273</v>
      </c>
      <c r="F313" s="166"/>
      <c r="G313" s="166"/>
      <c r="H313" s="166"/>
      <c r="V313" s="19"/>
      <c r="X313" s="25" t="s">
        <v>32</v>
      </c>
      <c r="Y313" s="22">
        <f>IF(B1106="PAGADO",0,C318)</f>
        <v>-6076.113000000003</v>
      </c>
      <c r="AA313" s="166" t="s">
        <v>587</v>
      </c>
      <c r="AB313" s="166"/>
      <c r="AC313" s="166"/>
      <c r="AD313" s="166"/>
    </row>
    <row r="314" spans="1:43" x14ac:dyDescent="0.25">
      <c r="B314" s="1" t="s">
        <v>0</v>
      </c>
      <c r="C314" s="21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9"/>
      <c r="X314" s="1" t="s">
        <v>0</v>
      </c>
      <c r="Y314" s="21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2"/>
      <c r="E315" s="4">
        <v>44990</v>
      </c>
      <c r="F315" s="3" t="s">
        <v>512</v>
      </c>
      <c r="G315" s="3" t="s">
        <v>97</v>
      </c>
      <c r="H315" s="5">
        <v>285</v>
      </c>
      <c r="I315" s="30" t="s">
        <v>173</v>
      </c>
      <c r="N315" s="27">
        <v>45035</v>
      </c>
      <c r="O315" s="3" t="s">
        <v>677</v>
      </c>
      <c r="P315" s="3">
        <v>100</v>
      </c>
      <c r="Q315" s="3">
        <v>1218</v>
      </c>
      <c r="R315" s="20">
        <v>100</v>
      </c>
      <c r="S315" s="3"/>
      <c r="V315" s="19"/>
      <c r="Y315" s="22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7">
        <v>45040</v>
      </c>
      <c r="AK315" s="3" t="s">
        <v>707</v>
      </c>
      <c r="AL315" s="3">
        <v>90</v>
      </c>
      <c r="AM315" s="3">
        <v>1222</v>
      </c>
      <c r="AN315" s="20">
        <v>90</v>
      </c>
      <c r="AO315" s="3"/>
    </row>
    <row r="316" spans="1:43" x14ac:dyDescent="0.25">
      <c r="B316" s="1" t="s">
        <v>24</v>
      </c>
      <c r="C316" s="21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s="30" t="s">
        <v>173</v>
      </c>
      <c r="N316" s="27">
        <v>45035</v>
      </c>
      <c r="O316" s="3" t="s">
        <v>678</v>
      </c>
      <c r="P316" s="3">
        <v>200</v>
      </c>
      <c r="Q316" s="3">
        <v>1216</v>
      </c>
      <c r="R316" s="20">
        <v>250</v>
      </c>
      <c r="S316" s="3"/>
      <c r="V316" s="19"/>
      <c r="X316" s="1" t="s">
        <v>24</v>
      </c>
      <c r="Y316" s="21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7">
        <v>45040</v>
      </c>
      <c r="AK316" s="3" t="s">
        <v>708</v>
      </c>
      <c r="AL316" s="3">
        <v>90</v>
      </c>
      <c r="AM316" s="3">
        <v>1222</v>
      </c>
      <c r="AN316" s="20">
        <v>90</v>
      </c>
      <c r="AO316" s="3"/>
    </row>
    <row r="317" spans="1:43" x14ac:dyDescent="0.25">
      <c r="B317" s="1" t="s">
        <v>9</v>
      </c>
      <c r="C317" s="22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s="30" t="s">
        <v>173</v>
      </c>
      <c r="N317" s="3"/>
      <c r="O317" s="3"/>
      <c r="P317" s="3"/>
      <c r="Q317" s="3"/>
      <c r="R317" s="20"/>
      <c r="S317" s="3"/>
      <c r="V317" s="19"/>
      <c r="X317" s="1" t="s">
        <v>9</v>
      </c>
      <c r="Y317" s="22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7">
        <v>45041</v>
      </c>
      <c r="AK317" s="3" t="s">
        <v>709</v>
      </c>
      <c r="AL317" s="3">
        <v>90</v>
      </c>
      <c r="AM317" s="3">
        <v>1225</v>
      </c>
      <c r="AN317" s="20">
        <v>90</v>
      </c>
      <c r="AO317" s="3"/>
    </row>
    <row r="318" spans="1:43" x14ac:dyDescent="0.25">
      <c r="B318" s="6" t="s">
        <v>26</v>
      </c>
      <c r="C318" s="23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s="65" t="s">
        <v>174</v>
      </c>
      <c r="N318" s="3"/>
      <c r="O318" s="3"/>
      <c r="P318" s="3"/>
      <c r="Q318" s="3"/>
      <c r="R318" s="20"/>
      <c r="S318" s="3"/>
      <c r="V318" s="19"/>
      <c r="X318" s="6" t="s">
        <v>27</v>
      </c>
      <c r="Y318" s="23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7">
        <v>45031</v>
      </c>
      <c r="AK318" s="3" t="s">
        <v>714</v>
      </c>
      <c r="AL318" s="3">
        <v>20</v>
      </c>
      <c r="AM318" s="3"/>
      <c r="AN318" s="20">
        <v>20</v>
      </c>
      <c r="AO318" s="3"/>
    </row>
    <row r="319" spans="1:43" ht="23.25" x14ac:dyDescent="0.35">
      <c r="B319" s="6"/>
      <c r="C319" s="7"/>
      <c r="E319" s="9">
        <v>44973</v>
      </c>
      <c r="F319" s="10" t="s">
        <v>149</v>
      </c>
      <c r="G319" s="10" t="s">
        <v>155</v>
      </c>
      <c r="H319" s="5">
        <v>380</v>
      </c>
      <c r="I319" s="65" t="s">
        <v>174</v>
      </c>
      <c r="N319" s="3"/>
      <c r="O319" s="3"/>
      <c r="P319" s="3"/>
      <c r="Q319" s="3"/>
      <c r="R319" s="20"/>
      <c r="S319" s="3"/>
      <c r="V319" s="19"/>
      <c r="X319" s="168" t="str">
        <f>IF(Y318&lt;0,"NO PAGAR","COBRAR'")</f>
        <v>NO PAGAR</v>
      </c>
      <c r="Y319" s="168"/>
      <c r="AA319" s="9">
        <v>44987</v>
      </c>
      <c r="AB319" s="10" t="s">
        <v>149</v>
      </c>
      <c r="AC319" s="10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20"/>
      <c r="AO319" s="3"/>
    </row>
    <row r="320" spans="1:43" ht="23.25" x14ac:dyDescent="0.35">
      <c r="B320" s="168" t="str">
        <f>IF(C318&lt;0,"NO PAGAR","COBRAR'")</f>
        <v>NO PAGAR</v>
      </c>
      <c r="C320" s="168"/>
      <c r="E320" s="9">
        <v>44980</v>
      </c>
      <c r="F320" s="10" t="s">
        <v>149</v>
      </c>
      <c r="G320" s="10" t="s">
        <v>86</v>
      </c>
      <c r="H320" s="5">
        <v>170</v>
      </c>
      <c r="I320" s="65" t="s">
        <v>173</v>
      </c>
      <c r="N320" s="3"/>
      <c r="O320" s="3"/>
      <c r="P320" s="3"/>
      <c r="Q320" s="3"/>
      <c r="R320" s="20"/>
      <c r="S320" s="3"/>
      <c r="V320" s="19"/>
      <c r="X320" s="6"/>
      <c r="Y320" s="8"/>
      <c r="AA320" s="9"/>
      <c r="AB320" s="10"/>
      <c r="AC320" s="10"/>
      <c r="AD320" s="5"/>
      <c r="AE320" s="3"/>
      <c r="AJ320" s="3"/>
      <c r="AK320" s="3"/>
      <c r="AL320" s="3"/>
      <c r="AM320" s="3"/>
      <c r="AN320" s="20"/>
      <c r="AO320" s="3"/>
    </row>
    <row r="321" spans="2:41" x14ac:dyDescent="0.25">
      <c r="B321" s="159" t="s">
        <v>9</v>
      </c>
      <c r="C321" s="160"/>
      <c r="E321" s="9">
        <v>44982</v>
      </c>
      <c r="F321" s="10" t="s">
        <v>149</v>
      </c>
      <c r="G321" s="10" t="s">
        <v>150</v>
      </c>
      <c r="H321" s="5">
        <v>170</v>
      </c>
      <c r="I321" s="65" t="s">
        <v>173</v>
      </c>
      <c r="N321" s="3"/>
      <c r="O321" s="3"/>
      <c r="P321" s="3"/>
      <c r="Q321" s="3"/>
      <c r="R321" s="20"/>
      <c r="S321" s="3"/>
      <c r="V321" s="19"/>
      <c r="X321" s="159" t="s">
        <v>9</v>
      </c>
      <c r="Y321" s="160"/>
      <c r="AA321" s="9"/>
      <c r="AB321" s="10"/>
      <c r="AC321" s="10"/>
      <c r="AD321" s="5"/>
      <c r="AE321" s="3"/>
      <c r="AJ321" s="3"/>
      <c r="AK321" s="3"/>
      <c r="AL321" s="3"/>
      <c r="AM321" s="3"/>
      <c r="AN321" s="20"/>
      <c r="AO321" s="3"/>
    </row>
    <row r="322" spans="2:41" x14ac:dyDescent="0.25">
      <c r="B322" s="11" t="str">
        <f>IF(Y273&lt;0,"SALDO ADELANTADO","SALDO A FAVOR '")</f>
        <v>SALDO ADELANTADO</v>
      </c>
      <c r="C322" s="12">
        <f>IF(Y273&lt;=0,Y273*-1)</f>
        <v>8817.6660000000029</v>
      </c>
      <c r="E322" s="9" t="s">
        <v>671</v>
      </c>
      <c r="F322" s="10"/>
      <c r="G322" s="10"/>
      <c r="H322" s="5">
        <v>75</v>
      </c>
      <c r="I322" s="65" t="s">
        <v>672</v>
      </c>
      <c r="N322" s="3"/>
      <c r="O322" s="3"/>
      <c r="P322" s="3"/>
      <c r="Q322" s="3"/>
      <c r="R322" s="20"/>
      <c r="S322" s="3"/>
      <c r="V322" s="19"/>
      <c r="X322" s="11" t="str">
        <f>IF(C318&lt;0,"SALDO ADELANTADO","SALDO A FAVOR'")</f>
        <v>SALDO ADELANTADO</v>
      </c>
      <c r="Y322" s="12">
        <f>IF(C318&lt;=0,C318*-1)</f>
        <v>6076.113000000003</v>
      </c>
      <c r="AA322" s="9"/>
      <c r="AB322" s="10"/>
      <c r="AC322" s="10"/>
      <c r="AD322" s="5"/>
      <c r="AE322" s="3"/>
      <c r="AJ322" s="3"/>
      <c r="AK322" s="3"/>
      <c r="AL322" s="3"/>
      <c r="AM322" s="3"/>
      <c r="AN322" s="20"/>
      <c r="AO322" s="3"/>
    </row>
    <row r="323" spans="2:41" x14ac:dyDescent="0.25">
      <c r="B323" s="13" t="s">
        <v>10</v>
      </c>
      <c r="C323" s="12">
        <f>R331</f>
        <v>350</v>
      </c>
      <c r="E323" s="9">
        <v>45007</v>
      </c>
      <c r="F323" s="10" t="s">
        <v>194</v>
      </c>
      <c r="G323" s="10" t="s">
        <v>381</v>
      </c>
      <c r="H323" s="5">
        <v>190</v>
      </c>
      <c r="I323" s="65" t="s">
        <v>173</v>
      </c>
      <c r="N323" s="3"/>
      <c r="O323" s="3"/>
      <c r="P323" s="3"/>
      <c r="Q323" s="3"/>
      <c r="R323" s="20"/>
      <c r="S323" s="3"/>
      <c r="V323" s="19"/>
      <c r="X323" s="13" t="s">
        <v>10</v>
      </c>
      <c r="Y323" s="12">
        <f>AN331</f>
        <v>290</v>
      </c>
      <c r="AA323" s="9"/>
      <c r="AB323" s="10"/>
      <c r="AC323" s="10"/>
      <c r="AD323" s="5"/>
      <c r="AE323" s="3"/>
      <c r="AJ323" s="3"/>
      <c r="AK323" s="3"/>
      <c r="AL323" s="3"/>
      <c r="AM323" s="3"/>
      <c r="AN323" s="20"/>
      <c r="AO323" s="3"/>
    </row>
    <row r="324" spans="2:41" x14ac:dyDescent="0.25">
      <c r="B324" s="13" t="s">
        <v>11</v>
      </c>
      <c r="C324" s="12"/>
      <c r="E324" s="9">
        <v>45010</v>
      </c>
      <c r="F324" s="10" t="s">
        <v>194</v>
      </c>
      <c r="G324" s="10" t="s">
        <v>141</v>
      </c>
      <c r="H324" s="5">
        <v>180</v>
      </c>
      <c r="I324" s="65" t="s">
        <v>174</v>
      </c>
      <c r="N324" s="3"/>
      <c r="O324" s="3"/>
      <c r="P324" s="3"/>
      <c r="Q324" s="3"/>
      <c r="R324" s="20"/>
      <c r="S324" s="3"/>
      <c r="V324" s="19"/>
      <c r="X324" s="13" t="s">
        <v>11</v>
      </c>
      <c r="Y324" s="12"/>
      <c r="AA324" s="9"/>
      <c r="AB324" s="10"/>
      <c r="AC324" s="10"/>
      <c r="AD324" s="5"/>
      <c r="AE324" s="3"/>
      <c r="AJ324" s="3"/>
      <c r="AK324" s="3"/>
      <c r="AL324" s="3"/>
      <c r="AM324" s="3"/>
      <c r="AN324" s="20"/>
      <c r="AO324" s="3"/>
    </row>
    <row r="325" spans="2:41" x14ac:dyDescent="0.25">
      <c r="B325" s="13" t="s">
        <v>12</v>
      </c>
      <c r="C325" s="12"/>
      <c r="E325" s="9">
        <v>45015</v>
      </c>
      <c r="F325" s="10" t="s">
        <v>194</v>
      </c>
      <c r="G325" s="10" t="s">
        <v>150</v>
      </c>
      <c r="H325" s="5">
        <v>180</v>
      </c>
      <c r="I325" s="65" t="s">
        <v>174</v>
      </c>
      <c r="N325" s="3"/>
      <c r="O325" s="3"/>
      <c r="P325" s="3"/>
      <c r="Q325" s="3"/>
      <c r="R325" s="20"/>
      <c r="S325" s="3"/>
      <c r="V325" s="19"/>
      <c r="X325" s="13" t="s">
        <v>12</v>
      </c>
      <c r="Y325" s="12"/>
      <c r="AA325" s="9"/>
      <c r="AB325" s="10"/>
      <c r="AC325" s="10"/>
      <c r="AD325" s="5"/>
      <c r="AE325" s="3"/>
      <c r="AJ325" s="3"/>
      <c r="AK325" s="3"/>
      <c r="AL325" s="3"/>
      <c r="AM325" s="3"/>
      <c r="AN325" s="20"/>
      <c r="AO325" s="3"/>
    </row>
    <row r="326" spans="2:41" x14ac:dyDescent="0.25">
      <c r="B326" s="13" t="s">
        <v>13</v>
      </c>
      <c r="C326" s="12"/>
      <c r="E326" s="9">
        <v>44988</v>
      </c>
      <c r="F326" s="10" t="s">
        <v>212</v>
      </c>
      <c r="G326" s="10" t="s">
        <v>683</v>
      </c>
      <c r="H326" s="5">
        <v>143.77000000000001</v>
      </c>
      <c r="I326" s="65" t="s">
        <v>174</v>
      </c>
      <c r="N326" s="3"/>
      <c r="O326" s="3"/>
      <c r="P326" s="3"/>
      <c r="Q326" s="3"/>
      <c r="R326" s="20"/>
      <c r="S326" s="3"/>
      <c r="V326" s="19"/>
      <c r="X326" s="13" t="s">
        <v>13</v>
      </c>
      <c r="Y326" s="12"/>
      <c r="AA326" s="9"/>
      <c r="AB326" s="10"/>
      <c r="AC326" s="10"/>
      <c r="AD326" s="5"/>
      <c r="AE326" s="3"/>
      <c r="AJ326" s="3"/>
      <c r="AK326" s="3"/>
      <c r="AL326" s="3"/>
      <c r="AM326" s="3"/>
      <c r="AN326" s="20"/>
      <c r="AO326" s="3"/>
    </row>
    <row r="327" spans="2:41" x14ac:dyDescent="0.25">
      <c r="B327" s="13" t="s">
        <v>14</v>
      </c>
      <c r="C327" s="12"/>
      <c r="E327" s="9">
        <v>44993</v>
      </c>
      <c r="F327" s="10" t="s">
        <v>212</v>
      </c>
      <c r="G327" s="10" t="s">
        <v>86</v>
      </c>
      <c r="H327" s="5">
        <v>145.54</v>
      </c>
      <c r="I327" s="65" t="s">
        <v>174</v>
      </c>
      <c r="N327" s="3"/>
      <c r="O327" s="3"/>
      <c r="P327" s="3"/>
      <c r="Q327" s="3"/>
      <c r="R327" s="20"/>
      <c r="S327" s="3"/>
      <c r="V327" s="19"/>
      <c r="X327" s="13" t="s">
        <v>14</v>
      </c>
      <c r="Y327" s="12"/>
      <c r="AA327" s="9"/>
      <c r="AB327" s="10"/>
      <c r="AC327" s="10"/>
      <c r="AD327" s="5"/>
      <c r="AE327" s="3"/>
      <c r="AJ327" s="3"/>
      <c r="AK327" s="3"/>
      <c r="AL327" s="3"/>
      <c r="AM327" s="3"/>
      <c r="AN327" s="20"/>
      <c r="AO327" s="3"/>
    </row>
    <row r="328" spans="2:41" x14ac:dyDescent="0.25">
      <c r="B328" s="13" t="s">
        <v>15</v>
      </c>
      <c r="C328" s="12"/>
      <c r="E328" s="9">
        <v>44999</v>
      </c>
      <c r="F328" s="10" t="s">
        <v>212</v>
      </c>
      <c r="G328" s="10" t="s">
        <v>684</v>
      </c>
      <c r="H328" s="5">
        <v>335.66</v>
      </c>
      <c r="I328" s="65" t="s">
        <v>174</v>
      </c>
      <c r="N328" s="3"/>
      <c r="O328" s="3"/>
      <c r="P328" s="3"/>
      <c r="Q328" s="3"/>
      <c r="R328" s="20"/>
      <c r="S328" s="3"/>
      <c r="V328" s="19"/>
      <c r="X328" s="13" t="s">
        <v>15</v>
      </c>
      <c r="Y328" s="12"/>
      <c r="AA328" s="9"/>
      <c r="AB328" s="10"/>
      <c r="AC328" s="10"/>
      <c r="AD328" s="5"/>
      <c r="AE328" s="3"/>
      <c r="AJ328" s="3"/>
      <c r="AK328" s="3"/>
      <c r="AL328" s="3"/>
      <c r="AM328" s="3"/>
      <c r="AN328" s="20"/>
      <c r="AO328" s="3"/>
    </row>
    <row r="329" spans="2:41" x14ac:dyDescent="0.25">
      <c r="B329" s="13" t="s">
        <v>690</v>
      </c>
      <c r="C329" s="12">
        <v>94.1</v>
      </c>
      <c r="E329" s="9">
        <v>45002</v>
      </c>
      <c r="F329" s="10" t="s">
        <v>212</v>
      </c>
      <c r="G329" s="10" t="s">
        <v>685</v>
      </c>
      <c r="H329" s="5">
        <v>463.77</v>
      </c>
      <c r="I329" s="65" t="s">
        <v>174</v>
      </c>
      <c r="N329" s="3"/>
      <c r="O329" s="3"/>
      <c r="P329" s="3"/>
      <c r="Q329" s="3"/>
      <c r="R329" s="20"/>
      <c r="S329" s="3"/>
      <c r="V329" s="19"/>
      <c r="X329" s="13" t="s">
        <v>16</v>
      </c>
      <c r="Y329" s="12"/>
      <c r="AA329" s="161" t="s">
        <v>7</v>
      </c>
      <c r="AB329" s="162"/>
      <c r="AC329" s="163"/>
      <c r="AD329" s="5">
        <f>SUM(AD315:AD328)</f>
        <v>910</v>
      </c>
      <c r="AJ329" s="3"/>
      <c r="AK329" s="3"/>
      <c r="AL329" s="3"/>
      <c r="AM329" s="3"/>
      <c r="AN329" s="20"/>
      <c r="AO329" s="3"/>
    </row>
    <row r="330" spans="2:41" x14ac:dyDescent="0.25">
      <c r="B330" s="13" t="s">
        <v>694</v>
      </c>
      <c r="C330" s="12">
        <v>953.08699999999999</v>
      </c>
      <c r="E330" s="9">
        <v>45036</v>
      </c>
      <c r="F330" s="10" t="s">
        <v>686</v>
      </c>
      <c r="G330" s="10"/>
      <c r="H330" s="5">
        <v>200</v>
      </c>
      <c r="I330" s="65" t="s">
        <v>174</v>
      </c>
      <c r="N330" s="3"/>
      <c r="O330" s="3"/>
      <c r="P330" s="3"/>
      <c r="Q330" s="3"/>
      <c r="R330" s="20"/>
      <c r="S330" s="3"/>
      <c r="V330" s="19"/>
      <c r="X330" s="13" t="s">
        <v>717</v>
      </c>
      <c r="Y330" s="12">
        <v>493.7</v>
      </c>
      <c r="AA330" s="15"/>
      <c r="AB330" s="15"/>
      <c r="AC330" s="15"/>
      <c r="AJ330" s="3"/>
      <c r="AK330" s="3"/>
      <c r="AL330" s="3"/>
      <c r="AM330" s="3"/>
      <c r="AN330" s="20"/>
      <c r="AO330" s="3"/>
    </row>
    <row r="331" spans="2:41" x14ac:dyDescent="0.25">
      <c r="B331" s="14"/>
      <c r="C331" s="12"/>
      <c r="E331" s="9">
        <v>44992</v>
      </c>
      <c r="F331" s="10" t="s">
        <v>181</v>
      </c>
      <c r="G331" s="10" t="s">
        <v>86</v>
      </c>
      <c r="H331" s="5">
        <v>210</v>
      </c>
      <c r="I331" s="65" t="s">
        <v>173</v>
      </c>
      <c r="N331" s="161" t="s">
        <v>7</v>
      </c>
      <c r="O331" s="162"/>
      <c r="P331" s="162"/>
      <c r="Q331" s="163"/>
      <c r="R331" s="20">
        <f>SUM(R315:R330)</f>
        <v>350</v>
      </c>
      <c r="S331" s="3"/>
      <c r="V331" s="19"/>
      <c r="X331" s="14"/>
      <c r="Y331" s="12"/>
      <c r="AJ331" s="161" t="s">
        <v>7</v>
      </c>
      <c r="AK331" s="162"/>
      <c r="AL331" s="162"/>
      <c r="AM331" s="163"/>
      <c r="AN331" s="20">
        <f>SUM(AN315:AN330)</f>
        <v>290</v>
      </c>
      <c r="AO331" s="3"/>
    </row>
    <row r="332" spans="2:41" x14ac:dyDescent="0.25">
      <c r="B332" s="14"/>
      <c r="C332" s="12"/>
      <c r="E332" s="9">
        <v>44999</v>
      </c>
      <c r="F332" s="10" t="s">
        <v>181</v>
      </c>
      <c r="G332" s="10" t="s">
        <v>139</v>
      </c>
      <c r="H332" s="5">
        <v>250</v>
      </c>
      <c r="I332" s="65" t="s">
        <v>173</v>
      </c>
      <c r="V332" s="19"/>
      <c r="X332" s="14"/>
      <c r="Y332" s="12"/>
    </row>
    <row r="333" spans="2:41" x14ac:dyDescent="0.25">
      <c r="B333" s="14"/>
      <c r="C333" s="12"/>
      <c r="E333" s="9"/>
      <c r="F333" s="10"/>
      <c r="G333" s="10"/>
      <c r="H333" s="5"/>
      <c r="V333" s="19"/>
      <c r="X333" s="13"/>
      <c r="Y333" s="12"/>
    </row>
    <row r="334" spans="2:41" x14ac:dyDescent="0.25">
      <c r="B334" s="14"/>
      <c r="C334" s="12"/>
      <c r="E334" s="9"/>
      <c r="F334" s="10"/>
      <c r="G334" s="10"/>
      <c r="H334" s="5"/>
      <c r="V334" s="19"/>
      <c r="X334" s="102" t="s">
        <v>18</v>
      </c>
      <c r="Y334" s="103">
        <f>SUM(Y322:Y333)</f>
        <v>6859.8130000000028</v>
      </c>
      <c r="Z334" s="30" t="s">
        <v>22</v>
      </c>
      <c r="AA334" s="30" t="s">
        <v>21</v>
      </c>
    </row>
    <row r="335" spans="2:41" x14ac:dyDescent="0.25">
      <c r="B335" s="14"/>
      <c r="C335" s="12"/>
      <c r="E335" s="161" t="s">
        <v>7</v>
      </c>
      <c r="F335" s="162"/>
      <c r="G335" s="163"/>
      <c r="H335" s="5">
        <f>SUM(H315:H334)</f>
        <v>4138.74</v>
      </c>
      <c r="V335" s="19"/>
      <c r="X335" s="106"/>
      <c r="Y335" s="107"/>
      <c r="AA335" s="1" t="s">
        <v>19</v>
      </c>
    </row>
    <row r="336" spans="2:41" x14ac:dyDescent="0.25">
      <c r="B336" s="14"/>
      <c r="C336" s="12"/>
      <c r="E336" s="15"/>
      <c r="F336" s="15"/>
      <c r="G336" s="15"/>
      <c r="V336" s="19"/>
      <c r="X336" s="104"/>
      <c r="Y336" s="105"/>
    </row>
    <row r="337" spans="2:25" x14ac:dyDescent="0.25">
      <c r="B337" s="14"/>
      <c r="C337" s="12"/>
      <c r="V337" s="19"/>
      <c r="X337" s="104"/>
      <c r="Y337" s="105"/>
    </row>
    <row r="338" spans="2:25" x14ac:dyDescent="0.25">
      <c r="B338" s="14"/>
      <c r="C338" s="12"/>
      <c r="V338" s="19"/>
    </row>
    <row r="339" spans="2:25" x14ac:dyDescent="0.25">
      <c r="B339" s="14"/>
      <c r="C339" s="12"/>
      <c r="V339" s="19"/>
    </row>
    <row r="340" spans="2:25" x14ac:dyDescent="0.25">
      <c r="B340" s="13"/>
      <c r="C340" s="12"/>
      <c r="E340" s="16"/>
      <c r="V340" s="19"/>
    </row>
    <row r="341" spans="2:25" x14ac:dyDescent="0.25">
      <c r="B341" s="17" t="s">
        <v>18</v>
      </c>
      <c r="C341" s="18">
        <f>SUM(C322:C340)</f>
        <v>10214.853000000003</v>
      </c>
      <c r="D341" s="30" t="s">
        <v>22</v>
      </c>
      <c r="V341" s="19"/>
    </row>
    <row r="342" spans="2:25" x14ac:dyDescent="0.25">
      <c r="V342" s="19"/>
    </row>
    <row r="343" spans="2:25" x14ac:dyDescent="0.25">
      <c r="V343" s="19"/>
    </row>
    <row r="344" spans="2:25" x14ac:dyDescent="0.25">
      <c r="V344" s="19"/>
    </row>
    <row r="345" spans="2:25" x14ac:dyDescent="0.25">
      <c r="V345" s="19"/>
    </row>
    <row r="346" spans="2:25" x14ac:dyDescent="0.25">
      <c r="V346" s="19"/>
    </row>
    <row r="347" spans="2:25" x14ac:dyDescent="0.25">
      <c r="E347" s="30" t="s">
        <v>21</v>
      </c>
      <c r="V347" s="19"/>
    </row>
    <row r="348" spans="2:25" x14ac:dyDescent="0.25">
      <c r="E348" s="1" t="s">
        <v>19</v>
      </c>
      <c r="V348" s="19"/>
    </row>
    <row r="349" spans="2:25" x14ac:dyDescent="0.25">
      <c r="V349" s="19"/>
    </row>
    <row r="350" spans="2:25" x14ac:dyDescent="0.25">
      <c r="V350" s="19"/>
    </row>
    <row r="351" spans="2:25" x14ac:dyDescent="0.25">
      <c r="V351" s="19"/>
    </row>
    <row r="352" spans="2:25" x14ac:dyDescent="0.25">
      <c r="V352" s="19"/>
    </row>
    <row r="353" spans="2:41" x14ac:dyDescent="0.25">
      <c r="V353" s="19"/>
    </row>
    <row r="354" spans="2:41" x14ac:dyDescent="0.25">
      <c r="V354" s="19"/>
    </row>
    <row r="355" spans="2:41" x14ac:dyDescent="0.25">
      <c r="V355" s="19"/>
      <c r="AC355" s="164" t="s">
        <v>29</v>
      </c>
      <c r="AD355" s="164"/>
      <c r="AE355" s="164"/>
    </row>
    <row r="356" spans="2:41" ht="24" customHeight="1" x14ac:dyDescent="0.4">
      <c r="H356" s="101" t="s">
        <v>28</v>
      </c>
      <c r="J356" s="101"/>
      <c r="V356" s="19"/>
      <c r="AC356" s="164"/>
      <c r="AD356" s="164"/>
      <c r="AE356" s="164"/>
    </row>
    <row r="357" spans="2:41" ht="15" customHeight="1" x14ac:dyDescent="0.4">
      <c r="H357" s="101"/>
      <c r="J357" s="101"/>
      <c r="V357" s="19"/>
      <c r="AC357" s="164"/>
      <c r="AD357" s="164"/>
      <c r="AE357" s="164"/>
    </row>
    <row r="358" spans="2:41" x14ac:dyDescent="0.25">
      <c r="V358" s="19"/>
    </row>
    <row r="359" spans="2:41" x14ac:dyDescent="0.25">
      <c r="V359" s="19"/>
    </row>
    <row r="360" spans="2:41" ht="23.25" x14ac:dyDescent="0.35">
      <c r="B360" s="24" t="s">
        <v>64</v>
      </c>
      <c r="V360" s="19"/>
      <c r="X360" s="24" t="s">
        <v>64</v>
      </c>
    </row>
    <row r="361" spans="2:41" ht="23.25" x14ac:dyDescent="0.35">
      <c r="B361" s="25" t="s">
        <v>32</v>
      </c>
      <c r="C361" s="22">
        <f>IF(X313="PAGADO",0,Y318)</f>
        <v>-5949.8130000000028</v>
      </c>
      <c r="E361" s="166" t="s">
        <v>273</v>
      </c>
      <c r="F361" s="166"/>
      <c r="G361" s="166"/>
      <c r="H361" s="166"/>
      <c r="V361" s="19"/>
      <c r="X361" s="25" t="s">
        <v>32</v>
      </c>
      <c r="Y361" s="22">
        <f>IF(B361="PAGADO",0,C366)</f>
        <v>-8314.8130000000019</v>
      </c>
      <c r="AA361" s="166" t="s">
        <v>77</v>
      </c>
      <c r="AB361" s="166"/>
      <c r="AC361" s="166"/>
      <c r="AD361" s="166"/>
    </row>
    <row r="362" spans="2:41" x14ac:dyDescent="0.25">
      <c r="B362" s="1" t="s">
        <v>0</v>
      </c>
      <c r="C362" s="21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9"/>
      <c r="X362" s="1" t="s">
        <v>0</v>
      </c>
      <c r="Y362" s="21">
        <f>AD377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2"/>
      <c r="E363" s="4">
        <v>45014</v>
      </c>
      <c r="F363" s="3" t="s">
        <v>87</v>
      </c>
      <c r="G363" s="3" t="s">
        <v>89</v>
      </c>
      <c r="H363" s="5">
        <v>150</v>
      </c>
      <c r="I363" s="30" t="s">
        <v>174</v>
      </c>
      <c r="N363" s="27">
        <v>45044</v>
      </c>
      <c r="O363" s="3" t="s">
        <v>184</v>
      </c>
      <c r="P363" s="3">
        <v>100</v>
      </c>
      <c r="Q363" s="3"/>
      <c r="R363" s="20">
        <v>100</v>
      </c>
      <c r="S363" s="3"/>
      <c r="V363" s="19"/>
      <c r="Y363" s="22"/>
      <c r="AA363" s="124">
        <v>45007</v>
      </c>
      <c r="AB363" s="62" t="s">
        <v>212</v>
      </c>
      <c r="AC363" s="62" t="s">
        <v>750</v>
      </c>
      <c r="AD363" s="57">
        <v>384.57342000000006</v>
      </c>
      <c r="AE363" s="30" t="s">
        <v>174</v>
      </c>
      <c r="AJ363" s="27">
        <v>45054</v>
      </c>
      <c r="AK363" s="3" t="s">
        <v>759</v>
      </c>
      <c r="AL363" s="3">
        <v>1040</v>
      </c>
      <c r="AM363" s="3"/>
      <c r="AN363" s="20">
        <v>1040</v>
      </c>
      <c r="AO363" s="3"/>
    </row>
    <row r="364" spans="2:41" x14ac:dyDescent="0.25">
      <c r="B364" s="1" t="s">
        <v>24</v>
      </c>
      <c r="C364" s="21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s="30" t="s">
        <v>174</v>
      </c>
      <c r="N364" s="27">
        <v>45044</v>
      </c>
      <c r="O364" s="3" t="s">
        <v>728</v>
      </c>
      <c r="P364" s="3">
        <v>1525</v>
      </c>
      <c r="Q364" s="3">
        <v>1230</v>
      </c>
      <c r="R364" s="20">
        <v>1525</v>
      </c>
      <c r="S364" s="3"/>
      <c r="V364" s="19"/>
      <c r="X364" s="1" t="s">
        <v>24</v>
      </c>
      <c r="Y364" s="21">
        <f>IF(Y361&gt;0,Y362+Y361,Y362)</f>
        <v>1134.3757450000001</v>
      </c>
      <c r="AA364" s="124">
        <v>45009</v>
      </c>
      <c r="AB364" s="62" t="s">
        <v>212</v>
      </c>
      <c r="AC364" s="62" t="s">
        <v>762</v>
      </c>
      <c r="AD364" s="57">
        <v>169.80232500000002</v>
      </c>
      <c r="AE364" s="30" t="s">
        <v>174</v>
      </c>
      <c r="AJ364" s="27">
        <v>45055</v>
      </c>
      <c r="AK364" s="3" t="s">
        <v>763</v>
      </c>
      <c r="AL364" s="3"/>
      <c r="AM364" s="3"/>
      <c r="AN364" s="20">
        <v>215.89</v>
      </c>
      <c r="AO364" s="3"/>
    </row>
    <row r="365" spans="2:41" x14ac:dyDescent="0.25">
      <c r="B365" s="1" t="s">
        <v>9</v>
      </c>
      <c r="C365" s="22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s="30" t="s">
        <v>173</v>
      </c>
      <c r="N365" s="27">
        <v>45049</v>
      </c>
      <c r="O365" s="3" t="s">
        <v>729</v>
      </c>
      <c r="P365" s="3">
        <v>50</v>
      </c>
      <c r="Q365" s="3">
        <v>1232</v>
      </c>
      <c r="R365" s="20">
        <v>50</v>
      </c>
      <c r="S365" s="3"/>
      <c r="V365" s="19"/>
      <c r="X365" s="1" t="s">
        <v>9</v>
      </c>
      <c r="Y365" s="22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0" t="s">
        <v>174</v>
      </c>
      <c r="AJ365" s="27">
        <v>45056</v>
      </c>
      <c r="AK365" s="3" t="s">
        <v>529</v>
      </c>
      <c r="AL365" s="3"/>
      <c r="AM365" s="3"/>
      <c r="AN365" s="20">
        <v>100</v>
      </c>
      <c r="AO365" s="3"/>
    </row>
    <row r="366" spans="2:41" x14ac:dyDescent="0.25">
      <c r="B366" s="6" t="s">
        <v>25</v>
      </c>
      <c r="C366" s="23">
        <f>C364-C365</f>
        <v>-8314.8130000000019</v>
      </c>
      <c r="E366" s="4"/>
      <c r="F366" s="3"/>
      <c r="G366" s="3"/>
      <c r="H366" s="5"/>
      <c r="N366" s="27">
        <v>45050</v>
      </c>
      <c r="O366" s="3" t="s">
        <v>742</v>
      </c>
      <c r="P366" s="3">
        <v>700</v>
      </c>
      <c r="Q366" s="3"/>
      <c r="R366" s="20">
        <v>700</v>
      </c>
      <c r="S366" s="3"/>
      <c r="V366" s="19"/>
      <c r="X366" s="6" t="s">
        <v>8</v>
      </c>
      <c r="Y366" s="23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65" t="s">
        <v>173</v>
      </c>
      <c r="AJ366" s="27">
        <v>45056</v>
      </c>
      <c r="AK366" s="3" t="s">
        <v>786</v>
      </c>
      <c r="AL366" s="3"/>
      <c r="AM366" s="3"/>
      <c r="AN366" s="20">
        <v>58.92</v>
      </c>
      <c r="AO366" s="3"/>
    </row>
    <row r="367" spans="2:41" ht="26.25" x14ac:dyDescent="0.4">
      <c r="B367" s="167" t="str">
        <f>IF(C366&lt;0,"NO PAGAR","COBRAR")</f>
        <v>NO PAGAR</v>
      </c>
      <c r="C367" s="167"/>
      <c r="E367" s="9"/>
      <c r="F367" s="10"/>
      <c r="G367" s="10"/>
      <c r="H367" s="5"/>
      <c r="N367" s="27">
        <v>45050</v>
      </c>
      <c r="O367" s="3" t="s">
        <v>743</v>
      </c>
      <c r="P367" s="3"/>
      <c r="Q367" s="3"/>
      <c r="R367" s="20">
        <v>390</v>
      </c>
      <c r="S367" s="3"/>
      <c r="V367" s="19"/>
      <c r="X367" s="167" t="str">
        <f>IF(Y366&lt;0,"NO PAGAR","COBRAR")</f>
        <v>NO PAGAR</v>
      </c>
      <c r="Y367" s="167"/>
      <c r="AA367" s="9">
        <v>44995</v>
      </c>
      <c r="AB367" s="10" t="s">
        <v>784</v>
      </c>
      <c r="AC367" s="10" t="s">
        <v>89</v>
      </c>
      <c r="AD367" s="5">
        <v>120</v>
      </c>
      <c r="AE367" s="65" t="s">
        <v>173</v>
      </c>
      <c r="AJ367" s="27">
        <v>45056</v>
      </c>
      <c r="AK367" s="3" t="s">
        <v>787</v>
      </c>
      <c r="AL367" s="3"/>
      <c r="AM367" s="3"/>
      <c r="AN367" s="20">
        <v>58.92</v>
      </c>
      <c r="AO367" s="3"/>
    </row>
    <row r="368" spans="2:41" x14ac:dyDescent="0.25">
      <c r="B368" s="159" t="s">
        <v>9</v>
      </c>
      <c r="C368" s="160"/>
      <c r="E368" s="9"/>
      <c r="F368" s="10"/>
      <c r="G368" s="10"/>
      <c r="H368" s="5"/>
      <c r="N368" s="27">
        <v>45050</v>
      </c>
      <c r="O368" s="3" t="s">
        <v>744</v>
      </c>
      <c r="P368" s="3"/>
      <c r="Q368" s="3"/>
      <c r="R368" s="20">
        <v>50</v>
      </c>
      <c r="S368" s="3"/>
      <c r="V368" s="19"/>
      <c r="X368" s="159" t="s">
        <v>9</v>
      </c>
      <c r="Y368" s="160"/>
      <c r="AA368" s="9">
        <v>45016</v>
      </c>
      <c r="AB368" s="10" t="s">
        <v>784</v>
      </c>
      <c r="AC368" s="10" t="s">
        <v>89</v>
      </c>
      <c r="AD368" s="5">
        <v>120</v>
      </c>
      <c r="AE368" s="65" t="s">
        <v>173</v>
      </c>
      <c r="AJ368" s="3"/>
      <c r="AK368" s="3"/>
      <c r="AL368" s="3"/>
      <c r="AM368" s="3"/>
      <c r="AN368" s="20"/>
      <c r="AO368" s="3"/>
    </row>
    <row r="369" spans="2:46" x14ac:dyDescent="0.25">
      <c r="B369" s="11" t="str">
        <f>IF(C395&lt;0,"SALDO A FAVOR","SALDO ADELANTAD0'")</f>
        <v>SALDO ADELANTAD0'</v>
      </c>
      <c r="C369" s="12">
        <f>IF(Y318&lt;=0,Y318*-1)</f>
        <v>5949.8130000000028</v>
      </c>
      <c r="E369" s="9"/>
      <c r="F369" s="10"/>
      <c r="G369" s="10"/>
      <c r="H369" s="5"/>
      <c r="N369" s="3"/>
      <c r="O369" s="3"/>
      <c r="P369" s="3"/>
      <c r="Q369" s="3"/>
      <c r="R369" s="20"/>
      <c r="S369" s="3"/>
      <c r="V369" s="19"/>
      <c r="X369" s="11" t="str">
        <f>IF(C366&lt;0,"SALDO ADELANTADO","SALDO A FAVOR'")</f>
        <v>SALDO ADELANTADO</v>
      </c>
      <c r="Y369" s="12">
        <f>IF(C366&lt;=0,C366*-1)</f>
        <v>8314.8130000000019</v>
      </c>
      <c r="AA369" s="9"/>
      <c r="AB369" s="10"/>
      <c r="AC369" s="10"/>
      <c r="AD369" s="5"/>
      <c r="AJ369" s="3"/>
      <c r="AK369" s="3"/>
      <c r="AL369" s="3"/>
      <c r="AM369" s="3"/>
      <c r="AN369" s="20"/>
      <c r="AO369" s="3"/>
    </row>
    <row r="370" spans="2:46" x14ac:dyDescent="0.25">
      <c r="B370" s="13" t="s">
        <v>10</v>
      </c>
      <c r="C370" s="12">
        <f>R379</f>
        <v>2815</v>
      </c>
      <c r="E370" s="9"/>
      <c r="F370" s="10"/>
      <c r="G370" s="10"/>
      <c r="H370" s="5"/>
      <c r="N370" s="3"/>
      <c r="O370" s="3"/>
      <c r="P370" s="3"/>
      <c r="Q370" s="3"/>
      <c r="R370" s="20"/>
      <c r="S370" s="3"/>
      <c r="V370" s="19"/>
      <c r="X370" s="13" t="s">
        <v>10</v>
      </c>
      <c r="Y370" s="12">
        <f>AN373</f>
        <v>1473.73</v>
      </c>
      <c r="AA370" s="9"/>
      <c r="AB370" s="10"/>
      <c r="AC370" s="10"/>
      <c r="AD370" s="5"/>
      <c r="AJ370" s="3"/>
      <c r="AK370" s="3"/>
      <c r="AL370" s="3"/>
      <c r="AM370" s="3"/>
      <c r="AN370" s="20"/>
      <c r="AO370" s="3"/>
    </row>
    <row r="371" spans="2:46" x14ac:dyDescent="0.25">
      <c r="B371" s="13" t="s">
        <v>11</v>
      </c>
      <c r="C371" s="12"/>
      <c r="E371" s="9"/>
      <c r="F371" s="10"/>
      <c r="G371" s="10"/>
      <c r="H371" s="5"/>
      <c r="N371" s="3"/>
      <c r="O371" s="3"/>
      <c r="P371" s="3"/>
      <c r="Q371" s="3"/>
      <c r="R371" s="20"/>
      <c r="S371" s="3"/>
      <c r="V371" s="19"/>
      <c r="X371" s="13" t="s">
        <v>11</v>
      </c>
      <c r="Y371" s="12">
        <v>80</v>
      </c>
      <c r="AA371" s="9"/>
      <c r="AB371" s="10"/>
      <c r="AC371" s="10"/>
      <c r="AD371" s="5"/>
      <c r="AJ371" s="3"/>
      <c r="AK371" s="3"/>
      <c r="AL371" s="3"/>
      <c r="AM371" s="3"/>
      <c r="AN371" s="20"/>
      <c r="AO371" s="3"/>
    </row>
    <row r="372" spans="2:46" x14ac:dyDescent="0.25">
      <c r="B372" s="13" t="s">
        <v>12</v>
      </c>
      <c r="C372" s="12"/>
      <c r="E372" s="9"/>
      <c r="F372" s="10"/>
      <c r="G372" s="10"/>
      <c r="H372" s="5"/>
      <c r="N372" s="3"/>
      <c r="O372" s="3"/>
      <c r="P372" s="3"/>
      <c r="Q372" s="3"/>
      <c r="R372" s="20"/>
      <c r="S372" s="3"/>
      <c r="V372" s="19"/>
      <c r="X372" s="13" t="s">
        <v>12</v>
      </c>
      <c r="Y372" s="12">
        <v>30</v>
      </c>
      <c r="AA372" s="9"/>
      <c r="AB372" s="10"/>
      <c r="AC372" s="10"/>
      <c r="AD372" s="5"/>
      <c r="AJ372" s="3"/>
      <c r="AK372" s="3"/>
      <c r="AL372" s="3"/>
      <c r="AM372" s="3"/>
      <c r="AN372" s="20"/>
      <c r="AO372" s="3"/>
    </row>
    <row r="373" spans="2:46" x14ac:dyDescent="0.25">
      <c r="B373" s="13" t="s">
        <v>13</v>
      </c>
      <c r="C373" s="12"/>
      <c r="E373" s="9"/>
      <c r="F373" s="10"/>
      <c r="G373" s="10"/>
      <c r="H373" s="5"/>
      <c r="N373" s="3"/>
      <c r="O373" s="3"/>
      <c r="P373" s="3"/>
      <c r="Q373" s="3"/>
      <c r="R373" s="20"/>
      <c r="S373" s="3"/>
      <c r="V373" s="19"/>
      <c r="X373" s="13" t="s">
        <v>13</v>
      </c>
      <c r="Y373" s="12">
        <v>20</v>
      </c>
      <c r="AA373" s="9"/>
      <c r="AB373" s="10"/>
      <c r="AC373" s="10"/>
      <c r="AD373" s="5"/>
      <c r="AJ373" s="161" t="s">
        <v>7</v>
      </c>
      <c r="AK373" s="162"/>
      <c r="AL373" s="162"/>
      <c r="AM373" s="163"/>
      <c r="AN373" s="20">
        <f>SUM(AN363:AN372)</f>
        <v>1473.73</v>
      </c>
      <c r="AO373" s="3"/>
    </row>
    <row r="374" spans="2:46" x14ac:dyDescent="0.25">
      <c r="B374" s="13" t="s">
        <v>14</v>
      </c>
      <c r="C374" s="12"/>
      <c r="E374" s="9"/>
      <c r="F374" s="10"/>
      <c r="G374" s="10"/>
      <c r="H374" s="5"/>
      <c r="N374" s="3"/>
      <c r="O374" s="3"/>
      <c r="P374" s="3"/>
      <c r="Q374" s="3"/>
      <c r="R374" s="20"/>
      <c r="S374" s="3"/>
      <c r="V374" s="19"/>
      <c r="X374" s="13" t="s">
        <v>785</v>
      </c>
      <c r="Y374" s="12">
        <v>45.91</v>
      </c>
      <c r="AA374" s="9"/>
      <c r="AB374" s="10"/>
      <c r="AC374" s="10"/>
      <c r="AD374" s="5"/>
    </row>
    <row r="375" spans="2:46" x14ac:dyDescent="0.25">
      <c r="B375" s="13" t="s">
        <v>15</v>
      </c>
      <c r="C375" s="12"/>
      <c r="E375" s="9"/>
      <c r="F375" s="10"/>
      <c r="G375" s="10"/>
      <c r="H375" s="5"/>
      <c r="N375" s="3"/>
      <c r="O375" s="3"/>
      <c r="P375" s="3"/>
      <c r="Q375" s="3"/>
      <c r="R375" s="20"/>
      <c r="S375" s="3"/>
      <c r="V375" s="19"/>
      <c r="X375" s="13" t="s">
        <v>766</v>
      </c>
      <c r="Y375" s="12">
        <v>24.06</v>
      </c>
      <c r="AA375" s="9"/>
      <c r="AB375" s="10"/>
      <c r="AC375" s="10"/>
      <c r="AD375" s="5"/>
      <c r="AI375" s="76" t="s">
        <v>473</v>
      </c>
      <c r="AJ375" s="151">
        <v>24419</v>
      </c>
      <c r="AK375" s="78" t="s">
        <v>474</v>
      </c>
      <c r="AL375" s="79">
        <v>45036</v>
      </c>
      <c r="AM375" s="76">
        <v>503970881</v>
      </c>
      <c r="AN375" s="76" t="s">
        <v>768</v>
      </c>
      <c r="AO375" s="78" t="s">
        <v>479</v>
      </c>
      <c r="AP375" s="76">
        <v>117061</v>
      </c>
      <c r="AQ375" s="81">
        <v>94.245000000000005</v>
      </c>
      <c r="AR375" s="81">
        <v>164.93</v>
      </c>
      <c r="AS375" s="77"/>
      <c r="AT375" s="76"/>
    </row>
    <row r="376" spans="2:46" x14ac:dyDescent="0.25">
      <c r="B376" s="13" t="s">
        <v>16</v>
      </c>
      <c r="C376" s="12"/>
      <c r="E376" s="9"/>
      <c r="F376" s="10"/>
      <c r="G376" s="10"/>
      <c r="H376" s="5"/>
      <c r="N376" s="3"/>
      <c r="O376" s="3"/>
      <c r="P376" s="3"/>
      <c r="Q376" s="3"/>
      <c r="R376" s="20"/>
      <c r="S376" s="3"/>
      <c r="V376" s="19"/>
      <c r="X376" s="13" t="s">
        <v>16</v>
      </c>
      <c r="Y376" s="12"/>
      <c r="AA376" s="9"/>
      <c r="AB376" s="10"/>
      <c r="AC376" s="10"/>
      <c r="AD376" s="5"/>
      <c r="AI376" s="82" t="s">
        <v>473</v>
      </c>
      <c r="AJ376" s="152">
        <v>24596</v>
      </c>
      <c r="AK376" s="84" t="s">
        <v>474</v>
      </c>
      <c r="AL376" s="85">
        <v>45042</v>
      </c>
      <c r="AM376" s="82">
        <v>503970881</v>
      </c>
      <c r="AN376" s="82" t="s">
        <v>769</v>
      </c>
      <c r="AO376" s="84" t="s">
        <v>479</v>
      </c>
      <c r="AP376" s="82">
        <v>117814</v>
      </c>
      <c r="AQ376" s="87">
        <v>75.186000000000007</v>
      </c>
      <c r="AR376" s="87">
        <v>131.58000000000001</v>
      </c>
      <c r="AS376" s="83"/>
      <c r="AT376" s="82"/>
    </row>
    <row r="377" spans="2:46" ht="15" customHeight="1" x14ac:dyDescent="0.25">
      <c r="B377" s="13" t="s">
        <v>17</v>
      </c>
      <c r="C377" s="12"/>
      <c r="E377" s="161" t="s">
        <v>7</v>
      </c>
      <c r="F377" s="162"/>
      <c r="G377" s="163"/>
      <c r="H377" s="5">
        <f>SUM(H363:H376)</f>
        <v>450</v>
      </c>
      <c r="N377" s="3"/>
      <c r="O377" s="3"/>
      <c r="P377" s="3"/>
      <c r="Q377" s="3"/>
      <c r="R377" s="20"/>
      <c r="S377" s="3"/>
      <c r="V377" s="19"/>
      <c r="X377" s="13" t="s">
        <v>17</v>
      </c>
      <c r="Y377" s="12">
        <f>AS380</f>
        <v>554.41300000000001</v>
      </c>
      <c r="AA377" s="161" t="s">
        <v>7</v>
      </c>
      <c r="AB377" s="162"/>
      <c r="AC377" s="163"/>
      <c r="AD377" s="5">
        <f>SUM(AD363:AD376)</f>
        <v>1134.3757450000001</v>
      </c>
      <c r="AI377" s="76" t="s">
        <v>470</v>
      </c>
      <c r="AJ377" s="151">
        <v>120813</v>
      </c>
      <c r="AK377" s="78" t="s">
        <v>472</v>
      </c>
      <c r="AL377" s="79">
        <v>45036</v>
      </c>
      <c r="AM377" s="76">
        <v>1720714904</v>
      </c>
      <c r="AN377" s="76" t="s">
        <v>493</v>
      </c>
      <c r="AO377" s="78" t="s">
        <v>479</v>
      </c>
      <c r="AP377" s="76">
        <v>44349</v>
      </c>
      <c r="AQ377" s="81">
        <v>75.373000000000005</v>
      </c>
      <c r="AR377" s="81">
        <v>131.90299999999999</v>
      </c>
      <c r="AS377" s="77"/>
      <c r="AT377" s="76"/>
    </row>
    <row r="378" spans="2:46" x14ac:dyDescent="0.25">
      <c r="B378" s="14"/>
      <c r="C378" s="12"/>
      <c r="E378" s="15"/>
      <c r="F378" s="15"/>
      <c r="G378" s="15"/>
      <c r="N378" s="3"/>
      <c r="O378" s="3"/>
      <c r="P378" s="3"/>
      <c r="Q378" s="3"/>
      <c r="R378" s="20"/>
      <c r="S378" s="3"/>
      <c r="V378" s="19"/>
      <c r="X378" s="14"/>
      <c r="Y378" s="12"/>
      <c r="AA378" s="15"/>
      <c r="AB378" s="15"/>
      <c r="AC378" s="15"/>
      <c r="AI378" s="82" t="s">
        <v>473</v>
      </c>
      <c r="AJ378" s="152">
        <v>1256</v>
      </c>
      <c r="AK378" s="84" t="s">
        <v>472</v>
      </c>
      <c r="AL378" s="85">
        <v>45033</v>
      </c>
      <c r="AM378" s="82"/>
      <c r="AN378" s="82"/>
      <c r="AO378" s="84" t="s">
        <v>479</v>
      </c>
      <c r="AP378" s="82">
        <v>0</v>
      </c>
      <c r="AQ378" s="87">
        <v>40.570999999999998</v>
      </c>
      <c r="AR378" s="87">
        <v>71</v>
      </c>
      <c r="AS378" s="83"/>
      <c r="AT378" s="82"/>
    </row>
    <row r="379" spans="2:46" ht="24" x14ac:dyDescent="0.25">
      <c r="B379" s="14"/>
      <c r="C379" s="12"/>
      <c r="N379" s="161" t="s">
        <v>7</v>
      </c>
      <c r="O379" s="162"/>
      <c r="P379" s="162"/>
      <c r="Q379" s="163"/>
      <c r="R379" s="20">
        <f>SUM(R363:R378)</f>
        <v>2815</v>
      </c>
      <c r="S379" s="3"/>
      <c r="V379" s="19"/>
      <c r="X379" s="14"/>
      <c r="Y379" s="12"/>
      <c r="AI379" s="76" t="s">
        <v>473</v>
      </c>
      <c r="AJ379" s="151">
        <v>24562</v>
      </c>
      <c r="AK379" s="78" t="s">
        <v>472</v>
      </c>
      <c r="AL379" s="79">
        <v>45041</v>
      </c>
      <c r="AM379" s="76">
        <v>1720714904</v>
      </c>
      <c r="AN379" s="76" t="s">
        <v>493</v>
      </c>
      <c r="AO379" s="78" t="s">
        <v>479</v>
      </c>
      <c r="AP379" s="76">
        <v>44719</v>
      </c>
      <c r="AQ379" s="81">
        <v>31.427</v>
      </c>
      <c r="AR379" s="81">
        <v>55</v>
      </c>
      <c r="AS379" s="77"/>
      <c r="AT379" s="76"/>
    </row>
    <row r="380" spans="2:46" x14ac:dyDescent="0.25">
      <c r="B380" s="13"/>
      <c r="C380" s="12"/>
      <c r="V380" s="19"/>
      <c r="X380" s="13"/>
      <c r="Y380" s="12"/>
      <c r="AS380" s="30">
        <f>SUM(AR375:AR379)</f>
        <v>554.41300000000001</v>
      </c>
    </row>
    <row r="381" spans="2:46" x14ac:dyDescent="0.25">
      <c r="B381" s="17" t="s">
        <v>18</v>
      </c>
      <c r="C381" s="18">
        <f>SUM(C369:C380)</f>
        <v>8764.8130000000019</v>
      </c>
      <c r="E381" s="30" t="s">
        <v>21</v>
      </c>
      <c r="V381" s="19"/>
      <c r="X381" s="17" t="s">
        <v>18</v>
      </c>
      <c r="Y381" s="18">
        <f>SUM(Y369:Y380)</f>
        <v>10542.926000000001</v>
      </c>
    </row>
    <row r="382" spans="2:46" x14ac:dyDescent="0.25">
      <c r="D382" s="30" t="s">
        <v>22</v>
      </c>
      <c r="E382" s="1" t="s">
        <v>19</v>
      </c>
      <c r="V382" s="19"/>
      <c r="Z382" s="30" t="s">
        <v>22</v>
      </c>
      <c r="AA382" s="30" t="s">
        <v>21</v>
      </c>
    </row>
    <row r="383" spans="2:46" x14ac:dyDescent="0.25">
      <c r="E383" s="1"/>
      <c r="V383" s="19"/>
      <c r="AA383" s="1" t="s">
        <v>19</v>
      </c>
    </row>
    <row r="384" spans="2:46" x14ac:dyDescent="0.25">
      <c r="E384" s="1"/>
      <c r="V384" s="19"/>
    </row>
    <row r="385" spans="1:43" x14ac:dyDescent="0.25">
      <c r="E385" s="1"/>
      <c r="V385" s="19"/>
    </row>
    <row r="386" spans="1:43" x14ac:dyDescent="0.25">
      <c r="E386" s="1"/>
      <c r="V386" s="19"/>
    </row>
    <row r="387" spans="1:43" x14ac:dyDescent="0.25">
      <c r="E387" s="1"/>
      <c r="V387" s="19"/>
    </row>
    <row r="388" spans="1:43" x14ac:dyDescent="0.25">
      <c r="E388" s="1"/>
      <c r="V388" s="19"/>
    </row>
    <row r="389" spans="1:43" x14ac:dyDescent="0.25">
      <c r="V389" s="19"/>
    </row>
    <row r="390" spans="1:43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</row>
    <row r="391" spans="1:43" x14ac:dyDescent="0.2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</row>
    <row r="392" spans="1:43" x14ac:dyDescent="0.2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</row>
    <row r="393" spans="1:43" x14ac:dyDescent="0.25">
      <c r="V393" s="19"/>
    </row>
    <row r="394" spans="1:43" ht="15" customHeight="1" x14ac:dyDescent="0.4">
      <c r="H394" s="101" t="s">
        <v>30</v>
      </c>
      <c r="I394" s="101"/>
      <c r="J394" s="101"/>
      <c r="V394" s="19"/>
      <c r="AA394" s="165" t="s">
        <v>31</v>
      </c>
      <c r="AB394" s="165"/>
      <c r="AC394" s="165"/>
    </row>
    <row r="395" spans="1:43" ht="15" customHeight="1" x14ac:dyDescent="0.4">
      <c r="H395" s="101"/>
      <c r="I395" s="101"/>
      <c r="J395" s="101"/>
      <c r="V395" s="19"/>
      <c r="AA395" s="165"/>
      <c r="AB395" s="165"/>
      <c r="AC395" s="165"/>
    </row>
    <row r="396" spans="1:43" x14ac:dyDescent="0.25">
      <c r="V396" s="19"/>
    </row>
    <row r="397" spans="1:43" x14ac:dyDescent="0.25">
      <c r="V397" s="19"/>
    </row>
    <row r="398" spans="1:43" ht="23.25" x14ac:dyDescent="0.35">
      <c r="B398" s="26" t="s">
        <v>64</v>
      </c>
      <c r="V398" s="19"/>
      <c r="X398" s="24" t="s">
        <v>64</v>
      </c>
    </row>
    <row r="399" spans="1:43" ht="23.25" x14ac:dyDescent="0.35">
      <c r="B399" s="25" t="s">
        <v>32</v>
      </c>
      <c r="C399" s="22">
        <f>IF(X361="PAGADO",0,C366)</f>
        <v>-8314.8130000000019</v>
      </c>
      <c r="E399" s="166" t="s">
        <v>20</v>
      </c>
      <c r="F399" s="166"/>
      <c r="G399" s="166"/>
      <c r="H399" s="166"/>
      <c r="V399" s="19"/>
      <c r="X399" s="25" t="s">
        <v>32</v>
      </c>
      <c r="Y399" s="22">
        <f>IF(B1199="PAGADO",0,C404)</f>
        <v>-9408.5502550000019</v>
      </c>
      <c r="AA399" s="166" t="s">
        <v>20</v>
      </c>
      <c r="AB399" s="166"/>
      <c r="AC399" s="166"/>
      <c r="AD399" s="166"/>
    </row>
    <row r="400" spans="1:43" x14ac:dyDescent="0.25">
      <c r="B400" s="1" t="s">
        <v>0</v>
      </c>
      <c r="C400" s="21">
        <f>H415</f>
        <v>0</v>
      </c>
      <c r="E400" s="2" t="s">
        <v>1</v>
      </c>
      <c r="F400" s="2" t="s">
        <v>2</v>
      </c>
      <c r="G400" s="2" t="s">
        <v>3</v>
      </c>
      <c r="H400" s="2" t="s">
        <v>4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9"/>
      <c r="X400" s="1" t="s">
        <v>0</v>
      </c>
      <c r="Y400" s="21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2"/>
      <c r="E401" s="4"/>
      <c r="F401" s="3"/>
      <c r="G401" s="3"/>
      <c r="H401" s="5"/>
      <c r="N401" s="3"/>
      <c r="O401" s="3"/>
      <c r="P401" s="3"/>
      <c r="Q401" s="3"/>
      <c r="R401" s="20"/>
      <c r="S401" s="3"/>
      <c r="V401" s="19"/>
      <c r="Y401" s="22"/>
      <c r="AA401" s="4"/>
      <c r="AB401" s="3"/>
      <c r="AC401" s="3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1" t="s">
        <v>24</v>
      </c>
      <c r="C402" s="21">
        <f>IF(C399&gt;0,C399+C400,C400)</f>
        <v>0</v>
      </c>
      <c r="E402" s="4"/>
      <c r="F402" s="3"/>
      <c r="G402" s="3"/>
      <c r="H402" s="5"/>
      <c r="N402" s="3"/>
      <c r="O402" s="3"/>
      <c r="P402" s="3"/>
      <c r="Q402" s="3"/>
      <c r="R402" s="20"/>
      <c r="S402" s="3"/>
      <c r="V402" s="19"/>
      <c r="X402" s="1" t="s">
        <v>24</v>
      </c>
      <c r="Y402" s="21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20"/>
      <c r="AO402" s="3"/>
    </row>
    <row r="403" spans="2:41" x14ac:dyDescent="0.25">
      <c r="B403" s="1" t="s">
        <v>9</v>
      </c>
      <c r="C403" s="22">
        <f>C427</f>
        <v>9408.5502550000019</v>
      </c>
      <c r="E403" s="4"/>
      <c r="F403" s="3"/>
      <c r="G403" s="3"/>
      <c r="H403" s="5"/>
      <c r="N403" s="3"/>
      <c r="O403" s="3"/>
      <c r="P403" s="3"/>
      <c r="Q403" s="3"/>
      <c r="R403" s="20"/>
      <c r="S403" s="3"/>
      <c r="V403" s="19"/>
      <c r="X403" s="1" t="s">
        <v>9</v>
      </c>
      <c r="Y403" s="22">
        <f>Y427</f>
        <v>9408.5502550000019</v>
      </c>
      <c r="AA403" s="4"/>
      <c r="AB403" s="3"/>
      <c r="AC403" s="3"/>
      <c r="AD403" s="5"/>
      <c r="AJ403" s="3"/>
      <c r="AK403" s="3"/>
      <c r="AL403" s="3"/>
      <c r="AM403" s="3"/>
      <c r="AN403" s="20"/>
      <c r="AO403" s="3"/>
    </row>
    <row r="404" spans="2:41" x14ac:dyDescent="0.25">
      <c r="B404" s="6" t="s">
        <v>26</v>
      </c>
      <c r="C404" s="23">
        <f>C402-C403</f>
        <v>-9408.5502550000019</v>
      </c>
      <c r="E404" s="4"/>
      <c r="F404" s="3"/>
      <c r="G404" s="3"/>
      <c r="H404" s="5"/>
      <c r="N404" s="3"/>
      <c r="O404" s="3"/>
      <c r="P404" s="3"/>
      <c r="Q404" s="3"/>
      <c r="R404" s="20"/>
      <c r="S404" s="3"/>
      <c r="V404" s="19"/>
      <c r="X404" s="6" t="s">
        <v>27</v>
      </c>
      <c r="Y404" s="23">
        <f>Y402-Y403</f>
        <v>-9408.5502550000019</v>
      </c>
      <c r="AA404" s="4"/>
      <c r="AB404" s="3"/>
      <c r="AC404" s="3"/>
      <c r="AD404" s="5"/>
      <c r="AJ404" s="3"/>
      <c r="AK404" s="3"/>
      <c r="AL404" s="3"/>
      <c r="AM404" s="3"/>
      <c r="AN404" s="20"/>
      <c r="AO404" s="3"/>
    </row>
    <row r="405" spans="2:41" ht="23.25" x14ac:dyDescent="0.35">
      <c r="B405" s="6"/>
      <c r="C405" s="7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68" t="str">
        <f>IF(Y404&lt;0,"NO PAGAR","COBRAR'")</f>
        <v>NO PAGAR</v>
      </c>
      <c r="Y405" s="168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ht="23.25" x14ac:dyDescent="0.35">
      <c r="B406" s="168" t="str">
        <f>IF(C404&lt;0,"NO PAGAR","COBRAR'")</f>
        <v>NO PAGAR</v>
      </c>
      <c r="C406" s="168"/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6"/>
      <c r="Y406" s="8"/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59" t="s">
        <v>9</v>
      </c>
      <c r="C407" s="160"/>
      <c r="E407" s="9"/>
      <c r="F407" s="10"/>
      <c r="G407" s="10"/>
      <c r="H407" s="5"/>
      <c r="N407" s="3"/>
      <c r="O407" s="3"/>
      <c r="P407" s="3"/>
      <c r="Q407" s="3"/>
      <c r="R407" s="20"/>
      <c r="S407" s="3"/>
      <c r="V407" s="19"/>
      <c r="X407" s="159" t="s">
        <v>9</v>
      </c>
      <c r="Y407" s="160"/>
      <c r="AA407" s="9"/>
      <c r="AB407" s="10"/>
      <c r="AC407" s="10"/>
      <c r="AD407" s="5"/>
      <c r="AJ407" s="3"/>
      <c r="AK407" s="3"/>
      <c r="AL407" s="3"/>
      <c r="AM407" s="3"/>
      <c r="AN407" s="20"/>
      <c r="AO407" s="3"/>
    </row>
    <row r="408" spans="2:41" x14ac:dyDescent="0.25">
      <c r="B408" s="11" t="str">
        <f>IF(Y366&lt;0,"SALDO ADELANTADO","SALDO A FAVOR '")</f>
        <v>SALDO ADELANTADO</v>
      </c>
      <c r="C408" s="12">
        <f>IF(Y366&lt;=0,Y366*-1)</f>
        <v>9408.5502550000019</v>
      </c>
      <c r="E408" s="9"/>
      <c r="F408" s="10"/>
      <c r="G408" s="10"/>
      <c r="H408" s="5"/>
      <c r="N408" s="3"/>
      <c r="O408" s="3"/>
      <c r="P408" s="3"/>
      <c r="Q408" s="3"/>
      <c r="R408" s="20"/>
      <c r="S408" s="3"/>
      <c r="V408" s="19"/>
      <c r="X408" s="11" t="str">
        <f>IF(C404&lt;0,"SALDO ADELANTADO","SALDO A FAVOR'")</f>
        <v>SALDO ADELANTADO</v>
      </c>
      <c r="Y408" s="12">
        <f>IF(C404&lt;=0,C404*-1)</f>
        <v>9408.5502550000019</v>
      </c>
      <c r="AA408" s="9"/>
      <c r="AB408" s="10"/>
      <c r="AC408" s="10"/>
      <c r="AD408" s="5"/>
      <c r="AJ408" s="3"/>
      <c r="AK408" s="3"/>
      <c r="AL408" s="3"/>
      <c r="AM408" s="3"/>
      <c r="AN408" s="20"/>
      <c r="AO408" s="3"/>
    </row>
    <row r="409" spans="2:41" x14ac:dyDescent="0.25">
      <c r="B409" s="13" t="s">
        <v>10</v>
      </c>
      <c r="C409" s="12">
        <f>R417</f>
        <v>0</v>
      </c>
      <c r="E409" s="9"/>
      <c r="F409" s="10"/>
      <c r="G409" s="10"/>
      <c r="H409" s="5"/>
      <c r="N409" s="3"/>
      <c r="O409" s="3"/>
      <c r="P409" s="3"/>
      <c r="Q409" s="3"/>
      <c r="R409" s="20"/>
      <c r="S409" s="3"/>
      <c r="V409" s="19"/>
      <c r="X409" s="13" t="s">
        <v>10</v>
      </c>
      <c r="Y409" s="12">
        <f>AN417</f>
        <v>0</v>
      </c>
      <c r="AA409" s="9"/>
      <c r="AB409" s="10"/>
      <c r="AC409" s="10"/>
      <c r="AD409" s="5"/>
      <c r="AJ409" s="3"/>
      <c r="AK409" s="3"/>
      <c r="AL409" s="3"/>
      <c r="AM409" s="3"/>
      <c r="AN409" s="20"/>
      <c r="AO409" s="3"/>
    </row>
    <row r="410" spans="2:41" x14ac:dyDescent="0.25">
      <c r="B410" s="13" t="s">
        <v>11</v>
      </c>
      <c r="C410" s="12"/>
      <c r="E410" s="9"/>
      <c r="F410" s="10"/>
      <c r="G410" s="10"/>
      <c r="H410" s="5"/>
      <c r="N410" s="3"/>
      <c r="O410" s="3"/>
      <c r="P410" s="3"/>
      <c r="Q410" s="3"/>
      <c r="R410" s="20"/>
      <c r="S410" s="3"/>
      <c r="V410" s="19"/>
      <c r="X410" s="13" t="s">
        <v>11</v>
      </c>
      <c r="Y410" s="12"/>
      <c r="AA410" s="9"/>
      <c r="AB410" s="10"/>
      <c r="AC410" s="10"/>
      <c r="AD410" s="5"/>
      <c r="AJ410" s="3"/>
      <c r="AK410" s="3"/>
      <c r="AL410" s="3"/>
      <c r="AM410" s="3"/>
      <c r="AN410" s="20"/>
      <c r="AO410" s="3"/>
    </row>
    <row r="411" spans="2:41" x14ac:dyDescent="0.25">
      <c r="B411" s="13" t="s">
        <v>12</v>
      </c>
      <c r="C411" s="12"/>
      <c r="E411" s="9"/>
      <c r="F411" s="10"/>
      <c r="G411" s="10"/>
      <c r="H411" s="5"/>
      <c r="N411" s="3"/>
      <c r="O411" s="3"/>
      <c r="P411" s="3"/>
      <c r="Q411" s="3"/>
      <c r="R411" s="20"/>
      <c r="S411" s="3"/>
      <c r="V411" s="19"/>
      <c r="X411" s="13" t="s">
        <v>12</v>
      </c>
      <c r="Y411" s="12"/>
      <c r="AA411" s="9"/>
      <c r="AB411" s="10"/>
      <c r="AC411" s="10"/>
      <c r="AD411" s="5"/>
      <c r="AJ411" s="3"/>
      <c r="AK411" s="3"/>
      <c r="AL411" s="3"/>
      <c r="AM411" s="3"/>
      <c r="AN411" s="20"/>
      <c r="AO411" s="3"/>
    </row>
    <row r="412" spans="2:41" x14ac:dyDescent="0.25">
      <c r="B412" s="13" t="s">
        <v>13</v>
      </c>
      <c r="C412" s="12"/>
      <c r="E412" s="9"/>
      <c r="F412" s="10"/>
      <c r="G412" s="10"/>
      <c r="H412" s="5"/>
      <c r="N412" s="3"/>
      <c r="O412" s="3"/>
      <c r="P412" s="3"/>
      <c r="Q412" s="3"/>
      <c r="R412" s="20"/>
      <c r="S412" s="3"/>
      <c r="V412" s="19"/>
      <c r="X412" s="13" t="s">
        <v>13</v>
      </c>
      <c r="Y412" s="12"/>
      <c r="AA412" s="9"/>
      <c r="AB412" s="10"/>
      <c r="AC412" s="10"/>
      <c r="AD412" s="5"/>
      <c r="AJ412" s="3"/>
      <c r="AK412" s="3"/>
      <c r="AL412" s="3"/>
      <c r="AM412" s="3"/>
      <c r="AN412" s="20"/>
      <c r="AO412" s="3"/>
    </row>
    <row r="413" spans="2:41" x14ac:dyDescent="0.25">
      <c r="B413" s="13" t="s">
        <v>14</v>
      </c>
      <c r="C413" s="12"/>
      <c r="E413" s="9"/>
      <c r="F413" s="10"/>
      <c r="G413" s="10"/>
      <c r="H413" s="5"/>
      <c r="N413" s="3"/>
      <c r="O413" s="3"/>
      <c r="P413" s="3"/>
      <c r="Q413" s="3"/>
      <c r="R413" s="20"/>
      <c r="S413" s="3"/>
      <c r="V413" s="19"/>
      <c r="X413" s="13" t="s">
        <v>14</v>
      </c>
      <c r="Y413" s="12"/>
      <c r="AA413" s="9"/>
      <c r="AB413" s="10"/>
      <c r="AC413" s="10"/>
      <c r="AD413" s="5"/>
      <c r="AJ413" s="3"/>
      <c r="AK413" s="3"/>
      <c r="AL413" s="3"/>
      <c r="AM413" s="3"/>
      <c r="AN413" s="20"/>
      <c r="AO413" s="3"/>
    </row>
    <row r="414" spans="2:41" x14ac:dyDescent="0.25">
      <c r="B414" s="13" t="s">
        <v>15</v>
      </c>
      <c r="C414" s="12"/>
      <c r="E414" s="9"/>
      <c r="F414" s="10"/>
      <c r="G414" s="10"/>
      <c r="H414" s="5"/>
      <c r="N414" s="3"/>
      <c r="O414" s="3"/>
      <c r="P414" s="3"/>
      <c r="Q414" s="3"/>
      <c r="R414" s="20"/>
      <c r="S414" s="3"/>
      <c r="V414" s="19"/>
      <c r="X414" s="13" t="s">
        <v>15</v>
      </c>
      <c r="Y414" s="12"/>
      <c r="AA414" s="9"/>
      <c r="AB414" s="10"/>
      <c r="AC414" s="10"/>
      <c r="AD414" s="5"/>
      <c r="AJ414" s="3"/>
      <c r="AK414" s="3"/>
      <c r="AL414" s="3"/>
      <c r="AM414" s="3"/>
      <c r="AN414" s="20"/>
      <c r="AO414" s="3"/>
    </row>
    <row r="415" spans="2:41" x14ac:dyDescent="0.25">
      <c r="B415" s="13" t="s">
        <v>16</v>
      </c>
      <c r="C415" s="12"/>
      <c r="E415" s="161" t="s">
        <v>7</v>
      </c>
      <c r="F415" s="162"/>
      <c r="G415" s="163"/>
      <c r="H415" s="5">
        <f>SUM(H401:H414)</f>
        <v>0</v>
      </c>
      <c r="N415" s="3"/>
      <c r="O415" s="3"/>
      <c r="P415" s="3"/>
      <c r="Q415" s="3"/>
      <c r="R415" s="20"/>
      <c r="S415" s="3"/>
      <c r="V415" s="19"/>
      <c r="X415" s="13" t="s">
        <v>16</v>
      </c>
      <c r="Y415" s="12"/>
      <c r="AA415" s="161" t="s">
        <v>7</v>
      </c>
      <c r="AB415" s="162"/>
      <c r="AC415" s="163"/>
      <c r="AD415" s="5">
        <f>SUM(AD401:AD414)</f>
        <v>0</v>
      </c>
      <c r="AJ415" s="3"/>
      <c r="AK415" s="3"/>
      <c r="AL415" s="3"/>
      <c r="AM415" s="3"/>
      <c r="AN415" s="20"/>
      <c r="AO415" s="3"/>
    </row>
    <row r="416" spans="2:41" x14ac:dyDescent="0.25">
      <c r="B416" s="13" t="s">
        <v>17</v>
      </c>
      <c r="C416" s="12"/>
      <c r="E416" s="15"/>
      <c r="F416" s="15"/>
      <c r="G416" s="15"/>
      <c r="N416" s="3"/>
      <c r="O416" s="3"/>
      <c r="P416" s="3"/>
      <c r="Q416" s="3"/>
      <c r="R416" s="20"/>
      <c r="S416" s="3"/>
      <c r="V416" s="19"/>
      <c r="X416" s="13" t="s">
        <v>17</v>
      </c>
      <c r="Y416" s="12"/>
      <c r="AA416" s="15"/>
      <c r="AB416" s="15"/>
      <c r="AC416" s="15"/>
      <c r="AJ416" s="3"/>
      <c r="AK416" s="3"/>
      <c r="AL416" s="3"/>
      <c r="AM416" s="3"/>
      <c r="AN416" s="20"/>
      <c r="AO416" s="3"/>
    </row>
    <row r="417" spans="2:41" x14ac:dyDescent="0.25">
      <c r="B417" s="14"/>
      <c r="C417" s="12"/>
      <c r="N417" s="161" t="s">
        <v>7</v>
      </c>
      <c r="O417" s="162"/>
      <c r="P417" s="162"/>
      <c r="Q417" s="163"/>
      <c r="R417" s="20">
        <f>SUM(R401:R416)</f>
        <v>0</v>
      </c>
      <c r="S417" s="3"/>
      <c r="V417" s="19"/>
      <c r="X417" s="14"/>
      <c r="Y417" s="12"/>
      <c r="AJ417" s="161" t="s">
        <v>7</v>
      </c>
      <c r="AK417" s="162"/>
      <c r="AL417" s="162"/>
      <c r="AM417" s="163"/>
      <c r="AN417" s="20">
        <f>SUM(AN401:AN416)</f>
        <v>0</v>
      </c>
      <c r="AO417" s="3"/>
    </row>
    <row r="418" spans="2:41" x14ac:dyDescent="0.25">
      <c r="B418" s="14"/>
      <c r="C418" s="12"/>
      <c r="V418" s="19"/>
      <c r="X418" s="14"/>
      <c r="Y418" s="12"/>
    </row>
    <row r="419" spans="2:41" x14ac:dyDescent="0.25">
      <c r="B419" s="14"/>
      <c r="C419" s="12"/>
      <c r="V419" s="19"/>
      <c r="X419" s="14"/>
      <c r="Y419" s="12"/>
    </row>
    <row r="420" spans="2:41" x14ac:dyDescent="0.25">
      <c r="B420" s="14"/>
      <c r="C420" s="12"/>
      <c r="E420" s="16"/>
      <c r="V420" s="19"/>
      <c r="X420" s="14"/>
      <c r="Y420" s="12"/>
      <c r="AA420" s="16"/>
    </row>
    <row r="421" spans="2:41" x14ac:dyDescent="0.25">
      <c r="B421" s="14"/>
      <c r="C421" s="12"/>
      <c r="V421" s="19"/>
      <c r="X421" s="14"/>
      <c r="Y421" s="12"/>
    </row>
    <row r="422" spans="2:41" x14ac:dyDescent="0.25">
      <c r="B422" s="14"/>
      <c r="C422" s="12"/>
      <c r="V422" s="19"/>
      <c r="X422" s="14"/>
      <c r="Y422" s="12"/>
    </row>
    <row r="423" spans="2:41" x14ac:dyDescent="0.25">
      <c r="B423" s="14"/>
      <c r="C423" s="12"/>
      <c r="V423" s="19"/>
      <c r="X423" s="14"/>
      <c r="Y423" s="12"/>
    </row>
    <row r="424" spans="2:41" x14ac:dyDescent="0.25">
      <c r="B424" s="14"/>
      <c r="C424" s="12"/>
      <c r="V424" s="19"/>
      <c r="X424" s="14"/>
      <c r="Y424" s="12"/>
    </row>
    <row r="425" spans="2:41" x14ac:dyDescent="0.25">
      <c r="B425" s="14"/>
      <c r="C425" s="12"/>
      <c r="V425" s="19"/>
      <c r="X425" s="14"/>
      <c r="Y425" s="12"/>
    </row>
    <row r="426" spans="2:41" x14ac:dyDescent="0.25">
      <c r="B426" s="13"/>
      <c r="C426" s="12"/>
      <c r="V426" s="19"/>
      <c r="X426" s="13"/>
      <c r="Y426" s="12"/>
    </row>
    <row r="427" spans="2:41" x14ac:dyDescent="0.25">
      <c r="B427" s="17" t="s">
        <v>18</v>
      </c>
      <c r="C427" s="18">
        <f>SUM(C408:C426)</f>
        <v>9408.5502550000019</v>
      </c>
      <c r="D427" s="30" t="s">
        <v>22</v>
      </c>
      <c r="E427" s="30" t="s">
        <v>21</v>
      </c>
      <c r="V427" s="19"/>
      <c r="X427" s="17" t="s">
        <v>18</v>
      </c>
      <c r="Y427" s="18">
        <f>SUM(Y408:Y426)</f>
        <v>9408.5502550000019</v>
      </c>
      <c r="Z427" s="30" t="s">
        <v>22</v>
      </c>
      <c r="AA427" s="30" t="s">
        <v>21</v>
      </c>
    </row>
    <row r="428" spans="2:41" x14ac:dyDescent="0.25">
      <c r="E428" s="1" t="s">
        <v>19</v>
      </c>
      <c r="V428" s="19"/>
      <c r="AA428" s="1" t="s">
        <v>19</v>
      </c>
    </row>
    <row r="429" spans="2:41" x14ac:dyDescent="0.25">
      <c r="V429" s="19"/>
    </row>
    <row r="430" spans="2:41" x14ac:dyDescent="0.25">
      <c r="V430" s="19"/>
    </row>
    <row r="431" spans="2:41" x14ac:dyDescent="0.25">
      <c r="V431" s="19"/>
    </row>
    <row r="432" spans="2:41" x14ac:dyDescent="0.25">
      <c r="V432" s="19"/>
    </row>
    <row r="433" spans="8:31" x14ac:dyDescent="0.25">
      <c r="V433" s="19"/>
    </row>
    <row r="434" spans="8:31" x14ac:dyDescent="0.25">
      <c r="V434" s="19"/>
    </row>
    <row r="435" spans="8:31" x14ac:dyDescent="0.25">
      <c r="V435" s="19"/>
    </row>
    <row r="436" spans="8:31" x14ac:dyDescent="0.25">
      <c r="V436" s="19"/>
    </row>
    <row r="437" spans="8:31" x14ac:dyDescent="0.25">
      <c r="V437" s="19"/>
    </row>
    <row r="438" spans="8:31" x14ac:dyDescent="0.25">
      <c r="V438" s="19"/>
    </row>
    <row r="439" spans="8:31" x14ac:dyDescent="0.25">
      <c r="V439" s="19"/>
    </row>
    <row r="440" spans="8:31" x14ac:dyDescent="0.25">
      <c r="V440" s="19"/>
    </row>
    <row r="441" spans="8:31" x14ac:dyDescent="0.25">
      <c r="V441" s="19"/>
    </row>
    <row r="442" spans="8:31" x14ac:dyDescent="0.25">
      <c r="V442" s="19"/>
    </row>
    <row r="443" spans="8:31" x14ac:dyDescent="0.25">
      <c r="V443" s="19"/>
    </row>
    <row r="444" spans="8:31" x14ac:dyDescent="0.25">
      <c r="V444" s="19"/>
    </row>
    <row r="445" spans="8:31" x14ac:dyDescent="0.25">
      <c r="V445" s="19"/>
      <c r="AC445" s="164" t="s">
        <v>29</v>
      </c>
      <c r="AD445" s="164"/>
      <c r="AE445" s="164"/>
    </row>
    <row r="446" spans="8:31" ht="15" customHeight="1" x14ac:dyDescent="0.4">
      <c r="H446" s="101" t="s">
        <v>28</v>
      </c>
      <c r="I446" s="101"/>
      <c r="J446" s="101"/>
      <c r="V446" s="19"/>
      <c r="AC446" s="164"/>
      <c r="AD446" s="164"/>
      <c r="AE446" s="164"/>
    </row>
    <row r="447" spans="8:31" ht="15" customHeight="1" x14ac:dyDescent="0.4">
      <c r="H447" s="101"/>
      <c r="I447" s="101"/>
      <c r="J447" s="101"/>
      <c r="V447" s="19"/>
      <c r="AC447" s="164"/>
      <c r="AD447" s="164"/>
      <c r="AE447" s="164"/>
    </row>
    <row r="448" spans="8:31" x14ac:dyDescent="0.25">
      <c r="V448" s="19"/>
    </row>
    <row r="449" spans="2:41" x14ac:dyDescent="0.25">
      <c r="V449" s="19"/>
    </row>
    <row r="450" spans="2:41" ht="23.25" x14ac:dyDescent="0.35">
      <c r="B450" s="24" t="s">
        <v>66</v>
      </c>
      <c r="V450" s="19"/>
      <c r="X450" s="24" t="s">
        <v>66</v>
      </c>
    </row>
    <row r="451" spans="2:41" ht="23.25" x14ac:dyDescent="0.35">
      <c r="B451" s="25" t="s">
        <v>32</v>
      </c>
      <c r="C451" s="22">
        <f>IF(X399="PAGADO",0,Y404)</f>
        <v>-9408.5502550000019</v>
      </c>
      <c r="E451" s="166" t="s">
        <v>20</v>
      </c>
      <c r="F451" s="166"/>
      <c r="G451" s="166"/>
      <c r="H451" s="166"/>
      <c r="V451" s="19"/>
      <c r="X451" s="25" t="s">
        <v>32</v>
      </c>
      <c r="Y451" s="22">
        <f>IF(B451="PAGADO",0,C456)</f>
        <v>-9408.5502550000019</v>
      </c>
      <c r="AA451" s="166" t="s">
        <v>20</v>
      </c>
      <c r="AB451" s="166"/>
      <c r="AC451" s="166"/>
      <c r="AD451" s="166"/>
    </row>
    <row r="452" spans="2:41" x14ac:dyDescent="0.25">
      <c r="B452" s="1" t="s">
        <v>0</v>
      </c>
      <c r="C452" s="21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9"/>
      <c r="X452" s="1" t="s">
        <v>0</v>
      </c>
      <c r="Y452" s="21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x14ac:dyDescent="0.25">
      <c r="C453" s="22"/>
      <c r="E453" s="4"/>
      <c r="F453" s="3"/>
      <c r="G453" s="3"/>
      <c r="H453" s="5"/>
      <c r="N453" s="3"/>
      <c r="O453" s="3"/>
      <c r="P453" s="3"/>
      <c r="Q453" s="3"/>
      <c r="R453" s="20"/>
      <c r="S453" s="3"/>
      <c r="V453" s="19"/>
      <c r="Y453" s="22"/>
      <c r="AA453" s="4"/>
      <c r="AB453" s="3"/>
      <c r="AC453" s="3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1" t="s">
        <v>24</v>
      </c>
      <c r="C454" s="21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20"/>
      <c r="S454" s="3"/>
      <c r="V454" s="19"/>
      <c r="X454" s="1" t="s">
        <v>24</v>
      </c>
      <c r="Y454" s="21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20"/>
      <c r="AO454" s="3"/>
    </row>
    <row r="455" spans="2:41" x14ac:dyDescent="0.25">
      <c r="B455" s="1" t="s">
        <v>9</v>
      </c>
      <c r="C455" s="22">
        <f>C478</f>
        <v>9408.5502550000019</v>
      </c>
      <c r="E455" s="4"/>
      <c r="F455" s="3"/>
      <c r="G455" s="3"/>
      <c r="H455" s="5"/>
      <c r="N455" s="3"/>
      <c r="O455" s="3"/>
      <c r="P455" s="3"/>
      <c r="Q455" s="3"/>
      <c r="R455" s="20"/>
      <c r="S455" s="3"/>
      <c r="V455" s="19"/>
      <c r="X455" s="1" t="s">
        <v>9</v>
      </c>
      <c r="Y455" s="22">
        <f>Y478</f>
        <v>9408.5502550000019</v>
      </c>
      <c r="AA455" s="4"/>
      <c r="AB455" s="3"/>
      <c r="AC455" s="3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6" t="s">
        <v>25</v>
      </c>
      <c r="C456" s="23">
        <f>C454-C455</f>
        <v>-9408.5502550000019</v>
      </c>
      <c r="E456" s="4"/>
      <c r="F456" s="3"/>
      <c r="G456" s="3"/>
      <c r="H456" s="5"/>
      <c r="N456" s="3"/>
      <c r="O456" s="3"/>
      <c r="P456" s="3"/>
      <c r="Q456" s="3"/>
      <c r="R456" s="20"/>
      <c r="S456" s="3"/>
      <c r="V456" s="19"/>
      <c r="X456" s="6" t="s">
        <v>8</v>
      </c>
      <c r="Y456" s="23">
        <f>Y454-Y455</f>
        <v>-9408.5502550000019</v>
      </c>
      <c r="AA456" s="4"/>
      <c r="AB456" s="3"/>
      <c r="AC456" s="3"/>
      <c r="AD456" s="5"/>
      <c r="AJ456" s="3"/>
      <c r="AK456" s="3"/>
      <c r="AL456" s="3"/>
      <c r="AM456" s="3"/>
      <c r="AN456" s="20"/>
      <c r="AO456" s="3"/>
    </row>
    <row r="457" spans="2:41" ht="26.25" x14ac:dyDescent="0.4">
      <c r="B457" s="167" t="str">
        <f>IF(C456&lt;0,"NO PAGAR","COBRAR")</f>
        <v>NO PAGAR</v>
      </c>
      <c r="C457" s="167"/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67" t="str">
        <f>IF(Y456&lt;0,"NO PAGAR","COBRAR")</f>
        <v>NO PAGAR</v>
      </c>
      <c r="Y457" s="167"/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59" t="s">
        <v>9</v>
      </c>
      <c r="C458" s="160"/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59" t="s">
        <v>9</v>
      </c>
      <c r="Y458" s="160"/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1" t="str">
        <f>IF(C492&lt;0,"SALDO A FAVOR","SALDO ADELANTAD0'")</f>
        <v>SALDO ADELANTAD0'</v>
      </c>
      <c r="C459" s="12">
        <f>IF(Y404&lt;=0,Y404*-1)</f>
        <v>9408.5502550000019</v>
      </c>
      <c r="E459" s="9"/>
      <c r="F459" s="10"/>
      <c r="G459" s="10"/>
      <c r="H459" s="5"/>
      <c r="N459" s="3"/>
      <c r="O459" s="3"/>
      <c r="P459" s="3"/>
      <c r="Q459" s="3"/>
      <c r="R459" s="20"/>
      <c r="S459" s="3"/>
      <c r="V459" s="19"/>
      <c r="X459" s="11" t="str">
        <f>IF(C456&lt;0,"SALDO ADELANTADO","SALDO A FAVOR'")</f>
        <v>SALDO ADELANTADO</v>
      </c>
      <c r="Y459" s="12">
        <f>IF(C456&lt;=0,C456*-1)</f>
        <v>9408.5502550000019</v>
      </c>
      <c r="AA459" s="9"/>
      <c r="AB459" s="10"/>
      <c r="AC459" s="10"/>
      <c r="AD459" s="5"/>
      <c r="AJ459" s="3"/>
      <c r="AK459" s="3"/>
      <c r="AL459" s="3"/>
      <c r="AM459" s="3"/>
      <c r="AN459" s="20"/>
      <c r="AO459" s="3"/>
    </row>
    <row r="460" spans="2:41" x14ac:dyDescent="0.25">
      <c r="B460" s="13" t="s">
        <v>10</v>
      </c>
      <c r="C460" s="12">
        <f>R469</f>
        <v>0</v>
      </c>
      <c r="E460" s="9"/>
      <c r="F460" s="10"/>
      <c r="G460" s="10"/>
      <c r="H460" s="5"/>
      <c r="N460" s="3"/>
      <c r="O460" s="3"/>
      <c r="P460" s="3"/>
      <c r="Q460" s="3"/>
      <c r="R460" s="20"/>
      <c r="S460" s="3"/>
      <c r="V460" s="19"/>
      <c r="X460" s="13" t="s">
        <v>10</v>
      </c>
      <c r="Y460" s="12">
        <f>AN469</f>
        <v>0</v>
      </c>
      <c r="AA460" s="9"/>
      <c r="AB460" s="10"/>
      <c r="AC460" s="10"/>
      <c r="AD460" s="5"/>
      <c r="AJ460" s="3"/>
      <c r="AK460" s="3"/>
      <c r="AL460" s="3"/>
      <c r="AM460" s="3"/>
      <c r="AN460" s="20"/>
      <c r="AO460" s="3"/>
    </row>
    <row r="461" spans="2:41" x14ac:dyDescent="0.25">
      <c r="B461" s="13" t="s">
        <v>11</v>
      </c>
      <c r="C461" s="12"/>
      <c r="E461" s="9"/>
      <c r="F461" s="10"/>
      <c r="G461" s="10"/>
      <c r="H461" s="5"/>
      <c r="N461" s="3"/>
      <c r="O461" s="3"/>
      <c r="P461" s="3"/>
      <c r="Q461" s="3"/>
      <c r="R461" s="20"/>
      <c r="S461" s="3"/>
      <c r="V461" s="19"/>
      <c r="X461" s="13" t="s">
        <v>11</v>
      </c>
      <c r="Y461" s="12"/>
      <c r="AA461" s="9"/>
      <c r="AB461" s="10"/>
      <c r="AC461" s="10"/>
      <c r="AD461" s="5"/>
      <c r="AJ461" s="3"/>
      <c r="AK461" s="3"/>
      <c r="AL461" s="3"/>
      <c r="AM461" s="3"/>
      <c r="AN461" s="20"/>
      <c r="AO461" s="3"/>
    </row>
    <row r="462" spans="2:41" x14ac:dyDescent="0.25">
      <c r="B462" s="13" t="s">
        <v>12</v>
      </c>
      <c r="C462" s="12"/>
      <c r="E462" s="9"/>
      <c r="F462" s="10"/>
      <c r="G462" s="10"/>
      <c r="H462" s="5"/>
      <c r="N462" s="3"/>
      <c r="O462" s="3"/>
      <c r="P462" s="3"/>
      <c r="Q462" s="3"/>
      <c r="R462" s="20"/>
      <c r="S462" s="3"/>
      <c r="V462" s="19"/>
      <c r="X462" s="13" t="s">
        <v>12</v>
      </c>
      <c r="Y462" s="12"/>
      <c r="AA462" s="9"/>
      <c r="AB462" s="10"/>
      <c r="AC462" s="10"/>
      <c r="AD462" s="5"/>
      <c r="AJ462" s="3"/>
      <c r="AK462" s="3"/>
      <c r="AL462" s="3"/>
      <c r="AM462" s="3"/>
      <c r="AN462" s="20"/>
      <c r="AO462" s="3"/>
    </row>
    <row r="463" spans="2:41" x14ac:dyDescent="0.25">
      <c r="B463" s="13" t="s">
        <v>13</v>
      </c>
      <c r="C463" s="12"/>
      <c r="E463" s="9"/>
      <c r="F463" s="10"/>
      <c r="G463" s="10"/>
      <c r="H463" s="5"/>
      <c r="N463" s="3"/>
      <c r="O463" s="3"/>
      <c r="P463" s="3"/>
      <c r="Q463" s="3"/>
      <c r="R463" s="20"/>
      <c r="S463" s="3"/>
      <c r="V463" s="19"/>
      <c r="X463" s="13" t="s">
        <v>13</v>
      </c>
      <c r="Y463" s="12"/>
      <c r="AA463" s="9"/>
      <c r="AB463" s="10"/>
      <c r="AC463" s="10"/>
      <c r="AD463" s="5"/>
      <c r="AJ463" s="3"/>
      <c r="AK463" s="3"/>
      <c r="AL463" s="3"/>
      <c r="AM463" s="3"/>
      <c r="AN463" s="20"/>
      <c r="AO463" s="3"/>
    </row>
    <row r="464" spans="2:41" x14ac:dyDescent="0.25">
      <c r="B464" s="13" t="s">
        <v>14</v>
      </c>
      <c r="C464" s="12"/>
      <c r="E464" s="9"/>
      <c r="F464" s="10"/>
      <c r="G464" s="10"/>
      <c r="H464" s="5"/>
      <c r="N464" s="3"/>
      <c r="O464" s="3"/>
      <c r="P464" s="3"/>
      <c r="Q464" s="3"/>
      <c r="R464" s="20"/>
      <c r="S464" s="3"/>
      <c r="V464" s="19"/>
      <c r="X464" s="13" t="s">
        <v>14</v>
      </c>
      <c r="Y464" s="12"/>
      <c r="AA464" s="9"/>
      <c r="AB464" s="10"/>
      <c r="AC464" s="10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3" t="s">
        <v>15</v>
      </c>
      <c r="C465" s="12"/>
      <c r="E465" s="9"/>
      <c r="F465" s="10"/>
      <c r="G465" s="10"/>
      <c r="H465" s="5"/>
      <c r="N465" s="3"/>
      <c r="O465" s="3"/>
      <c r="P465" s="3"/>
      <c r="Q465" s="3"/>
      <c r="R465" s="20"/>
      <c r="S465" s="3"/>
      <c r="V465" s="19"/>
      <c r="X465" s="13" t="s">
        <v>15</v>
      </c>
      <c r="Y465" s="12"/>
      <c r="AA465" s="9"/>
      <c r="AB465" s="10"/>
      <c r="AC465" s="10"/>
      <c r="AD465" s="5"/>
      <c r="AJ465" s="3"/>
      <c r="AK465" s="3"/>
      <c r="AL465" s="3"/>
      <c r="AM465" s="3"/>
      <c r="AN465" s="20"/>
      <c r="AO465" s="3"/>
    </row>
    <row r="466" spans="2:41" x14ac:dyDescent="0.25">
      <c r="B466" s="13" t="s">
        <v>16</v>
      </c>
      <c r="C466" s="12"/>
      <c r="E466" s="9"/>
      <c r="F466" s="10"/>
      <c r="G466" s="10"/>
      <c r="H466" s="5"/>
      <c r="N466" s="3"/>
      <c r="O466" s="3"/>
      <c r="P466" s="3"/>
      <c r="Q466" s="3"/>
      <c r="R466" s="20"/>
      <c r="S466" s="3"/>
      <c r="V466" s="19"/>
      <c r="X466" s="13" t="s">
        <v>16</v>
      </c>
      <c r="Y466" s="12"/>
      <c r="AA466" s="9"/>
      <c r="AB466" s="10"/>
      <c r="AC466" s="10"/>
      <c r="AD466" s="5"/>
      <c r="AJ466" s="3"/>
      <c r="AK466" s="3"/>
      <c r="AL466" s="3"/>
      <c r="AM466" s="3"/>
      <c r="AN466" s="20"/>
      <c r="AO466" s="3"/>
    </row>
    <row r="467" spans="2:41" x14ac:dyDescent="0.25">
      <c r="B467" s="13" t="s">
        <v>17</v>
      </c>
      <c r="C467" s="12"/>
      <c r="E467" s="161" t="s">
        <v>7</v>
      </c>
      <c r="F467" s="162"/>
      <c r="G467" s="163"/>
      <c r="H467" s="5">
        <f>SUM(H453:H466)</f>
        <v>0</v>
      </c>
      <c r="N467" s="3"/>
      <c r="O467" s="3"/>
      <c r="P467" s="3"/>
      <c r="Q467" s="3"/>
      <c r="R467" s="20"/>
      <c r="S467" s="3"/>
      <c r="V467" s="19"/>
      <c r="X467" s="13" t="s">
        <v>17</v>
      </c>
      <c r="Y467" s="12"/>
      <c r="AA467" s="161" t="s">
        <v>7</v>
      </c>
      <c r="AB467" s="162"/>
      <c r="AC467" s="163"/>
      <c r="AD467" s="5">
        <f>SUM(AD453:AD466)</f>
        <v>0</v>
      </c>
      <c r="AJ467" s="3"/>
      <c r="AK467" s="3"/>
      <c r="AL467" s="3"/>
      <c r="AM467" s="3"/>
      <c r="AN467" s="20"/>
      <c r="AO467" s="3"/>
    </row>
    <row r="468" spans="2:41" x14ac:dyDescent="0.25">
      <c r="B468" s="14"/>
      <c r="C468" s="12"/>
      <c r="E468" s="15"/>
      <c r="F468" s="15"/>
      <c r="G468" s="15"/>
      <c r="N468" s="3"/>
      <c r="O468" s="3"/>
      <c r="P468" s="3"/>
      <c r="Q468" s="3"/>
      <c r="R468" s="20"/>
      <c r="S468" s="3"/>
      <c r="V468" s="19"/>
      <c r="X468" s="14"/>
      <c r="Y468" s="12"/>
      <c r="AA468" s="15"/>
      <c r="AB468" s="15"/>
      <c r="AC468" s="15"/>
      <c r="AJ468" s="3"/>
      <c r="AK468" s="3"/>
      <c r="AL468" s="3"/>
      <c r="AM468" s="3"/>
      <c r="AN468" s="20"/>
      <c r="AO468" s="3"/>
    </row>
    <row r="469" spans="2:41" x14ac:dyDescent="0.25">
      <c r="B469" s="14"/>
      <c r="C469" s="12"/>
      <c r="N469" s="161" t="s">
        <v>7</v>
      </c>
      <c r="O469" s="162"/>
      <c r="P469" s="162"/>
      <c r="Q469" s="163"/>
      <c r="R469" s="20">
        <f>SUM(R453:R468)</f>
        <v>0</v>
      </c>
      <c r="S469" s="3"/>
      <c r="V469" s="19"/>
      <c r="X469" s="14"/>
      <c r="Y469" s="12"/>
      <c r="AJ469" s="161" t="s">
        <v>7</v>
      </c>
      <c r="AK469" s="162"/>
      <c r="AL469" s="162"/>
      <c r="AM469" s="163"/>
      <c r="AN469" s="20">
        <f>SUM(AN453:AN468)</f>
        <v>0</v>
      </c>
      <c r="AO469" s="3"/>
    </row>
    <row r="470" spans="2:41" x14ac:dyDescent="0.25">
      <c r="B470" s="14"/>
      <c r="C470" s="12"/>
      <c r="V470" s="19"/>
      <c r="X470" s="14"/>
      <c r="Y470" s="12"/>
    </row>
    <row r="471" spans="2:41" x14ac:dyDescent="0.25">
      <c r="B471" s="14"/>
      <c r="C471" s="12"/>
      <c r="V471" s="19"/>
      <c r="X471" s="14"/>
      <c r="Y471" s="12"/>
    </row>
    <row r="472" spans="2:41" x14ac:dyDescent="0.25">
      <c r="B472" s="14"/>
      <c r="C472" s="12"/>
      <c r="E472" s="16"/>
      <c r="V472" s="19"/>
      <c r="X472" s="14"/>
      <c r="Y472" s="12"/>
      <c r="AA472" s="16"/>
    </row>
    <row r="473" spans="2:41" x14ac:dyDescent="0.25">
      <c r="B473" s="14"/>
      <c r="C473" s="12"/>
      <c r="V473" s="19"/>
      <c r="X473" s="14"/>
      <c r="Y473" s="12"/>
    </row>
    <row r="474" spans="2:41" x14ac:dyDescent="0.25">
      <c r="B474" s="14"/>
      <c r="C474" s="12"/>
      <c r="V474" s="19"/>
      <c r="X474" s="14"/>
      <c r="Y474" s="12"/>
    </row>
    <row r="475" spans="2:41" x14ac:dyDescent="0.25">
      <c r="B475" s="14"/>
      <c r="C475" s="12"/>
      <c r="V475" s="19"/>
      <c r="X475" s="14"/>
      <c r="Y475" s="12"/>
    </row>
    <row r="476" spans="2:41" x14ac:dyDescent="0.25">
      <c r="B476" s="14"/>
      <c r="C476" s="12"/>
      <c r="V476" s="19"/>
      <c r="X476" s="14"/>
      <c r="Y476" s="12"/>
    </row>
    <row r="477" spans="2:41" x14ac:dyDescent="0.25">
      <c r="B477" s="13"/>
      <c r="C477" s="12"/>
      <c r="V477" s="19"/>
      <c r="X477" s="13"/>
      <c r="Y477" s="12"/>
    </row>
    <row r="478" spans="2:41" x14ac:dyDescent="0.25">
      <c r="B478" s="17" t="s">
        <v>18</v>
      </c>
      <c r="C478" s="18">
        <f>SUM(C459:C477)</f>
        <v>9408.5502550000019</v>
      </c>
      <c r="V478" s="19"/>
      <c r="X478" s="17" t="s">
        <v>18</v>
      </c>
      <c r="Y478" s="18">
        <f>SUM(Y459:Y477)</f>
        <v>9408.5502550000019</v>
      </c>
    </row>
    <row r="479" spans="2:41" x14ac:dyDescent="0.25">
      <c r="D479" s="30" t="s">
        <v>22</v>
      </c>
      <c r="E479" s="30" t="s">
        <v>21</v>
      </c>
      <c r="V479" s="19"/>
      <c r="Z479" s="30" t="s">
        <v>22</v>
      </c>
      <c r="AA479" s="30" t="s">
        <v>21</v>
      </c>
    </row>
    <row r="480" spans="2:41" x14ac:dyDescent="0.25">
      <c r="E480" s="1" t="s">
        <v>19</v>
      </c>
      <c r="V480" s="19"/>
      <c r="AA480" s="1" t="s">
        <v>19</v>
      </c>
    </row>
    <row r="481" spans="1:43" x14ac:dyDescent="0.25">
      <c r="V481" s="19"/>
    </row>
    <row r="482" spans="1:43" x14ac:dyDescent="0.25">
      <c r="V482" s="19"/>
    </row>
    <row r="483" spans="1:43" x14ac:dyDescent="0.25">
      <c r="V483" s="19"/>
    </row>
    <row r="484" spans="1:43" x14ac:dyDescent="0.25">
      <c r="V484" s="19"/>
    </row>
    <row r="485" spans="1:43" x14ac:dyDescent="0.25">
      <c r="V485" s="19"/>
    </row>
    <row r="486" spans="1:43" x14ac:dyDescent="0.25">
      <c r="V486" s="19"/>
    </row>
    <row r="487" spans="1:43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</row>
    <row r="488" spans="1:43" x14ac:dyDescent="0.2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</row>
    <row r="489" spans="1:43" x14ac:dyDescent="0.2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</row>
    <row r="490" spans="1:43" x14ac:dyDescent="0.25">
      <c r="V490" s="19"/>
    </row>
    <row r="491" spans="1:43" ht="15" customHeight="1" x14ac:dyDescent="0.4">
      <c r="H491" s="101" t="s">
        <v>30</v>
      </c>
      <c r="I491" s="101"/>
      <c r="J491" s="101"/>
      <c r="V491" s="19"/>
      <c r="AA491" s="165" t="s">
        <v>31</v>
      </c>
      <c r="AB491" s="165"/>
      <c r="AC491" s="165"/>
    </row>
    <row r="492" spans="1:43" ht="15" customHeight="1" x14ac:dyDescent="0.4">
      <c r="H492" s="101"/>
      <c r="I492" s="101"/>
      <c r="J492" s="101"/>
      <c r="V492" s="19"/>
      <c r="AA492" s="165"/>
      <c r="AB492" s="165"/>
      <c r="AC492" s="165"/>
    </row>
    <row r="493" spans="1:43" x14ac:dyDescent="0.25">
      <c r="V493" s="19"/>
    </row>
    <row r="494" spans="1:43" x14ac:dyDescent="0.25">
      <c r="V494" s="19"/>
    </row>
    <row r="495" spans="1:43" ht="23.25" x14ac:dyDescent="0.35">
      <c r="B495" s="26" t="s">
        <v>66</v>
      </c>
      <c r="V495" s="19"/>
      <c r="X495" s="24" t="s">
        <v>66</v>
      </c>
    </row>
    <row r="496" spans="1:43" ht="23.25" x14ac:dyDescent="0.35">
      <c r="B496" s="25" t="s">
        <v>32</v>
      </c>
      <c r="C496" s="22">
        <f>IF(X451="PAGADO",0,C456)</f>
        <v>-9408.5502550000019</v>
      </c>
      <c r="E496" s="166" t="s">
        <v>20</v>
      </c>
      <c r="F496" s="166"/>
      <c r="G496" s="166"/>
      <c r="H496" s="166"/>
      <c r="V496" s="19"/>
      <c r="X496" s="25" t="s">
        <v>32</v>
      </c>
      <c r="Y496" s="22">
        <f>IF(B1296="PAGADO",0,C501)</f>
        <v>-9408.5502550000019</v>
      </c>
      <c r="AA496" s="166" t="s">
        <v>20</v>
      </c>
      <c r="AB496" s="166"/>
      <c r="AC496" s="166"/>
      <c r="AD496" s="166"/>
    </row>
    <row r="497" spans="2:41" x14ac:dyDescent="0.25">
      <c r="B497" s="1" t="s">
        <v>0</v>
      </c>
      <c r="C497" s="21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9"/>
      <c r="X497" s="1" t="s">
        <v>0</v>
      </c>
      <c r="Y497" s="21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x14ac:dyDescent="0.25">
      <c r="C498" s="22"/>
      <c r="E498" s="4"/>
      <c r="F498" s="3"/>
      <c r="G498" s="3"/>
      <c r="H498" s="5"/>
      <c r="N498" s="3"/>
      <c r="O498" s="3"/>
      <c r="P498" s="3"/>
      <c r="Q498" s="3"/>
      <c r="R498" s="20"/>
      <c r="S498" s="3"/>
      <c r="V498" s="19"/>
      <c r="Y498" s="22"/>
      <c r="AA498" s="4"/>
      <c r="AB498" s="3"/>
      <c r="AC498" s="3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1" t="s">
        <v>24</v>
      </c>
      <c r="C499" s="21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20"/>
      <c r="S499" s="3"/>
      <c r="V499" s="19"/>
      <c r="X499" s="1" t="s">
        <v>24</v>
      </c>
      <c r="Y499" s="21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20"/>
      <c r="AO499" s="3"/>
    </row>
    <row r="500" spans="2:41" x14ac:dyDescent="0.25">
      <c r="B500" s="1" t="s">
        <v>9</v>
      </c>
      <c r="C500" s="22">
        <f>C524</f>
        <v>9408.5502550000019</v>
      </c>
      <c r="E500" s="4"/>
      <c r="F500" s="3"/>
      <c r="G500" s="3"/>
      <c r="H500" s="5"/>
      <c r="N500" s="3"/>
      <c r="O500" s="3"/>
      <c r="P500" s="3"/>
      <c r="Q500" s="3"/>
      <c r="R500" s="20"/>
      <c r="S500" s="3"/>
      <c r="V500" s="19"/>
      <c r="X500" s="1" t="s">
        <v>9</v>
      </c>
      <c r="Y500" s="22">
        <f>Y524</f>
        <v>9408.5502550000019</v>
      </c>
      <c r="AA500" s="4"/>
      <c r="AB500" s="3"/>
      <c r="AC500" s="3"/>
      <c r="AD500" s="5"/>
      <c r="AJ500" s="3"/>
      <c r="AK500" s="3"/>
      <c r="AL500" s="3"/>
      <c r="AM500" s="3"/>
      <c r="AN500" s="20"/>
      <c r="AO500" s="3"/>
    </row>
    <row r="501" spans="2:41" x14ac:dyDescent="0.25">
      <c r="B501" s="6" t="s">
        <v>26</v>
      </c>
      <c r="C501" s="23">
        <f>C499-C500</f>
        <v>-9408.5502550000019</v>
      </c>
      <c r="E501" s="4"/>
      <c r="F501" s="3"/>
      <c r="G501" s="3"/>
      <c r="H501" s="5"/>
      <c r="N501" s="3"/>
      <c r="O501" s="3"/>
      <c r="P501" s="3"/>
      <c r="Q501" s="3"/>
      <c r="R501" s="20"/>
      <c r="S501" s="3"/>
      <c r="V501" s="19"/>
      <c r="X501" s="6" t="s">
        <v>27</v>
      </c>
      <c r="Y501" s="23">
        <f>Y499-Y500</f>
        <v>-9408.5502550000019</v>
      </c>
      <c r="AA501" s="4"/>
      <c r="AB501" s="3"/>
      <c r="AC501" s="3"/>
      <c r="AD501" s="5"/>
      <c r="AJ501" s="3"/>
      <c r="AK501" s="3"/>
      <c r="AL501" s="3"/>
      <c r="AM501" s="3"/>
      <c r="AN501" s="20"/>
      <c r="AO501" s="3"/>
    </row>
    <row r="502" spans="2:41" ht="23.25" x14ac:dyDescent="0.35">
      <c r="B502" s="6"/>
      <c r="C502" s="7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68" t="str">
        <f>IF(Y501&lt;0,"NO PAGAR","COBRAR'")</f>
        <v>NO PAGAR</v>
      </c>
      <c r="Y502" s="168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ht="23.25" x14ac:dyDescent="0.35">
      <c r="B503" s="168" t="str">
        <f>IF(C501&lt;0,"NO PAGAR","COBRAR'")</f>
        <v>NO PAGAR</v>
      </c>
      <c r="C503" s="168"/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6"/>
      <c r="Y503" s="8"/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59" t="s">
        <v>9</v>
      </c>
      <c r="C504" s="160"/>
      <c r="E504" s="9"/>
      <c r="F504" s="10"/>
      <c r="G504" s="10"/>
      <c r="H504" s="5"/>
      <c r="N504" s="3"/>
      <c r="O504" s="3"/>
      <c r="P504" s="3"/>
      <c r="Q504" s="3"/>
      <c r="R504" s="20"/>
      <c r="S504" s="3"/>
      <c r="V504" s="19"/>
      <c r="X504" s="159" t="s">
        <v>9</v>
      </c>
      <c r="Y504" s="160"/>
      <c r="AA504" s="9"/>
      <c r="AB504" s="10"/>
      <c r="AC504" s="10"/>
      <c r="AD504" s="5"/>
      <c r="AJ504" s="3"/>
      <c r="AK504" s="3"/>
      <c r="AL504" s="3"/>
      <c r="AM504" s="3"/>
      <c r="AN504" s="20"/>
      <c r="AO504" s="3"/>
    </row>
    <row r="505" spans="2:41" x14ac:dyDescent="0.25">
      <c r="B505" s="11" t="str">
        <f>IF(Y456&lt;0,"SALDO ADELANTADO","SALDO A FAVOR '")</f>
        <v>SALDO ADELANTADO</v>
      </c>
      <c r="C505" s="12">
        <f>IF(Y456&lt;=0,Y456*-1)</f>
        <v>9408.5502550000019</v>
      </c>
      <c r="E505" s="9"/>
      <c r="F505" s="10"/>
      <c r="G505" s="10"/>
      <c r="H505" s="5"/>
      <c r="N505" s="3"/>
      <c r="O505" s="3"/>
      <c r="P505" s="3"/>
      <c r="Q505" s="3"/>
      <c r="R505" s="20"/>
      <c r="S505" s="3"/>
      <c r="V505" s="19"/>
      <c r="X505" s="11" t="str">
        <f>IF(C501&lt;0,"SALDO ADELANTADO","SALDO A FAVOR'")</f>
        <v>SALDO ADELANTADO</v>
      </c>
      <c r="Y505" s="12">
        <f>IF(C501&lt;=0,C501*-1)</f>
        <v>9408.5502550000019</v>
      </c>
      <c r="AA505" s="9"/>
      <c r="AB505" s="10"/>
      <c r="AC505" s="10"/>
      <c r="AD505" s="5"/>
      <c r="AJ505" s="3"/>
      <c r="AK505" s="3"/>
      <c r="AL505" s="3"/>
      <c r="AM505" s="3"/>
      <c r="AN505" s="20"/>
      <c r="AO505" s="3"/>
    </row>
    <row r="506" spans="2:41" x14ac:dyDescent="0.25">
      <c r="B506" s="13" t="s">
        <v>10</v>
      </c>
      <c r="C506" s="12">
        <f>R514</f>
        <v>0</v>
      </c>
      <c r="E506" s="9"/>
      <c r="F506" s="10"/>
      <c r="G506" s="10"/>
      <c r="H506" s="5"/>
      <c r="N506" s="3"/>
      <c r="O506" s="3"/>
      <c r="P506" s="3"/>
      <c r="Q506" s="3"/>
      <c r="R506" s="20"/>
      <c r="S506" s="3"/>
      <c r="V506" s="19"/>
      <c r="X506" s="13" t="s">
        <v>10</v>
      </c>
      <c r="Y506" s="12">
        <f>AN514</f>
        <v>0</v>
      </c>
      <c r="AA506" s="9"/>
      <c r="AB506" s="10"/>
      <c r="AC506" s="10"/>
      <c r="AD506" s="5"/>
      <c r="AJ506" s="3"/>
      <c r="AK506" s="3"/>
      <c r="AL506" s="3"/>
      <c r="AM506" s="3"/>
      <c r="AN506" s="20"/>
      <c r="AO506" s="3"/>
    </row>
    <row r="507" spans="2:41" x14ac:dyDescent="0.25">
      <c r="B507" s="13" t="s">
        <v>11</v>
      </c>
      <c r="C507" s="12"/>
      <c r="E507" s="9"/>
      <c r="F507" s="10"/>
      <c r="G507" s="10"/>
      <c r="H507" s="5"/>
      <c r="N507" s="3"/>
      <c r="O507" s="3"/>
      <c r="P507" s="3"/>
      <c r="Q507" s="3"/>
      <c r="R507" s="20"/>
      <c r="S507" s="3"/>
      <c r="V507" s="19"/>
      <c r="X507" s="13" t="s">
        <v>11</v>
      </c>
      <c r="Y507" s="12"/>
      <c r="AA507" s="9"/>
      <c r="AB507" s="10"/>
      <c r="AC507" s="10"/>
      <c r="AD507" s="5"/>
      <c r="AJ507" s="3"/>
      <c r="AK507" s="3"/>
      <c r="AL507" s="3"/>
      <c r="AM507" s="3"/>
      <c r="AN507" s="20"/>
      <c r="AO507" s="3"/>
    </row>
    <row r="508" spans="2:41" x14ac:dyDescent="0.25">
      <c r="B508" s="13" t="s">
        <v>12</v>
      </c>
      <c r="C508" s="12"/>
      <c r="E508" s="9"/>
      <c r="F508" s="10"/>
      <c r="G508" s="10"/>
      <c r="H508" s="5"/>
      <c r="N508" s="3"/>
      <c r="O508" s="3"/>
      <c r="P508" s="3"/>
      <c r="Q508" s="3"/>
      <c r="R508" s="20"/>
      <c r="S508" s="3"/>
      <c r="V508" s="19"/>
      <c r="X508" s="13" t="s">
        <v>12</v>
      </c>
      <c r="Y508" s="12"/>
      <c r="AA508" s="9"/>
      <c r="AB508" s="10"/>
      <c r="AC508" s="10"/>
      <c r="AD508" s="5"/>
      <c r="AJ508" s="3"/>
      <c r="AK508" s="3"/>
      <c r="AL508" s="3"/>
      <c r="AM508" s="3"/>
      <c r="AN508" s="20"/>
      <c r="AO508" s="3"/>
    </row>
    <row r="509" spans="2:41" x14ac:dyDescent="0.25">
      <c r="B509" s="13" t="s">
        <v>13</v>
      </c>
      <c r="C509" s="12"/>
      <c r="E509" s="9"/>
      <c r="F509" s="10"/>
      <c r="G509" s="10"/>
      <c r="H509" s="5"/>
      <c r="N509" s="3"/>
      <c r="O509" s="3"/>
      <c r="P509" s="3"/>
      <c r="Q509" s="3"/>
      <c r="R509" s="20"/>
      <c r="S509" s="3"/>
      <c r="V509" s="19"/>
      <c r="X509" s="13" t="s">
        <v>13</v>
      </c>
      <c r="Y509" s="12"/>
      <c r="AA509" s="9"/>
      <c r="AB509" s="10"/>
      <c r="AC509" s="10"/>
      <c r="AD509" s="5"/>
      <c r="AJ509" s="3"/>
      <c r="AK509" s="3"/>
      <c r="AL509" s="3"/>
      <c r="AM509" s="3"/>
      <c r="AN509" s="20"/>
      <c r="AO509" s="3"/>
    </row>
    <row r="510" spans="2:41" x14ac:dyDescent="0.25">
      <c r="B510" s="13" t="s">
        <v>14</v>
      </c>
      <c r="C510" s="12"/>
      <c r="E510" s="9"/>
      <c r="F510" s="10"/>
      <c r="G510" s="10"/>
      <c r="H510" s="5"/>
      <c r="N510" s="3"/>
      <c r="O510" s="3"/>
      <c r="P510" s="3"/>
      <c r="Q510" s="3"/>
      <c r="R510" s="20"/>
      <c r="S510" s="3"/>
      <c r="V510" s="19"/>
      <c r="X510" s="13" t="s">
        <v>14</v>
      </c>
      <c r="Y510" s="12"/>
      <c r="AA510" s="9"/>
      <c r="AB510" s="10"/>
      <c r="AC510" s="10"/>
      <c r="AD510" s="5"/>
      <c r="AJ510" s="3"/>
      <c r="AK510" s="3"/>
      <c r="AL510" s="3"/>
      <c r="AM510" s="3"/>
      <c r="AN510" s="20"/>
      <c r="AO510" s="3"/>
    </row>
    <row r="511" spans="2:41" x14ac:dyDescent="0.25">
      <c r="B511" s="13" t="s">
        <v>15</v>
      </c>
      <c r="C511" s="12"/>
      <c r="E511" s="9"/>
      <c r="F511" s="10"/>
      <c r="G511" s="10"/>
      <c r="H511" s="5"/>
      <c r="N511" s="3"/>
      <c r="O511" s="3"/>
      <c r="P511" s="3"/>
      <c r="Q511" s="3"/>
      <c r="R511" s="20"/>
      <c r="S511" s="3"/>
      <c r="V511" s="19"/>
      <c r="X511" s="13" t="s">
        <v>15</v>
      </c>
      <c r="Y511" s="12"/>
      <c r="AA511" s="9"/>
      <c r="AB511" s="10"/>
      <c r="AC511" s="10"/>
      <c r="AD511" s="5"/>
      <c r="AJ511" s="3"/>
      <c r="AK511" s="3"/>
      <c r="AL511" s="3"/>
      <c r="AM511" s="3"/>
      <c r="AN511" s="20"/>
      <c r="AO511" s="3"/>
    </row>
    <row r="512" spans="2:41" x14ac:dyDescent="0.25">
      <c r="B512" s="13" t="s">
        <v>16</v>
      </c>
      <c r="C512" s="12"/>
      <c r="E512" s="161" t="s">
        <v>7</v>
      </c>
      <c r="F512" s="162"/>
      <c r="G512" s="163"/>
      <c r="H512" s="5">
        <f>SUM(H498:H511)</f>
        <v>0</v>
      </c>
      <c r="N512" s="3"/>
      <c r="O512" s="3"/>
      <c r="P512" s="3"/>
      <c r="Q512" s="3"/>
      <c r="R512" s="20"/>
      <c r="S512" s="3"/>
      <c r="V512" s="19"/>
      <c r="X512" s="13" t="s">
        <v>16</v>
      </c>
      <c r="Y512" s="12"/>
      <c r="AA512" s="161" t="s">
        <v>7</v>
      </c>
      <c r="AB512" s="162"/>
      <c r="AC512" s="163"/>
      <c r="AD512" s="5">
        <f>SUM(AD498:AD511)</f>
        <v>0</v>
      </c>
      <c r="AJ512" s="3"/>
      <c r="AK512" s="3"/>
      <c r="AL512" s="3"/>
      <c r="AM512" s="3"/>
      <c r="AN512" s="20"/>
      <c r="AO512" s="3"/>
    </row>
    <row r="513" spans="2:41" x14ac:dyDescent="0.25">
      <c r="B513" s="13" t="s">
        <v>17</v>
      </c>
      <c r="C513" s="12"/>
      <c r="E513" s="15"/>
      <c r="F513" s="15"/>
      <c r="G513" s="15"/>
      <c r="N513" s="3"/>
      <c r="O513" s="3"/>
      <c r="P513" s="3"/>
      <c r="Q513" s="3"/>
      <c r="R513" s="20"/>
      <c r="S513" s="3"/>
      <c r="V513" s="19"/>
      <c r="X513" s="13" t="s">
        <v>17</v>
      </c>
      <c r="Y513" s="12"/>
      <c r="AA513" s="15"/>
      <c r="AB513" s="15"/>
      <c r="AC513" s="15"/>
      <c r="AJ513" s="3"/>
      <c r="AK513" s="3"/>
      <c r="AL513" s="3"/>
      <c r="AM513" s="3"/>
      <c r="AN513" s="20"/>
      <c r="AO513" s="3"/>
    </row>
    <row r="514" spans="2:41" x14ac:dyDescent="0.25">
      <c r="B514" s="14"/>
      <c r="C514" s="12"/>
      <c r="N514" s="161" t="s">
        <v>7</v>
      </c>
      <c r="O514" s="162"/>
      <c r="P514" s="162"/>
      <c r="Q514" s="163"/>
      <c r="R514" s="20">
        <f>SUM(R498:R513)</f>
        <v>0</v>
      </c>
      <c r="S514" s="3"/>
      <c r="V514" s="19"/>
      <c r="X514" s="14"/>
      <c r="Y514" s="12"/>
      <c r="AJ514" s="161" t="s">
        <v>7</v>
      </c>
      <c r="AK514" s="162"/>
      <c r="AL514" s="162"/>
      <c r="AM514" s="163"/>
      <c r="AN514" s="20">
        <f>SUM(AN498:AN513)</f>
        <v>0</v>
      </c>
      <c r="AO514" s="3"/>
    </row>
    <row r="515" spans="2:41" x14ac:dyDescent="0.25">
      <c r="B515" s="14"/>
      <c r="C515" s="12"/>
      <c r="V515" s="19"/>
      <c r="X515" s="14"/>
      <c r="Y515" s="12"/>
    </row>
    <row r="516" spans="2:41" x14ac:dyDescent="0.25">
      <c r="B516" s="14"/>
      <c r="C516" s="12"/>
      <c r="V516" s="19"/>
      <c r="X516" s="14"/>
      <c r="Y516" s="12"/>
    </row>
    <row r="517" spans="2:41" x14ac:dyDescent="0.25">
      <c r="B517" s="14"/>
      <c r="C517" s="12"/>
      <c r="E517" s="16"/>
      <c r="V517" s="19"/>
      <c r="X517" s="14"/>
      <c r="Y517" s="12"/>
      <c r="AA517" s="16"/>
    </row>
    <row r="518" spans="2:41" x14ac:dyDescent="0.25">
      <c r="B518" s="14"/>
      <c r="C518" s="12"/>
      <c r="V518" s="19"/>
      <c r="X518" s="14"/>
      <c r="Y518" s="12"/>
    </row>
    <row r="519" spans="2:41" x14ac:dyDescent="0.25">
      <c r="B519" s="14"/>
      <c r="C519" s="12"/>
      <c r="V519" s="19"/>
      <c r="X519" s="14"/>
      <c r="Y519" s="12"/>
    </row>
    <row r="520" spans="2:41" x14ac:dyDescent="0.25">
      <c r="B520" s="14"/>
      <c r="C520" s="12"/>
      <c r="V520" s="19"/>
      <c r="X520" s="14"/>
      <c r="Y520" s="12"/>
    </row>
    <row r="521" spans="2:41" x14ac:dyDescent="0.25">
      <c r="B521" s="14"/>
      <c r="C521" s="12"/>
      <c r="V521" s="19"/>
      <c r="X521" s="14"/>
      <c r="Y521" s="12"/>
    </row>
    <row r="522" spans="2:41" x14ac:dyDescent="0.25">
      <c r="B522" s="14"/>
      <c r="C522" s="12"/>
      <c r="V522" s="19"/>
      <c r="X522" s="14"/>
      <c r="Y522" s="12"/>
    </row>
    <row r="523" spans="2:41" x14ac:dyDescent="0.25">
      <c r="B523" s="13"/>
      <c r="C523" s="12"/>
      <c r="V523" s="19"/>
      <c r="X523" s="13"/>
      <c r="Y523" s="12"/>
    </row>
    <row r="524" spans="2:41" x14ac:dyDescent="0.25">
      <c r="B524" s="17" t="s">
        <v>18</v>
      </c>
      <c r="C524" s="18">
        <f>SUM(C505:C523)</f>
        <v>9408.5502550000019</v>
      </c>
      <c r="D524" s="30" t="s">
        <v>22</v>
      </c>
      <c r="E524" s="30" t="s">
        <v>21</v>
      </c>
      <c r="V524" s="19"/>
      <c r="X524" s="17" t="s">
        <v>18</v>
      </c>
      <c r="Y524" s="18">
        <f>SUM(Y505:Y523)</f>
        <v>9408.5502550000019</v>
      </c>
      <c r="Z524" s="30" t="s">
        <v>22</v>
      </c>
      <c r="AA524" s="30" t="s">
        <v>21</v>
      </c>
    </row>
    <row r="525" spans="2:41" x14ac:dyDescent="0.25">
      <c r="E525" s="1" t="s">
        <v>19</v>
      </c>
      <c r="V525" s="19"/>
      <c r="AA525" s="1" t="s">
        <v>19</v>
      </c>
    </row>
    <row r="526" spans="2:41" x14ac:dyDescent="0.25">
      <c r="V526" s="19"/>
    </row>
    <row r="527" spans="2:41" x14ac:dyDescent="0.25">
      <c r="V527" s="19"/>
    </row>
    <row r="528" spans="2:41" x14ac:dyDescent="0.25">
      <c r="V528" s="19"/>
    </row>
    <row r="529" spans="22:31" x14ac:dyDescent="0.25">
      <c r="V529" s="19"/>
    </row>
    <row r="530" spans="22:31" x14ac:dyDescent="0.25">
      <c r="V530" s="19"/>
    </row>
    <row r="531" spans="22:31" x14ac:dyDescent="0.25">
      <c r="V531" s="19"/>
    </row>
    <row r="532" spans="22:31" x14ac:dyDescent="0.25">
      <c r="V532" s="19"/>
    </row>
    <row r="533" spans="22:31" x14ac:dyDescent="0.25">
      <c r="V533" s="19"/>
    </row>
    <row r="534" spans="22:31" x14ac:dyDescent="0.25">
      <c r="V534" s="19"/>
    </row>
    <row r="535" spans="22:31" x14ac:dyDescent="0.25">
      <c r="V535" s="19"/>
    </row>
    <row r="536" spans="22:31" x14ac:dyDescent="0.25">
      <c r="V536" s="19"/>
    </row>
    <row r="537" spans="22:31" x14ac:dyDescent="0.25">
      <c r="V537" s="19"/>
    </row>
    <row r="538" spans="22:31" x14ac:dyDescent="0.25">
      <c r="V538" s="19"/>
    </row>
    <row r="539" spans="22:31" x14ac:dyDescent="0.25">
      <c r="V539" s="19"/>
    </row>
    <row r="540" spans="22:31" x14ac:dyDescent="0.25">
      <c r="V540" s="19"/>
    </row>
    <row r="541" spans="22:31" x14ac:dyDescent="0.25">
      <c r="V541" s="19"/>
    </row>
    <row r="542" spans="22:31" x14ac:dyDescent="0.25">
      <c r="V542" s="19"/>
    </row>
    <row r="543" spans="22:31" x14ac:dyDescent="0.25">
      <c r="V543" s="19"/>
    </row>
    <row r="544" spans="22:31" x14ac:dyDescent="0.25">
      <c r="V544" s="19"/>
      <c r="AC544" s="164" t="s">
        <v>29</v>
      </c>
      <c r="AD544" s="164"/>
      <c r="AE544" s="164"/>
    </row>
    <row r="545" spans="2:41" ht="15" customHeight="1" x14ac:dyDescent="0.4">
      <c r="H545" s="101" t="s">
        <v>28</v>
      </c>
      <c r="I545" s="101"/>
      <c r="J545" s="101"/>
      <c r="V545" s="19"/>
      <c r="AC545" s="164"/>
      <c r="AD545" s="164"/>
      <c r="AE545" s="164"/>
    </row>
    <row r="546" spans="2:41" ht="15" customHeight="1" x14ac:dyDescent="0.4">
      <c r="H546" s="101"/>
      <c r="I546" s="101"/>
      <c r="J546" s="101"/>
      <c r="V546" s="19"/>
      <c r="AC546" s="164"/>
      <c r="AD546" s="164"/>
      <c r="AE546" s="164"/>
    </row>
    <row r="547" spans="2:41" x14ac:dyDescent="0.25">
      <c r="V547" s="19"/>
    </row>
    <row r="548" spans="2:41" x14ac:dyDescent="0.25">
      <c r="V548" s="19"/>
    </row>
    <row r="549" spans="2:41" ht="23.25" x14ac:dyDescent="0.35">
      <c r="B549" s="24" t="s">
        <v>67</v>
      </c>
      <c r="V549" s="19"/>
      <c r="X549" s="24" t="s">
        <v>67</v>
      </c>
    </row>
    <row r="550" spans="2:41" ht="23.25" x14ac:dyDescent="0.35">
      <c r="B550" s="25" t="s">
        <v>32</v>
      </c>
      <c r="C550" s="22">
        <f>IF(X496="PAGADO",0,Y501)</f>
        <v>-9408.5502550000019</v>
      </c>
      <c r="E550" s="166" t="s">
        <v>20</v>
      </c>
      <c r="F550" s="166"/>
      <c r="G550" s="166"/>
      <c r="H550" s="166"/>
      <c r="V550" s="19"/>
      <c r="X550" s="25" t="s">
        <v>32</v>
      </c>
      <c r="Y550" s="22">
        <f>IF(B550="PAGADO",0,C555)</f>
        <v>-9408.5502550000019</v>
      </c>
      <c r="AA550" s="166" t="s">
        <v>20</v>
      </c>
      <c r="AB550" s="166"/>
      <c r="AC550" s="166"/>
      <c r="AD550" s="166"/>
    </row>
    <row r="551" spans="2:41" x14ac:dyDescent="0.25">
      <c r="B551" s="1" t="s">
        <v>0</v>
      </c>
      <c r="C551" s="21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9"/>
      <c r="X551" s="1" t="s">
        <v>0</v>
      </c>
      <c r="Y551" s="21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2"/>
      <c r="E552" s="4"/>
      <c r="F552" s="3"/>
      <c r="G552" s="3"/>
      <c r="H552" s="5"/>
      <c r="N552" s="3"/>
      <c r="O552" s="3"/>
      <c r="P552" s="3"/>
      <c r="Q552" s="3"/>
      <c r="R552" s="20"/>
      <c r="S552" s="3"/>
      <c r="V552" s="19"/>
      <c r="Y552" s="22"/>
      <c r="AA552" s="4"/>
      <c r="AB552" s="3"/>
      <c r="AC552" s="3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1" t="s">
        <v>24</v>
      </c>
      <c r="C553" s="21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20"/>
      <c r="S553" s="3"/>
      <c r="V553" s="19"/>
      <c r="X553" s="1" t="s">
        <v>24</v>
      </c>
      <c r="Y553" s="21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20"/>
      <c r="AO553" s="3"/>
    </row>
    <row r="554" spans="2:41" x14ac:dyDescent="0.25">
      <c r="B554" s="1" t="s">
        <v>9</v>
      </c>
      <c r="C554" s="22">
        <f>C577</f>
        <v>9408.5502550000019</v>
      </c>
      <c r="E554" s="4"/>
      <c r="F554" s="3"/>
      <c r="G554" s="3"/>
      <c r="H554" s="5"/>
      <c r="N554" s="3"/>
      <c r="O554" s="3"/>
      <c r="P554" s="3"/>
      <c r="Q554" s="3"/>
      <c r="R554" s="20"/>
      <c r="S554" s="3"/>
      <c r="V554" s="19"/>
      <c r="X554" s="1" t="s">
        <v>9</v>
      </c>
      <c r="Y554" s="22">
        <f>Y577</f>
        <v>9408.5502550000019</v>
      </c>
      <c r="AA554" s="4"/>
      <c r="AB554" s="3"/>
      <c r="AC554" s="3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6" t="s">
        <v>25</v>
      </c>
      <c r="C555" s="23">
        <f>C553-C554</f>
        <v>-9408.5502550000019</v>
      </c>
      <c r="E555" s="4"/>
      <c r="F555" s="3"/>
      <c r="G555" s="3"/>
      <c r="H555" s="5"/>
      <c r="N555" s="3"/>
      <c r="O555" s="3"/>
      <c r="P555" s="3"/>
      <c r="Q555" s="3"/>
      <c r="R555" s="20"/>
      <c r="S555" s="3"/>
      <c r="V555" s="19"/>
      <c r="X555" s="6" t="s">
        <v>8</v>
      </c>
      <c r="Y555" s="23">
        <f>Y553-Y554</f>
        <v>-9408.5502550000019</v>
      </c>
      <c r="AA555" s="4"/>
      <c r="AB555" s="3"/>
      <c r="AC555" s="3"/>
      <c r="AD555" s="5"/>
      <c r="AJ555" s="3"/>
      <c r="AK555" s="3"/>
      <c r="AL555" s="3"/>
      <c r="AM555" s="3"/>
      <c r="AN555" s="20"/>
      <c r="AO555" s="3"/>
    </row>
    <row r="556" spans="2:41" ht="26.25" x14ac:dyDescent="0.4">
      <c r="B556" s="167" t="str">
        <f>IF(C555&lt;0,"NO PAGAR","COBRAR")</f>
        <v>NO PAGAR</v>
      </c>
      <c r="C556" s="167"/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67" t="str">
        <f>IF(Y555&lt;0,"NO PAGAR","COBRAR")</f>
        <v>NO PAGAR</v>
      </c>
      <c r="Y556" s="167"/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59" t="s">
        <v>9</v>
      </c>
      <c r="C557" s="160"/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59" t="s">
        <v>9</v>
      </c>
      <c r="Y557" s="160"/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1" t="str">
        <f>IF(C591&lt;0,"SALDO A FAVOR","SALDO ADELANTAD0'")</f>
        <v>SALDO ADELANTAD0'</v>
      </c>
      <c r="C558" s="12">
        <f>IF(Y501&lt;=0,Y501*-1)</f>
        <v>9408.5502550000019</v>
      </c>
      <c r="E558" s="9"/>
      <c r="F558" s="10"/>
      <c r="G558" s="10"/>
      <c r="H558" s="5"/>
      <c r="N558" s="3"/>
      <c r="O558" s="3"/>
      <c r="P558" s="3"/>
      <c r="Q558" s="3"/>
      <c r="R558" s="20"/>
      <c r="S558" s="3"/>
      <c r="V558" s="19"/>
      <c r="X558" s="11" t="str">
        <f>IF(C555&lt;0,"SALDO ADELANTADO","SALDO A FAVOR'")</f>
        <v>SALDO ADELANTADO</v>
      </c>
      <c r="Y558" s="12">
        <f>IF(C555&lt;=0,C555*-1)</f>
        <v>9408.5502550000019</v>
      </c>
      <c r="AA558" s="9"/>
      <c r="AB558" s="10"/>
      <c r="AC558" s="10"/>
      <c r="AD558" s="5"/>
      <c r="AJ558" s="3"/>
      <c r="AK558" s="3"/>
      <c r="AL558" s="3"/>
      <c r="AM558" s="3"/>
      <c r="AN558" s="20"/>
      <c r="AO558" s="3"/>
    </row>
    <row r="559" spans="2:41" x14ac:dyDescent="0.25">
      <c r="B559" s="13" t="s">
        <v>10</v>
      </c>
      <c r="C559" s="12">
        <f>R568</f>
        <v>0</v>
      </c>
      <c r="E559" s="9"/>
      <c r="F559" s="10"/>
      <c r="G559" s="10"/>
      <c r="H559" s="5"/>
      <c r="N559" s="3"/>
      <c r="O559" s="3"/>
      <c r="P559" s="3"/>
      <c r="Q559" s="3"/>
      <c r="R559" s="20"/>
      <c r="S559" s="3"/>
      <c r="V559" s="19"/>
      <c r="X559" s="13" t="s">
        <v>10</v>
      </c>
      <c r="Y559" s="12">
        <f>AN568</f>
        <v>0</v>
      </c>
      <c r="AA559" s="9"/>
      <c r="AB559" s="10"/>
      <c r="AC559" s="10"/>
      <c r="AD559" s="5"/>
      <c r="AJ559" s="3"/>
      <c r="AK559" s="3"/>
      <c r="AL559" s="3"/>
      <c r="AM559" s="3"/>
      <c r="AN559" s="20"/>
      <c r="AO559" s="3"/>
    </row>
    <row r="560" spans="2:41" x14ac:dyDescent="0.25">
      <c r="B560" s="13" t="s">
        <v>11</v>
      </c>
      <c r="C560" s="12"/>
      <c r="E560" s="9"/>
      <c r="F560" s="10"/>
      <c r="G560" s="10"/>
      <c r="H560" s="5"/>
      <c r="N560" s="3"/>
      <c r="O560" s="3"/>
      <c r="P560" s="3"/>
      <c r="Q560" s="3"/>
      <c r="R560" s="20"/>
      <c r="S560" s="3"/>
      <c r="V560" s="19"/>
      <c r="X560" s="13" t="s">
        <v>11</v>
      </c>
      <c r="Y560" s="12"/>
      <c r="AA560" s="9"/>
      <c r="AB560" s="10"/>
      <c r="AC560" s="10"/>
      <c r="AD560" s="5"/>
      <c r="AJ560" s="3"/>
      <c r="AK560" s="3"/>
      <c r="AL560" s="3"/>
      <c r="AM560" s="3"/>
      <c r="AN560" s="20"/>
      <c r="AO560" s="3"/>
    </row>
    <row r="561" spans="2:41" x14ac:dyDescent="0.25">
      <c r="B561" s="13" t="s">
        <v>12</v>
      </c>
      <c r="C561" s="12"/>
      <c r="E561" s="9"/>
      <c r="F561" s="10"/>
      <c r="G561" s="10"/>
      <c r="H561" s="5"/>
      <c r="N561" s="3"/>
      <c r="O561" s="3"/>
      <c r="P561" s="3"/>
      <c r="Q561" s="3"/>
      <c r="R561" s="20"/>
      <c r="S561" s="3"/>
      <c r="V561" s="19"/>
      <c r="X561" s="13" t="s">
        <v>12</v>
      </c>
      <c r="Y561" s="12"/>
      <c r="AA561" s="9"/>
      <c r="AB561" s="10"/>
      <c r="AC561" s="10"/>
      <c r="AD561" s="5"/>
      <c r="AJ561" s="3"/>
      <c r="AK561" s="3"/>
      <c r="AL561" s="3"/>
      <c r="AM561" s="3"/>
      <c r="AN561" s="20"/>
      <c r="AO561" s="3"/>
    </row>
    <row r="562" spans="2:41" x14ac:dyDescent="0.25">
      <c r="B562" s="13" t="s">
        <v>13</v>
      </c>
      <c r="C562" s="12"/>
      <c r="E562" s="9"/>
      <c r="F562" s="10"/>
      <c r="G562" s="10"/>
      <c r="H562" s="5"/>
      <c r="N562" s="3"/>
      <c r="O562" s="3"/>
      <c r="P562" s="3"/>
      <c r="Q562" s="3"/>
      <c r="R562" s="20"/>
      <c r="S562" s="3"/>
      <c r="V562" s="19"/>
      <c r="X562" s="13" t="s">
        <v>13</v>
      </c>
      <c r="Y562" s="12"/>
      <c r="AA562" s="9"/>
      <c r="AB562" s="10"/>
      <c r="AC562" s="10"/>
      <c r="AD562" s="5"/>
      <c r="AJ562" s="3"/>
      <c r="AK562" s="3"/>
      <c r="AL562" s="3"/>
      <c r="AM562" s="3"/>
      <c r="AN562" s="20"/>
      <c r="AO562" s="3"/>
    </row>
    <row r="563" spans="2:41" x14ac:dyDescent="0.25">
      <c r="B563" s="13" t="s">
        <v>14</v>
      </c>
      <c r="C563" s="12"/>
      <c r="E563" s="9"/>
      <c r="F563" s="10"/>
      <c r="G563" s="10"/>
      <c r="H563" s="5"/>
      <c r="N563" s="3"/>
      <c r="O563" s="3"/>
      <c r="P563" s="3"/>
      <c r="Q563" s="3"/>
      <c r="R563" s="20"/>
      <c r="S563" s="3"/>
      <c r="V563" s="19"/>
      <c r="X563" s="13" t="s">
        <v>14</v>
      </c>
      <c r="Y563" s="12"/>
      <c r="AA563" s="9"/>
      <c r="AB563" s="10"/>
      <c r="AC563" s="10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3" t="s">
        <v>15</v>
      </c>
      <c r="C564" s="12"/>
      <c r="E564" s="9"/>
      <c r="F564" s="10"/>
      <c r="G564" s="10"/>
      <c r="H564" s="5"/>
      <c r="N564" s="3"/>
      <c r="O564" s="3"/>
      <c r="P564" s="3"/>
      <c r="Q564" s="3"/>
      <c r="R564" s="20"/>
      <c r="S564" s="3"/>
      <c r="V564" s="19"/>
      <c r="X564" s="13" t="s">
        <v>15</v>
      </c>
      <c r="Y564" s="12"/>
      <c r="AA564" s="9"/>
      <c r="AB564" s="10"/>
      <c r="AC564" s="10"/>
      <c r="AD564" s="5"/>
      <c r="AJ564" s="3"/>
      <c r="AK564" s="3"/>
      <c r="AL564" s="3"/>
      <c r="AM564" s="3"/>
      <c r="AN564" s="20"/>
      <c r="AO564" s="3"/>
    </row>
    <row r="565" spans="2:41" x14ac:dyDescent="0.25">
      <c r="B565" s="13" t="s">
        <v>16</v>
      </c>
      <c r="C565" s="12"/>
      <c r="E565" s="9"/>
      <c r="F565" s="10"/>
      <c r="G565" s="10"/>
      <c r="H565" s="5"/>
      <c r="N565" s="3"/>
      <c r="O565" s="3"/>
      <c r="P565" s="3"/>
      <c r="Q565" s="3"/>
      <c r="R565" s="20"/>
      <c r="S565" s="3"/>
      <c r="V565" s="19"/>
      <c r="X565" s="13" t="s">
        <v>16</v>
      </c>
      <c r="Y565" s="12"/>
      <c r="AA565" s="9"/>
      <c r="AB565" s="10"/>
      <c r="AC565" s="10"/>
      <c r="AD565" s="5"/>
      <c r="AJ565" s="3"/>
      <c r="AK565" s="3"/>
      <c r="AL565" s="3"/>
      <c r="AM565" s="3"/>
      <c r="AN565" s="20"/>
      <c r="AO565" s="3"/>
    </row>
    <row r="566" spans="2:41" x14ac:dyDescent="0.25">
      <c r="B566" s="13" t="s">
        <v>17</v>
      </c>
      <c r="C566" s="12"/>
      <c r="E566" s="161" t="s">
        <v>7</v>
      </c>
      <c r="F566" s="162"/>
      <c r="G566" s="163"/>
      <c r="H566" s="5">
        <f>SUM(H552:H565)</f>
        <v>0</v>
      </c>
      <c r="N566" s="3"/>
      <c r="O566" s="3"/>
      <c r="P566" s="3"/>
      <c r="Q566" s="3"/>
      <c r="R566" s="20"/>
      <c r="S566" s="3"/>
      <c r="V566" s="19"/>
      <c r="X566" s="13" t="s">
        <v>17</v>
      </c>
      <c r="Y566" s="12"/>
      <c r="AA566" s="161" t="s">
        <v>7</v>
      </c>
      <c r="AB566" s="162"/>
      <c r="AC566" s="163"/>
      <c r="AD566" s="5">
        <f>SUM(AD552:AD565)</f>
        <v>0</v>
      </c>
      <c r="AJ566" s="3"/>
      <c r="AK566" s="3"/>
      <c r="AL566" s="3"/>
      <c r="AM566" s="3"/>
      <c r="AN566" s="20"/>
      <c r="AO566" s="3"/>
    </row>
    <row r="567" spans="2:41" x14ac:dyDescent="0.25">
      <c r="B567" s="14"/>
      <c r="C567" s="12"/>
      <c r="E567" s="15"/>
      <c r="F567" s="15"/>
      <c r="G567" s="15"/>
      <c r="N567" s="3"/>
      <c r="O567" s="3"/>
      <c r="P567" s="3"/>
      <c r="Q567" s="3"/>
      <c r="R567" s="20"/>
      <c r="S567" s="3"/>
      <c r="V567" s="19"/>
      <c r="X567" s="14"/>
      <c r="Y567" s="12"/>
      <c r="AA567" s="15"/>
      <c r="AB567" s="15"/>
      <c r="AC567" s="15"/>
      <c r="AJ567" s="3"/>
      <c r="AK567" s="3"/>
      <c r="AL567" s="3"/>
      <c r="AM567" s="3"/>
      <c r="AN567" s="20"/>
      <c r="AO567" s="3"/>
    </row>
    <row r="568" spans="2:41" x14ac:dyDescent="0.25">
      <c r="B568" s="14"/>
      <c r="C568" s="12"/>
      <c r="N568" s="161" t="s">
        <v>7</v>
      </c>
      <c r="O568" s="162"/>
      <c r="P568" s="162"/>
      <c r="Q568" s="163"/>
      <c r="R568" s="20">
        <f>SUM(R552:R567)</f>
        <v>0</v>
      </c>
      <c r="S568" s="3"/>
      <c r="V568" s="19"/>
      <c r="X568" s="14"/>
      <c r="Y568" s="12"/>
      <c r="AJ568" s="161" t="s">
        <v>7</v>
      </c>
      <c r="AK568" s="162"/>
      <c r="AL568" s="162"/>
      <c r="AM568" s="163"/>
      <c r="AN568" s="20">
        <f>SUM(AN552:AN567)</f>
        <v>0</v>
      </c>
      <c r="AO568" s="3"/>
    </row>
    <row r="569" spans="2:41" x14ac:dyDescent="0.25">
      <c r="B569" s="14"/>
      <c r="C569" s="12"/>
      <c r="V569" s="19"/>
      <c r="X569" s="14"/>
      <c r="Y569" s="12"/>
    </row>
    <row r="570" spans="2:41" x14ac:dyDescent="0.25">
      <c r="B570" s="14"/>
      <c r="C570" s="12"/>
      <c r="V570" s="19"/>
      <c r="X570" s="14"/>
      <c r="Y570" s="12"/>
    </row>
    <row r="571" spans="2:41" x14ac:dyDescent="0.25">
      <c r="B571" s="14"/>
      <c r="C571" s="12"/>
      <c r="E571" s="16"/>
      <c r="V571" s="19"/>
      <c r="X571" s="14"/>
      <c r="Y571" s="12"/>
      <c r="AA571" s="16"/>
    </row>
    <row r="572" spans="2:41" x14ac:dyDescent="0.25">
      <c r="B572" s="14"/>
      <c r="C572" s="12"/>
      <c r="V572" s="19"/>
      <c r="X572" s="14"/>
      <c r="Y572" s="12"/>
    </row>
    <row r="573" spans="2:41" x14ac:dyDescent="0.25">
      <c r="B573" s="14"/>
      <c r="C573" s="12"/>
      <c r="V573" s="19"/>
      <c r="X573" s="14"/>
      <c r="Y573" s="12"/>
    </row>
    <row r="574" spans="2:41" x14ac:dyDescent="0.25">
      <c r="B574" s="14"/>
      <c r="C574" s="12"/>
      <c r="V574" s="19"/>
      <c r="X574" s="14"/>
      <c r="Y574" s="12"/>
    </row>
    <row r="575" spans="2:41" x14ac:dyDescent="0.25">
      <c r="B575" s="14"/>
      <c r="C575" s="12"/>
      <c r="V575" s="19"/>
      <c r="X575" s="14"/>
      <c r="Y575" s="12"/>
    </row>
    <row r="576" spans="2:41" x14ac:dyDescent="0.25">
      <c r="B576" s="13"/>
      <c r="C576" s="12"/>
      <c r="V576" s="19"/>
      <c r="X576" s="13"/>
      <c r="Y576" s="12"/>
    </row>
    <row r="577" spans="1:43" x14ac:dyDescent="0.25">
      <c r="B577" s="17" t="s">
        <v>18</v>
      </c>
      <c r="C577" s="18">
        <f>SUM(C558:C576)</f>
        <v>9408.5502550000019</v>
      </c>
      <c r="V577" s="19"/>
      <c r="X577" s="17" t="s">
        <v>18</v>
      </c>
      <c r="Y577" s="18">
        <f>SUM(Y558:Y576)</f>
        <v>9408.5502550000019</v>
      </c>
    </row>
    <row r="578" spans="1:43" x14ac:dyDescent="0.25">
      <c r="D578" s="30" t="s">
        <v>22</v>
      </c>
      <c r="E578" s="30" t="s">
        <v>21</v>
      </c>
      <c r="V578" s="19"/>
      <c r="Z578" s="30" t="s">
        <v>22</v>
      </c>
      <c r="AA578" s="30" t="s">
        <v>21</v>
      </c>
    </row>
    <row r="579" spans="1:43" x14ac:dyDescent="0.25">
      <c r="E579" s="1" t="s">
        <v>19</v>
      </c>
      <c r="V579" s="19"/>
      <c r="AA579" s="1" t="s">
        <v>19</v>
      </c>
    </row>
    <row r="580" spans="1:43" x14ac:dyDescent="0.25">
      <c r="V580" s="19"/>
    </row>
    <row r="581" spans="1:43" x14ac:dyDescent="0.25">
      <c r="V581" s="19"/>
    </row>
    <row r="582" spans="1:43" x14ac:dyDescent="0.25">
      <c r="V582" s="19"/>
    </row>
    <row r="583" spans="1:43" x14ac:dyDescent="0.25">
      <c r="V583" s="19"/>
    </row>
    <row r="584" spans="1:43" x14ac:dyDescent="0.25">
      <c r="V584" s="19"/>
    </row>
    <row r="585" spans="1:43" x14ac:dyDescent="0.25">
      <c r="V585" s="19"/>
    </row>
    <row r="586" spans="1:43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</row>
    <row r="587" spans="1:43" x14ac:dyDescent="0.2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</row>
    <row r="588" spans="1:43" x14ac:dyDescent="0.2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</row>
    <row r="589" spans="1:43" x14ac:dyDescent="0.25">
      <c r="V589" s="19"/>
    </row>
    <row r="590" spans="1:43" ht="15" customHeight="1" x14ac:dyDescent="0.4">
      <c r="H590" s="101" t="s">
        <v>30</v>
      </c>
      <c r="I590" s="101"/>
      <c r="J590" s="101"/>
      <c r="V590" s="19"/>
      <c r="AA590" s="165" t="s">
        <v>31</v>
      </c>
      <c r="AB590" s="165"/>
      <c r="AC590" s="165"/>
    </row>
    <row r="591" spans="1:43" ht="15" customHeight="1" x14ac:dyDescent="0.4">
      <c r="H591" s="101"/>
      <c r="I591" s="101"/>
      <c r="J591" s="101"/>
      <c r="V591" s="19"/>
      <c r="AA591" s="165"/>
      <c r="AB591" s="165"/>
      <c r="AC591" s="165"/>
    </row>
    <row r="592" spans="1:43" x14ac:dyDescent="0.25">
      <c r="V592" s="19"/>
    </row>
    <row r="593" spans="2:41" x14ac:dyDescent="0.25">
      <c r="V593" s="19"/>
    </row>
    <row r="594" spans="2:41" ht="23.25" x14ac:dyDescent="0.35">
      <c r="B594" s="26" t="s">
        <v>67</v>
      </c>
      <c r="V594" s="19"/>
      <c r="X594" s="24" t="s">
        <v>67</v>
      </c>
    </row>
    <row r="595" spans="2:41" ht="23.25" x14ac:dyDescent="0.35">
      <c r="B595" s="25" t="s">
        <v>32</v>
      </c>
      <c r="C595" s="22">
        <f>IF(X550="PAGADO",0,C555)</f>
        <v>-9408.5502550000019</v>
      </c>
      <c r="E595" s="166" t="s">
        <v>20</v>
      </c>
      <c r="F595" s="166"/>
      <c r="G595" s="166"/>
      <c r="H595" s="166"/>
      <c r="V595" s="19"/>
      <c r="X595" s="25" t="s">
        <v>32</v>
      </c>
      <c r="Y595" s="22">
        <f>IF(B1395="PAGADO",0,C600)</f>
        <v>-9408.5502550000019</v>
      </c>
      <c r="AA595" s="166" t="s">
        <v>20</v>
      </c>
      <c r="AB595" s="166"/>
      <c r="AC595" s="166"/>
      <c r="AD595" s="166"/>
    </row>
    <row r="596" spans="2:41" x14ac:dyDescent="0.25">
      <c r="B596" s="1" t="s">
        <v>0</v>
      </c>
      <c r="C596" s="21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9"/>
      <c r="X596" s="1" t="s">
        <v>0</v>
      </c>
      <c r="Y596" s="21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x14ac:dyDescent="0.25">
      <c r="C597" s="22"/>
      <c r="E597" s="4"/>
      <c r="F597" s="3"/>
      <c r="G597" s="3"/>
      <c r="H597" s="5"/>
      <c r="N597" s="3"/>
      <c r="O597" s="3"/>
      <c r="P597" s="3"/>
      <c r="Q597" s="3"/>
      <c r="R597" s="20"/>
      <c r="S597" s="3"/>
      <c r="V597" s="19"/>
      <c r="Y597" s="22"/>
      <c r="AA597" s="4"/>
      <c r="AB597" s="3"/>
      <c r="AC597" s="3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1" t="s">
        <v>24</v>
      </c>
      <c r="C598" s="21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20"/>
      <c r="S598" s="3"/>
      <c r="V598" s="19"/>
      <c r="X598" s="1" t="s">
        <v>24</v>
      </c>
      <c r="Y598" s="21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20"/>
      <c r="AO598" s="3"/>
    </row>
    <row r="599" spans="2:41" x14ac:dyDescent="0.25">
      <c r="B599" s="1" t="s">
        <v>9</v>
      </c>
      <c r="C599" s="22">
        <f>C623</f>
        <v>9408.5502550000019</v>
      </c>
      <c r="E599" s="4"/>
      <c r="F599" s="3"/>
      <c r="G599" s="3"/>
      <c r="H599" s="5"/>
      <c r="N599" s="3"/>
      <c r="O599" s="3"/>
      <c r="P599" s="3"/>
      <c r="Q599" s="3"/>
      <c r="R599" s="20"/>
      <c r="S599" s="3"/>
      <c r="V599" s="19"/>
      <c r="X599" s="1" t="s">
        <v>9</v>
      </c>
      <c r="Y599" s="22">
        <f>Y623</f>
        <v>9408.5502550000019</v>
      </c>
      <c r="AA599" s="4"/>
      <c r="AB599" s="3"/>
      <c r="AC599" s="3"/>
      <c r="AD599" s="5"/>
      <c r="AJ599" s="3"/>
      <c r="AK599" s="3"/>
      <c r="AL599" s="3"/>
      <c r="AM599" s="3"/>
      <c r="AN599" s="20"/>
      <c r="AO599" s="3"/>
    </row>
    <row r="600" spans="2:41" x14ac:dyDescent="0.25">
      <c r="B600" s="6" t="s">
        <v>26</v>
      </c>
      <c r="C600" s="23">
        <f>C598-C599</f>
        <v>-9408.5502550000019</v>
      </c>
      <c r="E600" s="4"/>
      <c r="F600" s="3"/>
      <c r="G600" s="3"/>
      <c r="H600" s="5"/>
      <c r="N600" s="3"/>
      <c r="O600" s="3"/>
      <c r="P600" s="3"/>
      <c r="Q600" s="3"/>
      <c r="R600" s="20"/>
      <c r="S600" s="3"/>
      <c r="V600" s="19"/>
      <c r="X600" s="6" t="s">
        <v>27</v>
      </c>
      <c r="Y600" s="23">
        <f>Y598-Y599</f>
        <v>-9408.5502550000019</v>
      </c>
      <c r="AA600" s="4"/>
      <c r="AB600" s="3"/>
      <c r="AC600" s="3"/>
      <c r="AD600" s="5"/>
      <c r="AJ600" s="3"/>
      <c r="AK600" s="3"/>
      <c r="AL600" s="3"/>
      <c r="AM600" s="3"/>
      <c r="AN600" s="20"/>
      <c r="AO600" s="3"/>
    </row>
    <row r="601" spans="2:41" ht="23.25" x14ac:dyDescent="0.35">
      <c r="B601" s="6"/>
      <c r="C601" s="7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68" t="str">
        <f>IF(Y600&lt;0,"NO PAGAR","COBRAR'")</f>
        <v>NO PAGAR</v>
      </c>
      <c r="Y601" s="168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ht="23.25" x14ac:dyDescent="0.35">
      <c r="B602" s="168" t="str">
        <f>IF(C600&lt;0,"NO PAGAR","COBRAR'")</f>
        <v>NO PAGAR</v>
      </c>
      <c r="C602" s="168"/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6"/>
      <c r="Y602" s="8"/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59" t="s">
        <v>9</v>
      </c>
      <c r="C603" s="160"/>
      <c r="E603" s="9"/>
      <c r="F603" s="10"/>
      <c r="G603" s="10"/>
      <c r="H603" s="5"/>
      <c r="N603" s="3"/>
      <c r="O603" s="3"/>
      <c r="P603" s="3"/>
      <c r="Q603" s="3"/>
      <c r="R603" s="20"/>
      <c r="S603" s="3"/>
      <c r="V603" s="19"/>
      <c r="X603" s="159" t="s">
        <v>9</v>
      </c>
      <c r="Y603" s="160"/>
      <c r="AA603" s="9"/>
      <c r="AB603" s="10"/>
      <c r="AC603" s="10"/>
      <c r="AD603" s="5"/>
      <c r="AJ603" s="3"/>
      <c r="AK603" s="3"/>
      <c r="AL603" s="3"/>
      <c r="AM603" s="3"/>
      <c r="AN603" s="20"/>
      <c r="AO603" s="3"/>
    </row>
    <row r="604" spans="2:41" x14ac:dyDescent="0.25">
      <c r="B604" s="11" t="str">
        <f>IF(Y555&lt;0,"SALDO ADELANTADO","SALDO A FAVOR '")</f>
        <v>SALDO ADELANTADO</v>
      </c>
      <c r="C604" s="12">
        <f>IF(Y555&lt;=0,Y555*-1)</f>
        <v>9408.5502550000019</v>
      </c>
      <c r="E604" s="9"/>
      <c r="F604" s="10"/>
      <c r="G604" s="10"/>
      <c r="H604" s="5"/>
      <c r="N604" s="3"/>
      <c r="O604" s="3"/>
      <c r="P604" s="3"/>
      <c r="Q604" s="3"/>
      <c r="R604" s="20"/>
      <c r="S604" s="3"/>
      <c r="V604" s="19"/>
      <c r="X604" s="11" t="str">
        <f>IF(C600&lt;0,"SALDO ADELANTADO","SALDO A FAVOR'")</f>
        <v>SALDO ADELANTADO</v>
      </c>
      <c r="Y604" s="12">
        <f>IF(C600&lt;=0,C600*-1)</f>
        <v>9408.5502550000019</v>
      </c>
      <c r="AA604" s="9"/>
      <c r="AB604" s="10"/>
      <c r="AC604" s="10"/>
      <c r="AD604" s="5"/>
      <c r="AJ604" s="3"/>
      <c r="AK604" s="3"/>
      <c r="AL604" s="3"/>
      <c r="AM604" s="3"/>
      <c r="AN604" s="20"/>
      <c r="AO604" s="3"/>
    </row>
    <row r="605" spans="2:41" x14ac:dyDescent="0.25">
      <c r="B605" s="13" t="s">
        <v>10</v>
      </c>
      <c r="C605" s="12">
        <f>R613</f>
        <v>0</v>
      </c>
      <c r="E605" s="9"/>
      <c r="F605" s="10"/>
      <c r="G605" s="10"/>
      <c r="H605" s="5"/>
      <c r="N605" s="3"/>
      <c r="O605" s="3"/>
      <c r="P605" s="3"/>
      <c r="Q605" s="3"/>
      <c r="R605" s="20"/>
      <c r="S605" s="3"/>
      <c r="V605" s="19"/>
      <c r="X605" s="13" t="s">
        <v>10</v>
      </c>
      <c r="Y605" s="12">
        <f>AN613</f>
        <v>0</v>
      </c>
      <c r="AA605" s="9"/>
      <c r="AB605" s="10"/>
      <c r="AC605" s="10"/>
      <c r="AD605" s="5"/>
      <c r="AJ605" s="3"/>
      <c r="AK605" s="3"/>
      <c r="AL605" s="3"/>
      <c r="AM605" s="3"/>
      <c r="AN605" s="20"/>
      <c r="AO605" s="3"/>
    </row>
    <row r="606" spans="2:41" x14ac:dyDescent="0.25">
      <c r="B606" s="13" t="s">
        <v>11</v>
      </c>
      <c r="C606" s="12"/>
      <c r="E606" s="9"/>
      <c r="F606" s="10"/>
      <c r="G606" s="10"/>
      <c r="H606" s="5"/>
      <c r="N606" s="3"/>
      <c r="O606" s="3"/>
      <c r="P606" s="3"/>
      <c r="Q606" s="3"/>
      <c r="R606" s="20"/>
      <c r="S606" s="3"/>
      <c r="V606" s="19"/>
      <c r="X606" s="13" t="s">
        <v>11</v>
      </c>
      <c r="Y606" s="12"/>
      <c r="AA606" s="9"/>
      <c r="AB606" s="10"/>
      <c r="AC606" s="10"/>
      <c r="AD606" s="5"/>
      <c r="AJ606" s="3"/>
      <c r="AK606" s="3"/>
      <c r="AL606" s="3"/>
      <c r="AM606" s="3"/>
      <c r="AN606" s="20"/>
      <c r="AO606" s="3"/>
    </row>
    <row r="607" spans="2:41" x14ac:dyDescent="0.25">
      <c r="B607" s="13" t="s">
        <v>12</v>
      </c>
      <c r="C607" s="12"/>
      <c r="E607" s="9"/>
      <c r="F607" s="10"/>
      <c r="G607" s="10"/>
      <c r="H607" s="5"/>
      <c r="N607" s="3"/>
      <c r="O607" s="3"/>
      <c r="P607" s="3"/>
      <c r="Q607" s="3"/>
      <c r="R607" s="20"/>
      <c r="S607" s="3"/>
      <c r="V607" s="19"/>
      <c r="X607" s="13" t="s">
        <v>12</v>
      </c>
      <c r="Y607" s="12"/>
      <c r="AA607" s="9"/>
      <c r="AB607" s="10"/>
      <c r="AC607" s="10"/>
      <c r="AD607" s="5"/>
      <c r="AJ607" s="3"/>
      <c r="AK607" s="3"/>
      <c r="AL607" s="3"/>
      <c r="AM607" s="3"/>
      <c r="AN607" s="20"/>
      <c r="AO607" s="3"/>
    </row>
    <row r="608" spans="2:41" x14ac:dyDescent="0.25">
      <c r="B608" s="13" t="s">
        <v>13</v>
      </c>
      <c r="C608" s="12"/>
      <c r="E608" s="9"/>
      <c r="F608" s="10"/>
      <c r="G608" s="10"/>
      <c r="H608" s="5"/>
      <c r="N608" s="3"/>
      <c r="O608" s="3"/>
      <c r="P608" s="3"/>
      <c r="Q608" s="3"/>
      <c r="R608" s="20"/>
      <c r="S608" s="3"/>
      <c r="V608" s="19"/>
      <c r="X608" s="13" t="s">
        <v>13</v>
      </c>
      <c r="Y608" s="12"/>
      <c r="AA608" s="9"/>
      <c r="AB608" s="10"/>
      <c r="AC608" s="10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3" t="s">
        <v>14</v>
      </c>
      <c r="C609" s="12"/>
      <c r="E609" s="9"/>
      <c r="F609" s="10"/>
      <c r="G609" s="10"/>
      <c r="H609" s="5"/>
      <c r="N609" s="3"/>
      <c r="O609" s="3"/>
      <c r="P609" s="3"/>
      <c r="Q609" s="3"/>
      <c r="R609" s="20"/>
      <c r="S609" s="3"/>
      <c r="V609" s="19"/>
      <c r="X609" s="13" t="s">
        <v>14</v>
      </c>
      <c r="Y609" s="12"/>
      <c r="AA609" s="9"/>
      <c r="AB609" s="10"/>
      <c r="AC609" s="10"/>
      <c r="AD609" s="5"/>
      <c r="AJ609" s="3"/>
      <c r="AK609" s="3"/>
      <c r="AL609" s="3"/>
      <c r="AM609" s="3"/>
      <c r="AN609" s="20"/>
      <c r="AO609" s="3"/>
    </row>
    <row r="610" spans="2:41" x14ac:dyDescent="0.25">
      <c r="B610" s="13" t="s">
        <v>15</v>
      </c>
      <c r="C610" s="12"/>
      <c r="E610" s="9"/>
      <c r="F610" s="10"/>
      <c r="G610" s="10"/>
      <c r="H610" s="5"/>
      <c r="N610" s="3"/>
      <c r="O610" s="3"/>
      <c r="P610" s="3"/>
      <c r="Q610" s="3"/>
      <c r="R610" s="20"/>
      <c r="S610" s="3"/>
      <c r="V610" s="19"/>
      <c r="X610" s="13" t="s">
        <v>15</v>
      </c>
      <c r="Y610" s="12"/>
      <c r="AA610" s="9"/>
      <c r="AB610" s="10"/>
      <c r="AC610" s="10"/>
      <c r="AD610" s="5"/>
      <c r="AJ610" s="3"/>
      <c r="AK610" s="3"/>
      <c r="AL610" s="3"/>
      <c r="AM610" s="3"/>
      <c r="AN610" s="20"/>
      <c r="AO610" s="3"/>
    </row>
    <row r="611" spans="2:41" x14ac:dyDescent="0.25">
      <c r="B611" s="13" t="s">
        <v>16</v>
      </c>
      <c r="C611" s="12"/>
      <c r="E611" s="161" t="s">
        <v>7</v>
      </c>
      <c r="F611" s="162"/>
      <c r="G611" s="163"/>
      <c r="H611" s="5">
        <f>SUM(H597:H610)</f>
        <v>0</v>
      </c>
      <c r="N611" s="3"/>
      <c r="O611" s="3"/>
      <c r="P611" s="3"/>
      <c r="Q611" s="3"/>
      <c r="R611" s="20"/>
      <c r="S611" s="3"/>
      <c r="V611" s="19"/>
      <c r="X611" s="13" t="s">
        <v>16</v>
      </c>
      <c r="Y611" s="12"/>
      <c r="AA611" s="161" t="s">
        <v>7</v>
      </c>
      <c r="AB611" s="162"/>
      <c r="AC611" s="163"/>
      <c r="AD611" s="5">
        <f>SUM(AD597:AD610)</f>
        <v>0</v>
      </c>
      <c r="AJ611" s="3"/>
      <c r="AK611" s="3"/>
      <c r="AL611" s="3"/>
      <c r="AM611" s="3"/>
      <c r="AN611" s="20"/>
      <c r="AO611" s="3"/>
    </row>
    <row r="612" spans="2:41" x14ac:dyDescent="0.25">
      <c r="B612" s="13" t="s">
        <v>17</v>
      </c>
      <c r="C612" s="12"/>
      <c r="E612" s="15"/>
      <c r="F612" s="15"/>
      <c r="G612" s="15"/>
      <c r="N612" s="3"/>
      <c r="O612" s="3"/>
      <c r="P612" s="3"/>
      <c r="Q612" s="3"/>
      <c r="R612" s="20"/>
      <c r="S612" s="3"/>
      <c r="V612" s="19"/>
      <c r="X612" s="13" t="s">
        <v>17</v>
      </c>
      <c r="Y612" s="12"/>
      <c r="AA612" s="15"/>
      <c r="AB612" s="15"/>
      <c r="AC612" s="15"/>
      <c r="AJ612" s="3"/>
      <c r="AK612" s="3"/>
      <c r="AL612" s="3"/>
      <c r="AM612" s="3"/>
      <c r="AN612" s="20"/>
      <c r="AO612" s="3"/>
    </row>
    <row r="613" spans="2:41" x14ac:dyDescent="0.25">
      <c r="B613" s="14"/>
      <c r="C613" s="12"/>
      <c r="N613" s="161" t="s">
        <v>7</v>
      </c>
      <c r="O613" s="162"/>
      <c r="P613" s="162"/>
      <c r="Q613" s="163"/>
      <c r="R613" s="20">
        <f>SUM(R597:R612)</f>
        <v>0</v>
      </c>
      <c r="S613" s="3"/>
      <c r="V613" s="19"/>
      <c r="X613" s="14"/>
      <c r="Y613" s="12"/>
      <c r="AJ613" s="161" t="s">
        <v>7</v>
      </c>
      <c r="AK613" s="162"/>
      <c r="AL613" s="162"/>
      <c r="AM613" s="163"/>
      <c r="AN613" s="20">
        <f>SUM(AN597:AN612)</f>
        <v>0</v>
      </c>
      <c r="AO613" s="3"/>
    </row>
    <row r="614" spans="2:41" x14ac:dyDescent="0.25">
      <c r="B614" s="14"/>
      <c r="C614" s="12"/>
      <c r="V614" s="19"/>
      <c r="X614" s="14"/>
      <c r="Y614" s="12"/>
    </row>
    <row r="615" spans="2:41" x14ac:dyDescent="0.25">
      <c r="B615" s="14"/>
      <c r="C615" s="12"/>
      <c r="V615" s="19"/>
      <c r="X615" s="14"/>
      <c r="Y615" s="12"/>
    </row>
    <row r="616" spans="2:41" x14ac:dyDescent="0.25">
      <c r="B616" s="14"/>
      <c r="C616" s="12"/>
      <c r="E616" s="16"/>
      <c r="V616" s="19"/>
      <c r="X616" s="14"/>
      <c r="Y616" s="12"/>
      <c r="AA616" s="16"/>
    </row>
    <row r="617" spans="2:41" x14ac:dyDescent="0.25">
      <c r="B617" s="14"/>
      <c r="C617" s="12"/>
      <c r="V617" s="19"/>
      <c r="X617" s="14"/>
      <c r="Y617" s="12"/>
    </row>
    <row r="618" spans="2:41" x14ac:dyDescent="0.25">
      <c r="B618" s="14"/>
      <c r="C618" s="12"/>
      <c r="V618" s="19"/>
      <c r="X618" s="14"/>
      <c r="Y618" s="12"/>
    </row>
    <row r="619" spans="2:41" x14ac:dyDescent="0.25">
      <c r="B619" s="14"/>
      <c r="C619" s="12"/>
      <c r="V619" s="19"/>
      <c r="X619" s="14"/>
      <c r="Y619" s="12"/>
    </row>
    <row r="620" spans="2:41" x14ac:dyDescent="0.25">
      <c r="B620" s="14"/>
      <c r="C620" s="12"/>
      <c r="V620" s="19"/>
      <c r="X620" s="14"/>
      <c r="Y620" s="12"/>
    </row>
    <row r="621" spans="2:41" x14ac:dyDescent="0.25">
      <c r="B621" s="14"/>
      <c r="C621" s="12"/>
      <c r="V621" s="19"/>
      <c r="X621" s="14"/>
      <c r="Y621" s="12"/>
    </row>
    <row r="622" spans="2:41" x14ac:dyDescent="0.25">
      <c r="B622" s="13"/>
      <c r="C622" s="12"/>
      <c r="V622" s="19"/>
      <c r="X622" s="13"/>
      <c r="Y622" s="12"/>
    </row>
    <row r="623" spans="2:41" x14ac:dyDescent="0.25">
      <c r="B623" s="17" t="s">
        <v>18</v>
      </c>
      <c r="C623" s="18">
        <f>SUM(C604:C622)</f>
        <v>9408.5502550000019</v>
      </c>
      <c r="D623" s="30" t="s">
        <v>22</v>
      </c>
      <c r="E623" s="30" t="s">
        <v>21</v>
      </c>
      <c r="V623" s="19"/>
      <c r="X623" s="17" t="s">
        <v>18</v>
      </c>
      <c r="Y623" s="18">
        <f>SUM(Y604:Y622)</f>
        <v>9408.5502550000019</v>
      </c>
      <c r="Z623" s="30" t="s">
        <v>22</v>
      </c>
      <c r="AA623" s="30" t="s">
        <v>21</v>
      </c>
    </row>
    <row r="624" spans="2:41" x14ac:dyDescent="0.25">
      <c r="E624" s="1" t="s">
        <v>19</v>
      </c>
      <c r="V624" s="19"/>
      <c r="AA624" s="1" t="s">
        <v>19</v>
      </c>
    </row>
    <row r="625" spans="8:31" x14ac:dyDescent="0.25">
      <c r="V625" s="19"/>
    </row>
    <row r="626" spans="8:31" x14ac:dyDescent="0.25">
      <c r="V626" s="19"/>
    </row>
    <row r="627" spans="8:31" x14ac:dyDescent="0.25">
      <c r="V627" s="19"/>
    </row>
    <row r="628" spans="8:31" x14ac:dyDescent="0.25">
      <c r="V628" s="19"/>
    </row>
    <row r="629" spans="8:31" x14ac:dyDescent="0.25">
      <c r="V629" s="19"/>
    </row>
    <row r="630" spans="8:31" x14ac:dyDescent="0.25">
      <c r="V630" s="19"/>
    </row>
    <row r="631" spans="8:31" x14ac:dyDescent="0.25">
      <c r="V631" s="19"/>
    </row>
    <row r="632" spans="8:31" x14ac:dyDescent="0.25">
      <c r="V632" s="19"/>
    </row>
    <row r="633" spans="8:31" x14ac:dyDescent="0.25">
      <c r="V633" s="19"/>
    </row>
    <row r="634" spans="8:31" x14ac:dyDescent="0.25">
      <c r="V634" s="19"/>
    </row>
    <row r="635" spans="8:31" x14ac:dyDescent="0.25">
      <c r="V635" s="19"/>
    </row>
    <row r="636" spans="8:31" x14ac:dyDescent="0.25">
      <c r="V636" s="19"/>
    </row>
    <row r="637" spans="8:31" x14ac:dyDescent="0.25">
      <c r="V637" s="19"/>
      <c r="AC637" s="164" t="s">
        <v>29</v>
      </c>
      <c r="AD637" s="164"/>
      <c r="AE637" s="164"/>
    </row>
    <row r="638" spans="8:31" ht="15" customHeight="1" x14ac:dyDescent="0.4">
      <c r="H638" s="101" t="s">
        <v>28</v>
      </c>
      <c r="I638" s="101"/>
      <c r="J638" s="101"/>
      <c r="V638" s="19"/>
      <c r="AC638" s="164"/>
      <c r="AD638" s="164"/>
      <c r="AE638" s="164"/>
    </row>
    <row r="639" spans="8:31" ht="15" customHeight="1" x14ac:dyDescent="0.4">
      <c r="H639" s="101"/>
      <c r="I639" s="101"/>
      <c r="J639" s="101"/>
      <c r="V639" s="19"/>
      <c r="AC639" s="164"/>
      <c r="AD639" s="164"/>
      <c r="AE639" s="164"/>
    </row>
    <row r="640" spans="8:31" x14ac:dyDescent="0.25">
      <c r="V640" s="19"/>
    </row>
    <row r="641" spans="2:41" x14ac:dyDescent="0.25">
      <c r="V641" s="19"/>
    </row>
    <row r="642" spans="2:41" ht="23.25" x14ac:dyDescent="0.35">
      <c r="B642" s="24" t="s">
        <v>68</v>
      </c>
      <c r="V642" s="19"/>
      <c r="X642" s="24" t="s">
        <v>68</v>
      </c>
    </row>
    <row r="643" spans="2:41" ht="23.25" x14ac:dyDescent="0.35">
      <c r="B643" s="25" t="s">
        <v>32</v>
      </c>
      <c r="C643" s="22">
        <f>IF(X595="PAGADO",0,Y600)</f>
        <v>-9408.5502550000019</v>
      </c>
      <c r="E643" s="166" t="s">
        <v>20</v>
      </c>
      <c r="F643" s="166"/>
      <c r="G643" s="166"/>
      <c r="H643" s="166"/>
      <c r="V643" s="19"/>
      <c r="X643" s="25" t="s">
        <v>32</v>
      </c>
      <c r="Y643" s="22">
        <f>IF(B643="PAGADO",0,C648)</f>
        <v>-9408.5502550000019</v>
      </c>
      <c r="AA643" s="166" t="s">
        <v>20</v>
      </c>
      <c r="AB643" s="166"/>
      <c r="AC643" s="166"/>
      <c r="AD643" s="166"/>
    </row>
    <row r="644" spans="2:41" x14ac:dyDescent="0.25">
      <c r="B644" s="1" t="s">
        <v>0</v>
      </c>
      <c r="C644" s="21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9"/>
      <c r="X644" s="1" t="s">
        <v>0</v>
      </c>
      <c r="Y644" s="21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x14ac:dyDescent="0.25">
      <c r="C645" s="22"/>
      <c r="E645" s="4"/>
      <c r="F645" s="3"/>
      <c r="G645" s="3"/>
      <c r="H645" s="5"/>
      <c r="N645" s="3"/>
      <c r="O645" s="3"/>
      <c r="P645" s="3"/>
      <c r="Q645" s="3"/>
      <c r="R645" s="20"/>
      <c r="S645" s="3"/>
      <c r="V645" s="19"/>
      <c r="Y645" s="22"/>
      <c r="AA645" s="4"/>
      <c r="AB645" s="3"/>
      <c r="AC645" s="3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1" t="s">
        <v>24</v>
      </c>
      <c r="C646" s="21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20"/>
      <c r="S646" s="3"/>
      <c r="V646" s="19"/>
      <c r="X646" s="1" t="s">
        <v>24</v>
      </c>
      <c r="Y646" s="21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20"/>
      <c r="AO646" s="3"/>
    </row>
    <row r="647" spans="2:41" x14ac:dyDescent="0.25">
      <c r="B647" s="1" t="s">
        <v>9</v>
      </c>
      <c r="C647" s="22">
        <f>C670</f>
        <v>9408.5502550000019</v>
      </c>
      <c r="E647" s="4"/>
      <c r="F647" s="3"/>
      <c r="G647" s="3"/>
      <c r="H647" s="5"/>
      <c r="N647" s="3"/>
      <c r="O647" s="3"/>
      <c r="P647" s="3"/>
      <c r="Q647" s="3"/>
      <c r="R647" s="20"/>
      <c r="S647" s="3"/>
      <c r="V647" s="19"/>
      <c r="X647" s="1" t="s">
        <v>9</v>
      </c>
      <c r="Y647" s="22">
        <f>Y670</f>
        <v>9408.5502550000019</v>
      </c>
      <c r="AA647" s="4"/>
      <c r="AB647" s="3"/>
      <c r="AC647" s="3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6" t="s">
        <v>25</v>
      </c>
      <c r="C648" s="23">
        <f>C646-C647</f>
        <v>-9408.5502550000019</v>
      </c>
      <c r="E648" s="4"/>
      <c r="F648" s="3"/>
      <c r="G648" s="3"/>
      <c r="H648" s="5"/>
      <c r="N648" s="3"/>
      <c r="O648" s="3"/>
      <c r="P648" s="3"/>
      <c r="Q648" s="3"/>
      <c r="R648" s="20"/>
      <c r="S648" s="3"/>
      <c r="V648" s="19"/>
      <c r="X648" s="6" t="s">
        <v>8</v>
      </c>
      <c r="Y648" s="23">
        <f>Y646-Y647</f>
        <v>-9408.5502550000019</v>
      </c>
      <c r="AA648" s="4"/>
      <c r="AB648" s="3"/>
      <c r="AC648" s="3"/>
      <c r="AD648" s="5"/>
      <c r="AJ648" s="3"/>
      <c r="AK648" s="3"/>
      <c r="AL648" s="3"/>
      <c r="AM648" s="3"/>
      <c r="AN648" s="20"/>
      <c r="AO648" s="3"/>
    </row>
    <row r="649" spans="2:41" ht="26.25" x14ac:dyDescent="0.4">
      <c r="B649" s="167" t="str">
        <f>IF(C648&lt;0,"NO PAGAR","COBRAR")</f>
        <v>NO PAGAR</v>
      </c>
      <c r="C649" s="167"/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67" t="str">
        <f>IF(Y648&lt;0,"NO PAGAR","COBRAR")</f>
        <v>NO PAGAR</v>
      </c>
      <c r="Y649" s="167"/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59" t="s">
        <v>9</v>
      </c>
      <c r="C650" s="160"/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59" t="s">
        <v>9</v>
      </c>
      <c r="Y650" s="160"/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1" t="str">
        <f>IF(C684&lt;0,"SALDO A FAVOR","SALDO ADELANTAD0'")</f>
        <v>SALDO ADELANTAD0'</v>
      </c>
      <c r="C651" s="12">
        <f>IF(Y595&lt;=0,Y595*-1)</f>
        <v>9408.5502550000019</v>
      </c>
      <c r="E651" s="9"/>
      <c r="F651" s="10"/>
      <c r="G651" s="10"/>
      <c r="H651" s="5"/>
      <c r="N651" s="3"/>
      <c r="O651" s="3"/>
      <c r="P651" s="3"/>
      <c r="Q651" s="3"/>
      <c r="R651" s="20"/>
      <c r="S651" s="3"/>
      <c r="V651" s="19"/>
      <c r="X651" s="11" t="str">
        <f>IF(C648&lt;0,"SALDO ADELANTADO","SALDO A FAVOR'")</f>
        <v>SALDO ADELANTADO</v>
      </c>
      <c r="Y651" s="12">
        <f>IF(C648&lt;=0,C648*-1)</f>
        <v>9408.5502550000019</v>
      </c>
      <c r="AA651" s="9"/>
      <c r="AB651" s="10"/>
      <c r="AC651" s="10"/>
      <c r="AD651" s="5"/>
      <c r="AJ651" s="3"/>
      <c r="AK651" s="3"/>
      <c r="AL651" s="3"/>
      <c r="AM651" s="3"/>
      <c r="AN651" s="20"/>
      <c r="AO651" s="3"/>
    </row>
    <row r="652" spans="2:41" x14ac:dyDescent="0.25">
      <c r="B652" s="13" t="s">
        <v>10</v>
      </c>
      <c r="C652" s="12">
        <f>R661</f>
        <v>0</v>
      </c>
      <c r="E652" s="9"/>
      <c r="F652" s="10"/>
      <c r="G652" s="10"/>
      <c r="H652" s="5"/>
      <c r="N652" s="3"/>
      <c r="O652" s="3"/>
      <c r="P652" s="3"/>
      <c r="Q652" s="3"/>
      <c r="R652" s="20"/>
      <c r="S652" s="3"/>
      <c r="V652" s="19"/>
      <c r="X652" s="13" t="s">
        <v>10</v>
      </c>
      <c r="Y652" s="12">
        <f>AN661</f>
        <v>0</v>
      </c>
      <c r="AA652" s="9"/>
      <c r="AB652" s="10"/>
      <c r="AC652" s="10"/>
      <c r="AD652" s="5"/>
      <c r="AJ652" s="3"/>
      <c r="AK652" s="3"/>
      <c r="AL652" s="3"/>
      <c r="AM652" s="3"/>
      <c r="AN652" s="20"/>
      <c r="AO652" s="3"/>
    </row>
    <row r="653" spans="2:41" x14ac:dyDescent="0.25">
      <c r="B653" s="13" t="s">
        <v>11</v>
      </c>
      <c r="C653" s="12"/>
      <c r="E653" s="9"/>
      <c r="F653" s="10"/>
      <c r="G653" s="10"/>
      <c r="H653" s="5"/>
      <c r="N653" s="3"/>
      <c r="O653" s="3"/>
      <c r="P653" s="3"/>
      <c r="Q653" s="3"/>
      <c r="R653" s="20"/>
      <c r="S653" s="3"/>
      <c r="V653" s="19"/>
      <c r="X653" s="13" t="s">
        <v>11</v>
      </c>
      <c r="Y653" s="12"/>
      <c r="AA653" s="9"/>
      <c r="AB653" s="10"/>
      <c r="AC653" s="10"/>
      <c r="AD653" s="5"/>
      <c r="AJ653" s="3"/>
      <c r="AK653" s="3"/>
      <c r="AL653" s="3"/>
      <c r="AM653" s="3"/>
      <c r="AN653" s="20"/>
      <c r="AO653" s="3"/>
    </row>
    <row r="654" spans="2:41" x14ac:dyDescent="0.25">
      <c r="B654" s="13" t="s">
        <v>12</v>
      </c>
      <c r="C654" s="12"/>
      <c r="E654" s="9"/>
      <c r="F654" s="10"/>
      <c r="G654" s="10"/>
      <c r="H654" s="5"/>
      <c r="N654" s="3"/>
      <c r="O654" s="3"/>
      <c r="P654" s="3"/>
      <c r="Q654" s="3"/>
      <c r="R654" s="20"/>
      <c r="S654" s="3"/>
      <c r="V654" s="19"/>
      <c r="X654" s="13" t="s">
        <v>12</v>
      </c>
      <c r="Y654" s="12"/>
      <c r="AA654" s="9"/>
      <c r="AB654" s="10"/>
      <c r="AC654" s="10"/>
      <c r="AD654" s="5"/>
      <c r="AJ654" s="3"/>
      <c r="AK654" s="3"/>
      <c r="AL654" s="3"/>
      <c r="AM654" s="3"/>
      <c r="AN654" s="20"/>
      <c r="AO654" s="3"/>
    </row>
    <row r="655" spans="2:41" x14ac:dyDescent="0.25">
      <c r="B655" s="13" t="s">
        <v>13</v>
      </c>
      <c r="C655" s="12"/>
      <c r="E655" s="9"/>
      <c r="F655" s="10"/>
      <c r="G655" s="10"/>
      <c r="H655" s="5"/>
      <c r="N655" s="3"/>
      <c r="O655" s="3"/>
      <c r="P655" s="3"/>
      <c r="Q655" s="3"/>
      <c r="R655" s="20"/>
      <c r="S655" s="3"/>
      <c r="V655" s="19"/>
      <c r="X655" s="13" t="s">
        <v>13</v>
      </c>
      <c r="Y655" s="12"/>
      <c r="AA655" s="9"/>
      <c r="AB655" s="10"/>
      <c r="AC655" s="10"/>
      <c r="AD655" s="5"/>
      <c r="AJ655" s="3"/>
      <c r="AK655" s="3"/>
      <c r="AL655" s="3"/>
      <c r="AM655" s="3"/>
      <c r="AN655" s="20"/>
      <c r="AO655" s="3"/>
    </row>
    <row r="656" spans="2:41" x14ac:dyDescent="0.25">
      <c r="B656" s="13" t="s">
        <v>14</v>
      </c>
      <c r="C656" s="12"/>
      <c r="E656" s="9"/>
      <c r="F656" s="10"/>
      <c r="G656" s="10"/>
      <c r="H656" s="5"/>
      <c r="N656" s="3"/>
      <c r="O656" s="3"/>
      <c r="P656" s="3"/>
      <c r="Q656" s="3"/>
      <c r="R656" s="20"/>
      <c r="S656" s="3"/>
      <c r="V656" s="19"/>
      <c r="X656" s="13" t="s">
        <v>14</v>
      </c>
      <c r="Y656" s="12"/>
      <c r="AA656" s="9"/>
      <c r="AB656" s="10"/>
      <c r="AC656" s="10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3" t="s">
        <v>15</v>
      </c>
      <c r="C657" s="12"/>
      <c r="E657" s="9"/>
      <c r="F657" s="10"/>
      <c r="G657" s="10"/>
      <c r="H657" s="5"/>
      <c r="N657" s="3"/>
      <c r="O657" s="3"/>
      <c r="P657" s="3"/>
      <c r="Q657" s="3"/>
      <c r="R657" s="20"/>
      <c r="S657" s="3"/>
      <c r="V657" s="19"/>
      <c r="X657" s="13" t="s">
        <v>15</v>
      </c>
      <c r="Y657" s="12"/>
      <c r="AA657" s="9"/>
      <c r="AB657" s="10"/>
      <c r="AC657" s="10"/>
      <c r="AD657" s="5"/>
      <c r="AJ657" s="3"/>
      <c r="AK657" s="3"/>
      <c r="AL657" s="3"/>
      <c r="AM657" s="3"/>
      <c r="AN657" s="20"/>
      <c r="AO657" s="3"/>
    </row>
    <row r="658" spans="2:41" x14ac:dyDescent="0.25">
      <c r="B658" s="13" t="s">
        <v>16</v>
      </c>
      <c r="C658" s="12"/>
      <c r="E658" s="9"/>
      <c r="F658" s="10"/>
      <c r="G658" s="10"/>
      <c r="H658" s="5"/>
      <c r="N658" s="3"/>
      <c r="O658" s="3"/>
      <c r="P658" s="3"/>
      <c r="Q658" s="3"/>
      <c r="R658" s="20"/>
      <c r="S658" s="3"/>
      <c r="V658" s="19"/>
      <c r="X658" s="13" t="s">
        <v>16</v>
      </c>
      <c r="Y658" s="12"/>
      <c r="AA658" s="9"/>
      <c r="AB658" s="10"/>
      <c r="AC658" s="10"/>
      <c r="AD658" s="5"/>
      <c r="AJ658" s="3"/>
      <c r="AK658" s="3"/>
      <c r="AL658" s="3"/>
      <c r="AM658" s="3"/>
      <c r="AN658" s="20"/>
      <c r="AO658" s="3"/>
    </row>
    <row r="659" spans="2:41" x14ac:dyDescent="0.25">
      <c r="B659" s="13" t="s">
        <v>17</v>
      </c>
      <c r="C659" s="12"/>
      <c r="E659" s="161" t="s">
        <v>7</v>
      </c>
      <c r="F659" s="162"/>
      <c r="G659" s="163"/>
      <c r="H659" s="5">
        <f>SUM(H645:H658)</f>
        <v>0</v>
      </c>
      <c r="N659" s="3"/>
      <c r="O659" s="3"/>
      <c r="P659" s="3"/>
      <c r="Q659" s="3"/>
      <c r="R659" s="20"/>
      <c r="S659" s="3"/>
      <c r="V659" s="19"/>
      <c r="X659" s="13" t="s">
        <v>17</v>
      </c>
      <c r="Y659" s="12"/>
      <c r="AA659" s="161" t="s">
        <v>7</v>
      </c>
      <c r="AB659" s="162"/>
      <c r="AC659" s="163"/>
      <c r="AD659" s="5">
        <f>SUM(AD645:AD658)</f>
        <v>0</v>
      </c>
      <c r="AJ659" s="3"/>
      <c r="AK659" s="3"/>
      <c r="AL659" s="3"/>
      <c r="AM659" s="3"/>
      <c r="AN659" s="20"/>
      <c r="AO659" s="3"/>
    </row>
    <row r="660" spans="2:41" x14ac:dyDescent="0.25">
      <c r="B660" s="14"/>
      <c r="C660" s="12"/>
      <c r="E660" s="15"/>
      <c r="F660" s="15"/>
      <c r="G660" s="15"/>
      <c r="N660" s="3"/>
      <c r="O660" s="3"/>
      <c r="P660" s="3"/>
      <c r="Q660" s="3"/>
      <c r="R660" s="20"/>
      <c r="S660" s="3"/>
      <c r="V660" s="19"/>
      <c r="X660" s="14"/>
      <c r="Y660" s="12"/>
      <c r="AA660" s="15"/>
      <c r="AB660" s="15"/>
      <c r="AC660" s="15"/>
      <c r="AJ660" s="3"/>
      <c r="AK660" s="3"/>
      <c r="AL660" s="3"/>
      <c r="AM660" s="3"/>
      <c r="AN660" s="20"/>
      <c r="AO660" s="3"/>
    </row>
    <row r="661" spans="2:41" x14ac:dyDescent="0.25">
      <c r="B661" s="14"/>
      <c r="C661" s="12"/>
      <c r="N661" s="161" t="s">
        <v>7</v>
      </c>
      <c r="O661" s="162"/>
      <c r="P661" s="162"/>
      <c r="Q661" s="163"/>
      <c r="R661" s="20">
        <f>SUM(R645:R660)</f>
        <v>0</v>
      </c>
      <c r="S661" s="3"/>
      <c r="V661" s="19"/>
      <c r="X661" s="14"/>
      <c r="Y661" s="12"/>
      <c r="AJ661" s="161" t="s">
        <v>7</v>
      </c>
      <c r="AK661" s="162"/>
      <c r="AL661" s="162"/>
      <c r="AM661" s="163"/>
      <c r="AN661" s="20">
        <f>SUM(AN645:AN660)</f>
        <v>0</v>
      </c>
      <c r="AO661" s="3"/>
    </row>
    <row r="662" spans="2:41" x14ac:dyDescent="0.25">
      <c r="B662" s="14"/>
      <c r="C662" s="12"/>
      <c r="V662" s="19"/>
      <c r="X662" s="14"/>
      <c r="Y662" s="12"/>
    </row>
    <row r="663" spans="2:41" x14ac:dyDescent="0.25">
      <c r="B663" s="14"/>
      <c r="C663" s="12"/>
      <c r="V663" s="19"/>
      <c r="X663" s="14"/>
      <c r="Y663" s="12"/>
    </row>
    <row r="664" spans="2:41" x14ac:dyDescent="0.25">
      <c r="B664" s="14"/>
      <c r="C664" s="12"/>
      <c r="E664" s="16"/>
      <c r="V664" s="19"/>
      <c r="X664" s="14"/>
      <c r="Y664" s="12"/>
      <c r="AA664" s="16"/>
    </row>
    <row r="665" spans="2:41" x14ac:dyDescent="0.25">
      <c r="B665" s="14"/>
      <c r="C665" s="12"/>
      <c r="V665" s="19"/>
      <c r="X665" s="14"/>
      <c r="Y665" s="12"/>
    </row>
    <row r="666" spans="2:41" x14ac:dyDescent="0.25">
      <c r="B666" s="14"/>
      <c r="C666" s="12"/>
      <c r="V666" s="19"/>
      <c r="X666" s="14"/>
      <c r="Y666" s="12"/>
    </row>
    <row r="667" spans="2:41" x14ac:dyDescent="0.25">
      <c r="B667" s="14"/>
      <c r="C667" s="12"/>
      <c r="V667" s="19"/>
      <c r="X667" s="14"/>
      <c r="Y667" s="12"/>
    </row>
    <row r="668" spans="2:41" x14ac:dyDescent="0.25">
      <c r="B668" s="14"/>
      <c r="C668" s="12"/>
      <c r="V668" s="19"/>
      <c r="X668" s="14"/>
      <c r="Y668" s="12"/>
    </row>
    <row r="669" spans="2:41" x14ac:dyDescent="0.25">
      <c r="B669" s="13"/>
      <c r="C669" s="12"/>
      <c r="V669" s="19"/>
      <c r="X669" s="13"/>
      <c r="Y669" s="12"/>
    </row>
    <row r="670" spans="2:41" x14ac:dyDescent="0.25">
      <c r="B670" s="17" t="s">
        <v>18</v>
      </c>
      <c r="C670" s="18">
        <f>SUM(C651:C669)</f>
        <v>9408.5502550000019</v>
      </c>
      <c r="V670" s="19"/>
      <c r="X670" s="17" t="s">
        <v>18</v>
      </c>
      <c r="Y670" s="18">
        <f>SUM(Y651:Y669)</f>
        <v>9408.5502550000019</v>
      </c>
    </row>
    <row r="671" spans="2:41" x14ac:dyDescent="0.25">
      <c r="D671" s="30" t="s">
        <v>22</v>
      </c>
      <c r="E671" s="30" t="s">
        <v>21</v>
      </c>
      <c r="V671" s="19"/>
      <c r="Z671" s="30" t="s">
        <v>22</v>
      </c>
      <c r="AA671" s="30" t="s">
        <v>21</v>
      </c>
    </row>
    <row r="672" spans="2:41" x14ac:dyDescent="0.25">
      <c r="E672" s="1" t="s">
        <v>19</v>
      </c>
      <c r="V672" s="19"/>
      <c r="AA672" s="1" t="s">
        <v>19</v>
      </c>
    </row>
    <row r="673" spans="1:43" x14ac:dyDescent="0.25">
      <c r="V673" s="19"/>
    </row>
    <row r="674" spans="1:43" x14ac:dyDescent="0.25">
      <c r="V674" s="19"/>
    </row>
    <row r="675" spans="1:43" x14ac:dyDescent="0.25">
      <c r="V675" s="19"/>
    </row>
    <row r="676" spans="1:43" x14ac:dyDescent="0.25">
      <c r="V676" s="19"/>
    </row>
    <row r="677" spans="1:43" x14ac:dyDescent="0.25">
      <c r="V677" s="19"/>
    </row>
    <row r="678" spans="1:43" x14ac:dyDescent="0.25">
      <c r="V678" s="19"/>
    </row>
    <row r="679" spans="1:43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</row>
    <row r="680" spans="1:43" x14ac:dyDescent="0.2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</row>
    <row r="681" spans="1:43" x14ac:dyDescent="0.2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</row>
    <row r="682" spans="1:43" x14ac:dyDescent="0.25">
      <c r="V682" s="19"/>
    </row>
    <row r="683" spans="1:43" ht="15" customHeight="1" x14ac:dyDescent="0.4">
      <c r="H683" s="101" t="s">
        <v>30</v>
      </c>
      <c r="I683" s="101"/>
      <c r="J683" s="101"/>
      <c r="V683" s="19"/>
      <c r="AA683" s="165" t="s">
        <v>31</v>
      </c>
      <c r="AB683" s="165"/>
      <c r="AC683" s="165"/>
    </row>
    <row r="684" spans="1:43" ht="15" customHeight="1" x14ac:dyDescent="0.4">
      <c r="H684" s="101"/>
      <c r="I684" s="101"/>
      <c r="J684" s="101"/>
      <c r="V684" s="19"/>
      <c r="AA684" s="165"/>
      <c r="AB684" s="165"/>
      <c r="AC684" s="165"/>
    </row>
    <row r="685" spans="1:43" x14ac:dyDescent="0.25">
      <c r="V685" s="19"/>
    </row>
    <row r="686" spans="1:43" x14ac:dyDescent="0.25">
      <c r="V686" s="19"/>
    </row>
    <row r="687" spans="1:43" ht="23.25" x14ac:dyDescent="0.35">
      <c r="B687" s="26" t="s">
        <v>68</v>
      </c>
      <c r="V687" s="19"/>
      <c r="X687" s="24" t="s">
        <v>68</v>
      </c>
    </row>
    <row r="688" spans="1:43" ht="23.25" x14ac:dyDescent="0.35">
      <c r="B688" s="25" t="s">
        <v>32</v>
      </c>
      <c r="C688" s="22">
        <f>IF(X643="PAGADO",0,C648)</f>
        <v>-9408.5502550000019</v>
      </c>
      <c r="E688" s="166" t="s">
        <v>20</v>
      </c>
      <c r="F688" s="166"/>
      <c r="G688" s="166"/>
      <c r="H688" s="166"/>
      <c r="V688" s="19"/>
      <c r="X688" s="25" t="s">
        <v>32</v>
      </c>
      <c r="Y688" s="22">
        <f>IF(B1488="PAGADO",0,C693)</f>
        <v>-9408.5502550000019</v>
      </c>
      <c r="AA688" s="166" t="s">
        <v>20</v>
      </c>
      <c r="AB688" s="166"/>
      <c r="AC688" s="166"/>
      <c r="AD688" s="166"/>
    </row>
    <row r="689" spans="2:41" x14ac:dyDescent="0.25">
      <c r="B689" s="1" t="s">
        <v>0</v>
      </c>
      <c r="C689" s="21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9"/>
      <c r="X689" s="1" t="s">
        <v>0</v>
      </c>
      <c r="Y689" s="21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x14ac:dyDescent="0.25">
      <c r="C690" s="22"/>
      <c r="E690" s="4"/>
      <c r="F690" s="3"/>
      <c r="G690" s="3"/>
      <c r="H690" s="5"/>
      <c r="N690" s="3"/>
      <c r="O690" s="3"/>
      <c r="P690" s="3"/>
      <c r="Q690" s="3"/>
      <c r="R690" s="20"/>
      <c r="S690" s="3"/>
      <c r="V690" s="19"/>
      <c r="Y690" s="22"/>
      <c r="AA690" s="4"/>
      <c r="AB690" s="3"/>
      <c r="AC690" s="3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1" t="s">
        <v>24</v>
      </c>
      <c r="C691" s="21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20"/>
      <c r="S691" s="3"/>
      <c r="V691" s="19"/>
      <c r="X691" s="1" t="s">
        <v>24</v>
      </c>
      <c r="Y691" s="21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20"/>
      <c r="AO691" s="3"/>
    </row>
    <row r="692" spans="2:41" x14ac:dyDescent="0.25">
      <c r="B692" s="1" t="s">
        <v>9</v>
      </c>
      <c r="C692" s="22">
        <f>C716</f>
        <v>9408.5502550000019</v>
      </c>
      <c r="E692" s="4"/>
      <c r="F692" s="3"/>
      <c r="G692" s="3"/>
      <c r="H692" s="5"/>
      <c r="N692" s="3"/>
      <c r="O692" s="3"/>
      <c r="P692" s="3"/>
      <c r="Q692" s="3"/>
      <c r="R692" s="20"/>
      <c r="S692" s="3"/>
      <c r="V692" s="19"/>
      <c r="X692" s="1" t="s">
        <v>9</v>
      </c>
      <c r="Y692" s="22">
        <f>Y716</f>
        <v>9408.5502550000019</v>
      </c>
      <c r="AA692" s="4"/>
      <c r="AB692" s="3"/>
      <c r="AC692" s="3"/>
      <c r="AD692" s="5"/>
      <c r="AJ692" s="3"/>
      <c r="AK692" s="3"/>
      <c r="AL692" s="3"/>
      <c r="AM692" s="3"/>
      <c r="AN692" s="20"/>
      <c r="AO692" s="3"/>
    </row>
    <row r="693" spans="2:41" x14ac:dyDescent="0.25">
      <c r="B693" s="6" t="s">
        <v>26</v>
      </c>
      <c r="C693" s="23">
        <f>C691-C692</f>
        <v>-9408.5502550000019</v>
      </c>
      <c r="E693" s="4"/>
      <c r="F693" s="3"/>
      <c r="G693" s="3"/>
      <c r="H693" s="5"/>
      <c r="N693" s="3"/>
      <c r="O693" s="3"/>
      <c r="P693" s="3"/>
      <c r="Q693" s="3"/>
      <c r="R693" s="20"/>
      <c r="S693" s="3"/>
      <c r="V693" s="19"/>
      <c r="X693" s="6" t="s">
        <v>27</v>
      </c>
      <c r="Y693" s="23">
        <f>Y691-Y692</f>
        <v>-9408.5502550000019</v>
      </c>
      <c r="AA693" s="4"/>
      <c r="AB693" s="3"/>
      <c r="AC693" s="3"/>
      <c r="AD693" s="5"/>
      <c r="AJ693" s="3"/>
      <c r="AK693" s="3"/>
      <c r="AL693" s="3"/>
      <c r="AM693" s="3"/>
      <c r="AN693" s="20"/>
      <c r="AO693" s="3"/>
    </row>
    <row r="694" spans="2:41" ht="23.25" x14ac:dyDescent="0.35">
      <c r="B694" s="6"/>
      <c r="C694" s="7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68" t="str">
        <f>IF(Y693&lt;0,"NO PAGAR","COBRAR'")</f>
        <v>NO PAGAR</v>
      </c>
      <c r="Y694" s="168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ht="23.25" x14ac:dyDescent="0.35">
      <c r="B695" s="168" t="str">
        <f>IF(C693&lt;0,"NO PAGAR","COBRAR'")</f>
        <v>NO PAGAR</v>
      </c>
      <c r="C695" s="168"/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6"/>
      <c r="Y695" s="8"/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59" t="s">
        <v>9</v>
      </c>
      <c r="C696" s="160"/>
      <c r="E696" s="9"/>
      <c r="F696" s="10"/>
      <c r="G696" s="10"/>
      <c r="H696" s="5"/>
      <c r="N696" s="3"/>
      <c r="O696" s="3"/>
      <c r="P696" s="3"/>
      <c r="Q696" s="3"/>
      <c r="R696" s="20"/>
      <c r="S696" s="3"/>
      <c r="V696" s="19"/>
      <c r="X696" s="159" t="s">
        <v>9</v>
      </c>
      <c r="Y696" s="160"/>
      <c r="AA696" s="9"/>
      <c r="AB696" s="10"/>
      <c r="AC696" s="10"/>
      <c r="AD696" s="5"/>
      <c r="AJ696" s="3"/>
      <c r="AK696" s="3"/>
      <c r="AL696" s="3"/>
      <c r="AM696" s="3"/>
      <c r="AN696" s="20"/>
      <c r="AO696" s="3"/>
    </row>
    <row r="697" spans="2:41" x14ac:dyDescent="0.25">
      <c r="B697" s="11" t="str">
        <f>IF(Y648&lt;0,"SALDO ADELANTADO","SALDO A FAVOR '")</f>
        <v>SALDO ADELANTADO</v>
      </c>
      <c r="C697" s="12">
        <f>IF(Y648&lt;=0,Y648*-1)</f>
        <v>9408.5502550000019</v>
      </c>
      <c r="E697" s="9"/>
      <c r="F697" s="10"/>
      <c r="G697" s="10"/>
      <c r="H697" s="5"/>
      <c r="N697" s="3"/>
      <c r="O697" s="3"/>
      <c r="P697" s="3"/>
      <c r="Q697" s="3"/>
      <c r="R697" s="20"/>
      <c r="S697" s="3"/>
      <c r="V697" s="19"/>
      <c r="X697" s="11" t="str">
        <f>IF(C693&lt;0,"SALDO ADELANTADO","SALDO A FAVOR'")</f>
        <v>SALDO ADELANTADO</v>
      </c>
      <c r="Y697" s="12">
        <f>IF(C693&lt;=0,C693*-1)</f>
        <v>9408.5502550000019</v>
      </c>
      <c r="AA697" s="9"/>
      <c r="AB697" s="10"/>
      <c r="AC697" s="10"/>
      <c r="AD697" s="5"/>
      <c r="AJ697" s="3"/>
      <c r="AK697" s="3"/>
      <c r="AL697" s="3"/>
      <c r="AM697" s="3"/>
      <c r="AN697" s="20"/>
      <c r="AO697" s="3"/>
    </row>
    <row r="698" spans="2:41" x14ac:dyDescent="0.25">
      <c r="B698" s="13" t="s">
        <v>10</v>
      </c>
      <c r="C698" s="12">
        <f>R706</f>
        <v>0</v>
      </c>
      <c r="E698" s="9"/>
      <c r="F698" s="10"/>
      <c r="G698" s="10"/>
      <c r="H698" s="5"/>
      <c r="N698" s="3"/>
      <c r="O698" s="3"/>
      <c r="P698" s="3"/>
      <c r="Q698" s="3"/>
      <c r="R698" s="20"/>
      <c r="S698" s="3"/>
      <c r="V698" s="19"/>
      <c r="X698" s="13" t="s">
        <v>10</v>
      </c>
      <c r="Y698" s="12">
        <f>AN706</f>
        <v>0</v>
      </c>
      <c r="AA698" s="9"/>
      <c r="AB698" s="10"/>
      <c r="AC698" s="10"/>
      <c r="AD698" s="5"/>
      <c r="AJ698" s="3"/>
      <c r="AK698" s="3"/>
      <c r="AL698" s="3"/>
      <c r="AM698" s="3"/>
      <c r="AN698" s="20"/>
      <c r="AO698" s="3"/>
    </row>
    <row r="699" spans="2:41" x14ac:dyDescent="0.25">
      <c r="B699" s="13" t="s">
        <v>11</v>
      </c>
      <c r="C699" s="12"/>
      <c r="E699" s="9"/>
      <c r="F699" s="10"/>
      <c r="G699" s="10"/>
      <c r="H699" s="5"/>
      <c r="N699" s="3"/>
      <c r="O699" s="3"/>
      <c r="P699" s="3"/>
      <c r="Q699" s="3"/>
      <c r="R699" s="20"/>
      <c r="S699" s="3"/>
      <c r="V699" s="19"/>
      <c r="X699" s="13" t="s">
        <v>11</v>
      </c>
      <c r="Y699" s="12"/>
      <c r="AA699" s="9"/>
      <c r="AB699" s="10"/>
      <c r="AC699" s="10"/>
      <c r="AD699" s="5"/>
      <c r="AJ699" s="3"/>
      <c r="AK699" s="3"/>
      <c r="AL699" s="3"/>
      <c r="AM699" s="3"/>
      <c r="AN699" s="20"/>
      <c r="AO699" s="3"/>
    </row>
    <row r="700" spans="2:41" x14ac:dyDescent="0.25">
      <c r="B700" s="13" t="s">
        <v>12</v>
      </c>
      <c r="C700" s="12"/>
      <c r="E700" s="9"/>
      <c r="F700" s="10"/>
      <c r="G700" s="10"/>
      <c r="H700" s="5"/>
      <c r="N700" s="3"/>
      <c r="O700" s="3"/>
      <c r="P700" s="3"/>
      <c r="Q700" s="3"/>
      <c r="R700" s="20"/>
      <c r="S700" s="3"/>
      <c r="V700" s="19"/>
      <c r="X700" s="13" t="s">
        <v>12</v>
      </c>
      <c r="Y700" s="12"/>
      <c r="AA700" s="9"/>
      <c r="AB700" s="10"/>
      <c r="AC700" s="10"/>
      <c r="AD700" s="5"/>
      <c r="AJ700" s="3"/>
      <c r="AK700" s="3"/>
      <c r="AL700" s="3"/>
      <c r="AM700" s="3"/>
      <c r="AN700" s="20"/>
      <c r="AO700" s="3"/>
    </row>
    <row r="701" spans="2:41" x14ac:dyDescent="0.25">
      <c r="B701" s="13" t="s">
        <v>13</v>
      </c>
      <c r="C701" s="12"/>
      <c r="E701" s="9"/>
      <c r="F701" s="10"/>
      <c r="G701" s="10"/>
      <c r="H701" s="5"/>
      <c r="N701" s="3"/>
      <c r="O701" s="3"/>
      <c r="P701" s="3"/>
      <c r="Q701" s="3"/>
      <c r="R701" s="20"/>
      <c r="S701" s="3"/>
      <c r="V701" s="19"/>
      <c r="X701" s="13" t="s">
        <v>13</v>
      </c>
      <c r="Y701" s="12"/>
      <c r="AA701" s="9"/>
      <c r="AB701" s="10"/>
      <c r="AC701" s="10"/>
      <c r="AD701" s="5"/>
      <c r="AJ701" s="3"/>
      <c r="AK701" s="3"/>
      <c r="AL701" s="3"/>
      <c r="AM701" s="3"/>
      <c r="AN701" s="20"/>
      <c r="AO701" s="3"/>
    </row>
    <row r="702" spans="2:41" x14ac:dyDescent="0.25">
      <c r="B702" s="13" t="s">
        <v>14</v>
      </c>
      <c r="C702" s="12"/>
      <c r="E702" s="9"/>
      <c r="F702" s="10"/>
      <c r="G702" s="10"/>
      <c r="H702" s="5"/>
      <c r="N702" s="3"/>
      <c r="O702" s="3"/>
      <c r="P702" s="3"/>
      <c r="Q702" s="3"/>
      <c r="R702" s="20"/>
      <c r="S702" s="3"/>
      <c r="V702" s="19"/>
      <c r="X702" s="13" t="s">
        <v>14</v>
      </c>
      <c r="Y702" s="12"/>
      <c r="AA702" s="9"/>
      <c r="AB702" s="10"/>
      <c r="AC702" s="10"/>
      <c r="AD702" s="5"/>
      <c r="AJ702" s="3"/>
      <c r="AK702" s="3"/>
      <c r="AL702" s="3"/>
      <c r="AM702" s="3"/>
      <c r="AN702" s="20"/>
      <c r="AO702" s="3"/>
    </row>
    <row r="703" spans="2:41" x14ac:dyDescent="0.25">
      <c r="B703" s="13" t="s">
        <v>15</v>
      </c>
      <c r="C703" s="12"/>
      <c r="E703" s="9"/>
      <c r="F703" s="10"/>
      <c r="G703" s="10"/>
      <c r="H703" s="5"/>
      <c r="N703" s="3"/>
      <c r="O703" s="3"/>
      <c r="P703" s="3"/>
      <c r="Q703" s="3"/>
      <c r="R703" s="20"/>
      <c r="S703" s="3"/>
      <c r="V703" s="19"/>
      <c r="X703" s="13" t="s">
        <v>15</v>
      </c>
      <c r="Y703" s="12"/>
      <c r="AA703" s="9"/>
      <c r="AB703" s="10"/>
      <c r="AC703" s="10"/>
      <c r="AD703" s="5"/>
      <c r="AJ703" s="3"/>
      <c r="AK703" s="3"/>
      <c r="AL703" s="3"/>
      <c r="AM703" s="3"/>
      <c r="AN703" s="20"/>
      <c r="AO703" s="3"/>
    </row>
    <row r="704" spans="2:41" x14ac:dyDescent="0.25">
      <c r="B704" s="13" t="s">
        <v>16</v>
      </c>
      <c r="C704" s="12"/>
      <c r="E704" s="161" t="s">
        <v>7</v>
      </c>
      <c r="F704" s="162"/>
      <c r="G704" s="163"/>
      <c r="H704" s="5">
        <f>SUM(H690:H703)</f>
        <v>0</v>
      </c>
      <c r="N704" s="3"/>
      <c r="O704" s="3"/>
      <c r="P704" s="3"/>
      <c r="Q704" s="3"/>
      <c r="R704" s="20"/>
      <c r="S704" s="3"/>
      <c r="V704" s="19"/>
      <c r="X704" s="13" t="s">
        <v>16</v>
      </c>
      <c r="Y704" s="12"/>
      <c r="AA704" s="161" t="s">
        <v>7</v>
      </c>
      <c r="AB704" s="162"/>
      <c r="AC704" s="163"/>
      <c r="AD704" s="5">
        <f>SUM(AD690:AD703)</f>
        <v>0</v>
      </c>
      <c r="AJ704" s="3"/>
      <c r="AK704" s="3"/>
      <c r="AL704" s="3"/>
      <c r="AM704" s="3"/>
      <c r="AN704" s="20"/>
      <c r="AO704" s="3"/>
    </row>
    <row r="705" spans="2:41" x14ac:dyDescent="0.25">
      <c r="B705" s="13" t="s">
        <v>17</v>
      </c>
      <c r="C705" s="12"/>
      <c r="E705" s="15"/>
      <c r="F705" s="15"/>
      <c r="G705" s="15"/>
      <c r="N705" s="3"/>
      <c r="O705" s="3"/>
      <c r="P705" s="3"/>
      <c r="Q705" s="3"/>
      <c r="R705" s="20"/>
      <c r="S705" s="3"/>
      <c r="V705" s="19"/>
      <c r="X705" s="13" t="s">
        <v>17</v>
      </c>
      <c r="Y705" s="12"/>
      <c r="AA705" s="15"/>
      <c r="AB705" s="15"/>
      <c r="AC705" s="15"/>
      <c r="AJ705" s="3"/>
      <c r="AK705" s="3"/>
      <c r="AL705" s="3"/>
      <c r="AM705" s="3"/>
      <c r="AN705" s="20"/>
      <c r="AO705" s="3"/>
    </row>
    <row r="706" spans="2:41" x14ac:dyDescent="0.25">
      <c r="B706" s="14"/>
      <c r="C706" s="12"/>
      <c r="N706" s="161" t="s">
        <v>7</v>
      </c>
      <c r="O706" s="162"/>
      <c r="P706" s="162"/>
      <c r="Q706" s="163"/>
      <c r="R706" s="20">
        <f>SUM(R690:R705)</f>
        <v>0</v>
      </c>
      <c r="S706" s="3"/>
      <c r="V706" s="19"/>
      <c r="X706" s="14"/>
      <c r="Y706" s="12"/>
      <c r="AJ706" s="161" t="s">
        <v>7</v>
      </c>
      <c r="AK706" s="162"/>
      <c r="AL706" s="162"/>
      <c r="AM706" s="163"/>
      <c r="AN706" s="20">
        <f>SUM(AN690:AN705)</f>
        <v>0</v>
      </c>
      <c r="AO706" s="3"/>
    </row>
    <row r="707" spans="2:41" x14ac:dyDescent="0.25">
      <c r="B707" s="14"/>
      <c r="C707" s="12"/>
      <c r="V707" s="19"/>
      <c r="X707" s="14"/>
      <c r="Y707" s="12"/>
    </row>
    <row r="708" spans="2:41" x14ac:dyDescent="0.25">
      <c r="B708" s="14"/>
      <c r="C708" s="12"/>
      <c r="V708" s="19"/>
      <c r="X708" s="14"/>
      <c r="Y708" s="12"/>
    </row>
    <row r="709" spans="2:41" x14ac:dyDescent="0.25">
      <c r="B709" s="14"/>
      <c r="C709" s="12"/>
      <c r="E709" s="16"/>
      <c r="V709" s="19"/>
      <c r="X709" s="14"/>
      <c r="Y709" s="12"/>
      <c r="AA709" s="16"/>
    </row>
    <row r="710" spans="2:41" x14ac:dyDescent="0.25">
      <c r="B710" s="14"/>
      <c r="C710" s="12"/>
      <c r="V710" s="19"/>
      <c r="X710" s="14"/>
      <c r="Y710" s="12"/>
    </row>
    <row r="711" spans="2:41" x14ac:dyDescent="0.25">
      <c r="B711" s="14"/>
      <c r="C711" s="12"/>
      <c r="V711" s="19"/>
      <c r="X711" s="14"/>
      <c r="Y711" s="12"/>
    </row>
    <row r="712" spans="2:41" x14ac:dyDescent="0.25">
      <c r="B712" s="14"/>
      <c r="C712" s="12"/>
      <c r="V712" s="19"/>
      <c r="X712" s="14"/>
      <c r="Y712" s="12"/>
    </row>
    <row r="713" spans="2:41" x14ac:dyDescent="0.25">
      <c r="B713" s="14"/>
      <c r="C713" s="12"/>
      <c r="V713" s="19"/>
      <c r="X713" s="14"/>
      <c r="Y713" s="12"/>
    </row>
    <row r="714" spans="2:41" x14ac:dyDescent="0.25">
      <c r="B714" s="14"/>
      <c r="C714" s="12"/>
      <c r="V714" s="19"/>
      <c r="X714" s="14"/>
      <c r="Y714" s="12"/>
    </row>
    <row r="715" spans="2:41" x14ac:dyDescent="0.25">
      <c r="B715" s="13"/>
      <c r="C715" s="12"/>
      <c r="V715" s="19"/>
      <c r="X715" s="13"/>
      <c r="Y715" s="12"/>
    </row>
    <row r="716" spans="2:41" x14ac:dyDescent="0.25">
      <c r="B716" s="17" t="s">
        <v>18</v>
      </c>
      <c r="C716" s="18">
        <f>SUM(C697:C715)</f>
        <v>9408.5502550000019</v>
      </c>
      <c r="D716" s="30" t="s">
        <v>22</v>
      </c>
      <c r="E716" s="30" t="s">
        <v>21</v>
      </c>
      <c r="V716" s="19"/>
      <c r="X716" s="17" t="s">
        <v>18</v>
      </c>
      <c r="Y716" s="18">
        <f>SUM(Y697:Y715)</f>
        <v>9408.5502550000019</v>
      </c>
      <c r="Z716" s="30" t="s">
        <v>22</v>
      </c>
      <c r="AA716" s="30" t="s">
        <v>21</v>
      </c>
    </row>
    <row r="717" spans="2:41" x14ac:dyDescent="0.25">
      <c r="E717" s="1" t="s">
        <v>19</v>
      </c>
      <c r="V717" s="19"/>
      <c r="AA717" s="1" t="s">
        <v>19</v>
      </c>
    </row>
    <row r="718" spans="2:41" x14ac:dyDescent="0.25">
      <c r="V718" s="19"/>
    </row>
    <row r="719" spans="2:41" x14ac:dyDescent="0.25">
      <c r="V719" s="19"/>
    </row>
    <row r="720" spans="2:41" x14ac:dyDescent="0.25">
      <c r="V720" s="19"/>
    </row>
    <row r="721" spans="2:31" x14ac:dyDescent="0.25">
      <c r="V721" s="19"/>
    </row>
    <row r="722" spans="2:31" x14ac:dyDescent="0.25">
      <c r="V722" s="19"/>
    </row>
    <row r="723" spans="2:31" x14ac:dyDescent="0.25">
      <c r="V723" s="19"/>
    </row>
    <row r="724" spans="2:31" x14ac:dyDescent="0.25">
      <c r="V724" s="19"/>
    </row>
    <row r="725" spans="2:31" x14ac:dyDescent="0.25">
      <c r="V725" s="19"/>
    </row>
    <row r="726" spans="2:31" x14ac:dyDescent="0.25">
      <c r="V726" s="19"/>
    </row>
    <row r="727" spans="2:31" x14ac:dyDescent="0.25">
      <c r="V727" s="19"/>
    </row>
    <row r="728" spans="2:31" x14ac:dyDescent="0.25">
      <c r="V728" s="19"/>
    </row>
    <row r="729" spans="2:31" x14ac:dyDescent="0.25">
      <c r="V729" s="19"/>
    </row>
    <row r="730" spans="2:31" x14ac:dyDescent="0.25">
      <c r="V730" s="19"/>
      <c r="AC730" s="164" t="s">
        <v>29</v>
      </c>
      <c r="AD730" s="164"/>
      <c r="AE730" s="164"/>
    </row>
    <row r="731" spans="2:31" ht="15" customHeight="1" x14ac:dyDescent="0.4">
      <c r="H731" s="101" t="s">
        <v>28</v>
      </c>
      <c r="I731" s="101"/>
      <c r="J731" s="101"/>
      <c r="V731" s="19"/>
      <c r="AC731" s="164"/>
      <c r="AD731" s="164"/>
      <c r="AE731" s="164"/>
    </row>
    <row r="732" spans="2:31" ht="15" customHeight="1" x14ac:dyDescent="0.4">
      <c r="H732" s="101"/>
      <c r="I732" s="101"/>
      <c r="J732" s="101"/>
      <c r="V732" s="19"/>
      <c r="AC732" s="164"/>
      <c r="AD732" s="164"/>
      <c r="AE732" s="164"/>
    </row>
    <row r="733" spans="2:31" x14ac:dyDescent="0.25">
      <c r="V733" s="19"/>
    </row>
    <row r="734" spans="2:31" x14ac:dyDescent="0.25">
      <c r="V734" s="19"/>
    </row>
    <row r="735" spans="2:31" ht="23.25" x14ac:dyDescent="0.35">
      <c r="B735" s="24" t="s">
        <v>69</v>
      </c>
      <c r="V735" s="19"/>
      <c r="X735" s="24" t="s">
        <v>69</v>
      </c>
    </row>
    <row r="736" spans="2:31" ht="23.25" x14ac:dyDescent="0.35">
      <c r="B736" s="25" t="s">
        <v>32</v>
      </c>
      <c r="C736" s="22">
        <f>IF(X688="PAGADO",0,Y693)</f>
        <v>-9408.5502550000019</v>
      </c>
      <c r="E736" s="166" t="s">
        <v>20</v>
      </c>
      <c r="F736" s="166"/>
      <c r="G736" s="166"/>
      <c r="H736" s="166"/>
      <c r="V736" s="19"/>
      <c r="X736" s="25" t="s">
        <v>32</v>
      </c>
      <c r="Y736" s="22">
        <f>IF(B736="PAGADO",0,C741)</f>
        <v>-9408.5502550000019</v>
      </c>
      <c r="AA736" s="166" t="s">
        <v>20</v>
      </c>
      <c r="AB736" s="166"/>
      <c r="AC736" s="166"/>
      <c r="AD736" s="166"/>
    </row>
    <row r="737" spans="2:41" x14ac:dyDescent="0.25">
      <c r="B737" s="1" t="s">
        <v>0</v>
      </c>
      <c r="C737" s="21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9"/>
      <c r="X737" s="1" t="s">
        <v>0</v>
      </c>
      <c r="Y737" s="21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x14ac:dyDescent="0.25">
      <c r="C738" s="22"/>
      <c r="E738" s="4"/>
      <c r="F738" s="3"/>
      <c r="G738" s="3"/>
      <c r="H738" s="5"/>
      <c r="N738" s="3"/>
      <c r="O738" s="3"/>
      <c r="P738" s="3"/>
      <c r="Q738" s="3"/>
      <c r="R738" s="20"/>
      <c r="S738" s="3"/>
      <c r="V738" s="19"/>
      <c r="Y738" s="22"/>
      <c r="AA738" s="4"/>
      <c r="AB738" s="3"/>
      <c r="AC738" s="3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1" t="s">
        <v>24</v>
      </c>
      <c r="C739" s="21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20"/>
      <c r="S739" s="3"/>
      <c r="V739" s="19"/>
      <c r="X739" s="1" t="s">
        <v>24</v>
      </c>
      <c r="Y739" s="21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20"/>
      <c r="AO739" s="3"/>
    </row>
    <row r="740" spans="2:41" x14ac:dyDescent="0.25">
      <c r="B740" s="1" t="s">
        <v>9</v>
      </c>
      <c r="C740" s="22">
        <f>C763</f>
        <v>9408.5502550000019</v>
      </c>
      <c r="E740" s="4"/>
      <c r="F740" s="3"/>
      <c r="G740" s="3"/>
      <c r="H740" s="5"/>
      <c r="N740" s="3"/>
      <c r="O740" s="3"/>
      <c r="P740" s="3"/>
      <c r="Q740" s="3"/>
      <c r="R740" s="20"/>
      <c r="S740" s="3"/>
      <c r="V740" s="19"/>
      <c r="X740" s="1" t="s">
        <v>9</v>
      </c>
      <c r="Y740" s="22">
        <f>Y763</f>
        <v>9408.5502550000019</v>
      </c>
      <c r="AA740" s="4"/>
      <c r="AB740" s="3"/>
      <c r="AC740" s="3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6" t="s">
        <v>25</v>
      </c>
      <c r="C741" s="23">
        <f>C739-C740</f>
        <v>-9408.5502550000019</v>
      </c>
      <c r="E741" s="4"/>
      <c r="F741" s="3"/>
      <c r="G741" s="3"/>
      <c r="H741" s="5"/>
      <c r="N741" s="3"/>
      <c r="O741" s="3"/>
      <c r="P741" s="3"/>
      <c r="Q741" s="3"/>
      <c r="R741" s="20"/>
      <c r="S741" s="3"/>
      <c r="V741" s="19"/>
      <c r="X741" s="6" t="s">
        <v>8</v>
      </c>
      <c r="Y741" s="23">
        <f>Y739-Y740</f>
        <v>-9408.5502550000019</v>
      </c>
      <c r="AA741" s="4"/>
      <c r="AB741" s="3"/>
      <c r="AC741" s="3"/>
      <c r="AD741" s="5"/>
      <c r="AJ741" s="3"/>
      <c r="AK741" s="3"/>
      <c r="AL741" s="3"/>
      <c r="AM741" s="3"/>
      <c r="AN741" s="20"/>
      <c r="AO741" s="3"/>
    </row>
    <row r="742" spans="2:41" ht="26.25" x14ac:dyDescent="0.4">
      <c r="B742" s="167" t="str">
        <f>IF(C741&lt;0,"NO PAGAR","COBRAR")</f>
        <v>NO PAGAR</v>
      </c>
      <c r="C742" s="167"/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67" t="str">
        <f>IF(Y741&lt;0,"NO PAGAR","COBRAR")</f>
        <v>NO PAGAR</v>
      </c>
      <c r="Y742" s="167"/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59" t="s">
        <v>9</v>
      </c>
      <c r="C743" s="160"/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59" t="s">
        <v>9</v>
      </c>
      <c r="Y743" s="160"/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1" t="str">
        <f>IF(C777&lt;0,"SALDO A FAVOR","SALDO ADELANTAD0'")</f>
        <v>SALDO ADELANTAD0'</v>
      </c>
      <c r="C744" s="12">
        <f>IF(Y688&lt;=0,Y688*-1)</f>
        <v>9408.5502550000019</v>
      </c>
      <c r="E744" s="9"/>
      <c r="F744" s="10"/>
      <c r="G744" s="10"/>
      <c r="H744" s="5"/>
      <c r="N744" s="3"/>
      <c r="O744" s="3"/>
      <c r="P744" s="3"/>
      <c r="Q744" s="3"/>
      <c r="R744" s="20"/>
      <c r="S744" s="3"/>
      <c r="V744" s="19"/>
      <c r="X744" s="11" t="str">
        <f>IF(C741&lt;0,"SALDO ADELANTADO","SALDO A FAVOR'")</f>
        <v>SALDO ADELANTADO</v>
      </c>
      <c r="Y744" s="12">
        <f>IF(C741&lt;=0,C741*-1)</f>
        <v>9408.5502550000019</v>
      </c>
      <c r="AA744" s="9"/>
      <c r="AB744" s="10"/>
      <c r="AC744" s="10"/>
      <c r="AD744" s="5"/>
      <c r="AJ744" s="3"/>
      <c r="AK744" s="3"/>
      <c r="AL744" s="3"/>
      <c r="AM744" s="3"/>
      <c r="AN744" s="20"/>
      <c r="AO744" s="3"/>
    </row>
    <row r="745" spans="2:41" x14ac:dyDescent="0.25">
      <c r="B745" s="13" t="s">
        <v>10</v>
      </c>
      <c r="C745" s="12">
        <f>R754</f>
        <v>0</v>
      </c>
      <c r="E745" s="9"/>
      <c r="F745" s="10"/>
      <c r="G745" s="10"/>
      <c r="H745" s="5"/>
      <c r="N745" s="3"/>
      <c r="O745" s="3"/>
      <c r="P745" s="3"/>
      <c r="Q745" s="3"/>
      <c r="R745" s="20"/>
      <c r="S745" s="3"/>
      <c r="V745" s="19"/>
      <c r="X745" s="13" t="s">
        <v>10</v>
      </c>
      <c r="Y745" s="12">
        <f>AN754</f>
        <v>0</v>
      </c>
      <c r="AA745" s="9"/>
      <c r="AB745" s="10"/>
      <c r="AC745" s="10"/>
      <c r="AD745" s="5"/>
      <c r="AJ745" s="3"/>
      <c r="AK745" s="3"/>
      <c r="AL745" s="3"/>
      <c r="AM745" s="3"/>
      <c r="AN745" s="20"/>
      <c r="AO745" s="3"/>
    </row>
    <row r="746" spans="2:41" x14ac:dyDescent="0.25">
      <c r="B746" s="13" t="s">
        <v>11</v>
      </c>
      <c r="C746" s="12"/>
      <c r="E746" s="9"/>
      <c r="F746" s="10"/>
      <c r="G746" s="10"/>
      <c r="H746" s="5"/>
      <c r="N746" s="3"/>
      <c r="O746" s="3"/>
      <c r="P746" s="3"/>
      <c r="Q746" s="3"/>
      <c r="R746" s="20"/>
      <c r="S746" s="3"/>
      <c r="V746" s="19"/>
      <c r="X746" s="13" t="s">
        <v>11</v>
      </c>
      <c r="Y746" s="12"/>
      <c r="AA746" s="9"/>
      <c r="AB746" s="10"/>
      <c r="AC746" s="10"/>
      <c r="AD746" s="5"/>
      <c r="AJ746" s="3"/>
      <c r="AK746" s="3"/>
      <c r="AL746" s="3"/>
      <c r="AM746" s="3"/>
      <c r="AN746" s="20"/>
      <c r="AO746" s="3"/>
    </row>
    <row r="747" spans="2:41" x14ac:dyDescent="0.25">
      <c r="B747" s="13" t="s">
        <v>12</v>
      </c>
      <c r="C747" s="12"/>
      <c r="E747" s="9"/>
      <c r="F747" s="10"/>
      <c r="G747" s="10"/>
      <c r="H747" s="5"/>
      <c r="N747" s="3"/>
      <c r="O747" s="3"/>
      <c r="P747" s="3"/>
      <c r="Q747" s="3"/>
      <c r="R747" s="20"/>
      <c r="S747" s="3"/>
      <c r="V747" s="19"/>
      <c r="X747" s="13" t="s">
        <v>12</v>
      </c>
      <c r="Y747" s="12"/>
      <c r="AA747" s="9"/>
      <c r="AB747" s="10"/>
      <c r="AC747" s="10"/>
      <c r="AD747" s="5"/>
      <c r="AJ747" s="3"/>
      <c r="AK747" s="3"/>
      <c r="AL747" s="3"/>
      <c r="AM747" s="3"/>
      <c r="AN747" s="20"/>
      <c r="AO747" s="3"/>
    </row>
    <row r="748" spans="2:41" x14ac:dyDescent="0.25">
      <c r="B748" s="13" t="s">
        <v>13</v>
      </c>
      <c r="C748" s="12"/>
      <c r="E748" s="9"/>
      <c r="F748" s="10"/>
      <c r="G748" s="10"/>
      <c r="H748" s="5"/>
      <c r="N748" s="3"/>
      <c r="O748" s="3"/>
      <c r="P748" s="3"/>
      <c r="Q748" s="3"/>
      <c r="R748" s="20"/>
      <c r="S748" s="3"/>
      <c r="V748" s="19"/>
      <c r="X748" s="13" t="s">
        <v>13</v>
      </c>
      <c r="Y748" s="12"/>
      <c r="AA748" s="9"/>
      <c r="AB748" s="10"/>
      <c r="AC748" s="10"/>
      <c r="AD748" s="5"/>
      <c r="AJ748" s="3"/>
      <c r="AK748" s="3"/>
      <c r="AL748" s="3"/>
      <c r="AM748" s="3"/>
      <c r="AN748" s="20"/>
      <c r="AO748" s="3"/>
    </row>
    <row r="749" spans="2:41" x14ac:dyDescent="0.25">
      <c r="B749" s="13" t="s">
        <v>14</v>
      </c>
      <c r="C749" s="12"/>
      <c r="E749" s="9"/>
      <c r="F749" s="10"/>
      <c r="G749" s="10"/>
      <c r="H749" s="5"/>
      <c r="N749" s="3"/>
      <c r="O749" s="3"/>
      <c r="P749" s="3"/>
      <c r="Q749" s="3"/>
      <c r="R749" s="20"/>
      <c r="S749" s="3"/>
      <c r="V749" s="19"/>
      <c r="X749" s="13" t="s">
        <v>14</v>
      </c>
      <c r="Y749" s="12"/>
      <c r="AA749" s="9"/>
      <c r="AB749" s="10"/>
      <c r="AC749" s="10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3" t="s">
        <v>15</v>
      </c>
      <c r="C750" s="12"/>
      <c r="E750" s="9"/>
      <c r="F750" s="10"/>
      <c r="G750" s="10"/>
      <c r="H750" s="5"/>
      <c r="N750" s="3"/>
      <c r="O750" s="3"/>
      <c r="P750" s="3"/>
      <c r="Q750" s="3"/>
      <c r="R750" s="20"/>
      <c r="S750" s="3"/>
      <c r="V750" s="19"/>
      <c r="X750" s="13" t="s">
        <v>15</v>
      </c>
      <c r="Y750" s="12"/>
      <c r="AA750" s="9"/>
      <c r="AB750" s="10"/>
      <c r="AC750" s="10"/>
      <c r="AD750" s="5"/>
      <c r="AJ750" s="3"/>
      <c r="AK750" s="3"/>
      <c r="AL750" s="3"/>
      <c r="AM750" s="3"/>
      <c r="AN750" s="20"/>
      <c r="AO750" s="3"/>
    </row>
    <row r="751" spans="2:41" x14ac:dyDescent="0.25">
      <c r="B751" s="13" t="s">
        <v>16</v>
      </c>
      <c r="C751" s="12"/>
      <c r="E751" s="9"/>
      <c r="F751" s="10"/>
      <c r="G751" s="10"/>
      <c r="H751" s="5"/>
      <c r="N751" s="3"/>
      <c r="O751" s="3"/>
      <c r="P751" s="3"/>
      <c r="Q751" s="3"/>
      <c r="R751" s="20"/>
      <c r="S751" s="3"/>
      <c r="V751" s="19"/>
      <c r="X751" s="13" t="s">
        <v>16</v>
      </c>
      <c r="Y751" s="12"/>
      <c r="AA751" s="9"/>
      <c r="AB751" s="10"/>
      <c r="AC751" s="10"/>
      <c r="AD751" s="5"/>
      <c r="AJ751" s="3"/>
      <c r="AK751" s="3"/>
      <c r="AL751" s="3"/>
      <c r="AM751" s="3"/>
      <c r="AN751" s="20"/>
      <c r="AO751" s="3"/>
    </row>
    <row r="752" spans="2:41" x14ac:dyDescent="0.25">
      <c r="B752" s="13" t="s">
        <v>17</v>
      </c>
      <c r="C752" s="12"/>
      <c r="E752" s="161" t="s">
        <v>7</v>
      </c>
      <c r="F752" s="162"/>
      <c r="G752" s="163"/>
      <c r="H752" s="5">
        <f>SUM(H738:H751)</f>
        <v>0</v>
      </c>
      <c r="N752" s="3"/>
      <c r="O752" s="3"/>
      <c r="P752" s="3"/>
      <c r="Q752" s="3"/>
      <c r="R752" s="20"/>
      <c r="S752" s="3"/>
      <c r="V752" s="19"/>
      <c r="X752" s="13" t="s">
        <v>17</v>
      </c>
      <c r="Y752" s="12"/>
      <c r="AA752" s="161" t="s">
        <v>7</v>
      </c>
      <c r="AB752" s="162"/>
      <c r="AC752" s="163"/>
      <c r="AD752" s="5">
        <f>SUM(AD738:AD751)</f>
        <v>0</v>
      </c>
      <c r="AJ752" s="3"/>
      <c r="AK752" s="3"/>
      <c r="AL752" s="3"/>
      <c r="AM752" s="3"/>
      <c r="AN752" s="20"/>
      <c r="AO752" s="3"/>
    </row>
    <row r="753" spans="2:41" x14ac:dyDescent="0.25">
      <c r="B753" s="14"/>
      <c r="C753" s="12"/>
      <c r="E753" s="15"/>
      <c r="F753" s="15"/>
      <c r="G753" s="15"/>
      <c r="N753" s="3"/>
      <c r="O753" s="3"/>
      <c r="P753" s="3"/>
      <c r="Q753" s="3"/>
      <c r="R753" s="20"/>
      <c r="S753" s="3"/>
      <c r="V753" s="19"/>
      <c r="X753" s="14"/>
      <c r="Y753" s="12"/>
      <c r="AA753" s="15"/>
      <c r="AB753" s="15"/>
      <c r="AC753" s="15"/>
      <c r="AJ753" s="3"/>
      <c r="AK753" s="3"/>
      <c r="AL753" s="3"/>
      <c r="AM753" s="3"/>
      <c r="AN753" s="20"/>
      <c r="AO753" s="3"/>
    </row>
    <row r="754" spans="2:41" x14ac:dyDescent="0.25">
      <c r="B754" s="14"/>
      <c r="C754" s="12"/>
      <c r="N754" s="161" t="s">
        <v>7</v>
      </c>
      <c r="O754" s="162"/>
      <c r="P754" s="162"/>
      <c r="Q754" s="163"/>
      <c r="R754" s="20">
        <f>SUM(R738:R753)</f>
        <v>0</v>
      </c>
      <c r="S754" s="3"/>
      <c r="V754" s="19"/>
      <c r="X754" s="14"/>
      <c r="Y754" s="12"/>
      <c r="AJ754" s="161" t="s">
        <v>7</v>
      </c>
      <c r="AK754" s="162"/>
      <c r="AL754" s="162"/>
      <c r="AM754" s="163"/>
      <c r="AN754" s="20">
        <f>SUM(AN738:AN753)</f>
        <v>0</v>
      </c>
      <c r="AO754" s="3"/>
    </row>
    <row r="755" spans="2:41" x14ac:dyDescent="0.25">
      <c r="B755" s="14"/>
      <c r="C755" s="12"/>
      <c r="V755" s="19"/>
      <c r="X755" s="14"/>
      <c r="Y755" s="12"/>
    </row>
    <row r="756" spans="2:41" x14ac:dyDescent="0.25">
      <c r="B756" s="14"/>
      <c r="C756" s="12"/>
      <c r="V756" s="19"/>
      <c r="X756" s="14"/>
      <c r="Y756" s="12"/>
    </row>
    <row r="757" spans="2:41" x14ac:dyDescent="0.25">
      <c r="B757" s="14"/>
      <c r="C757" s="12"/>
      <c r="E757" s="16"/>
      <c r="V757" s="19"/>
      <c r="X757" s="14"/>
      <c r="Y757" s="12"/>
      <c r="AA757" s="16"/>
    </row>
    <row r="758" spans="2:41" x14ac:dyDescent="0.25">
      <c r="B758" s="14"/>
      <c r="C758" s="12"/>
      <c r="V758" s="19"/>
      <c r="X758" s="14"/>
      <c r="Y758" s="12"/>
    </row>
    <row r="759" spans="2:41" x14ac:dyDescent="0.25">
      <c r="B759" s="14"/>
      <c r="C759" s="12"/>
      <c r="V759" s="19"/>
      <c r="X759" s="14"/>
      <c r="Y759" s="12"/>
    </row>
    <row r="760" spans="2:41" x14ac:dyDescent="0.25">
      <c r="B760" s="14"/>
      <c r="C760" s="12"/>
      <c r="V760" s="19"/>
      <c r="X760" s="14"/>
      <c r="Y760" s="12"/>
    </row>
    <row r="761" spans="2:41" x14ac:dyDescent="0.25">
      <c r="B761" s="14"/>
      <c r="C761" s="12"/>
      <c r="V761" s="19"/>
      <c r="X761" s="14"/>
      <c r="Y761" s="12"/>
    </row>
    <row r="762" spans="2:41" x14ac:dyDescent="0.25">
      <c r="B762" s="13"/>
      <c r="C762" s="12"/>
      <c r="V762" s="19"/>
      <c r="X762" s="13"/>
      <c r="Y762" s="12"/>
    </row>
    <row r="763" spans="2:41" x14ac:dyDescent="0.25">
      <c r="B763" s="17" t="s">
        <v>18</v>
      </c>
      <c r="C763" s="18">
        <f>SUM(C744:C762)</f>
        <v>9408.5502550000019</v>
      </c>
      <c r="V763" s="19"/>
      <c r="X763" s="17" t="s">
        <v>18</v>
      </c>
      <c r="Y763" s="18">
        <f>SUM(Y744:Y762)</f>
        <v>9408.5502550000019</v>
      </c>
    </row>
    <row r="764" spans="2:41" x14ac:dyDescent="0.25">
      <c r="D764" s="30" t="s">
        <v>22</v>
      </c>
      <c r="E764" s="30" t="s">
        <v>21</v>
      </c>
      <c r="V764" s="19"/>
      <c r="Z764" s="30" t="s">
        <v>22</v>
      </c>
      <c r="AA764" s="30" t="s">
        <v>21</v>
      </c>
    </row>
    <row r="765" spans="2:41" x14ac:dyDescent="0.25">
      <c r="E765" s="1" t="s">
        <v>19</v>
      </c>
      <c r="V765" s="19"/>
      <c r="AA765" s="1" t="s">
        <v>19</v>
      </c>
    </row>
    <row r="766" spans="2:41" x14ac:dyDescent="0.25">
      <c r="V766" s="19"/>
    </row>
    <row r="767" spans="2:41" x14ac:dyDescent="0.25">
      <c r="V767" s="19"/>
    </row>
    <row r="768" spans="2:41" x14ac:dyDescent="0.25">
      <c r="V768" s="19"/>
    </row>
    <row r="769" spans="1:43" x14ac:dyDescent="0.25">
      <c r="V769" s="19"/>
    </row>
    <row r="770" spans="1:43" x14ac:dyDescent="0.25">
      <c r="V770" s="19"/>
    </row>
    <row r="771" spans="1:43" x14ac:dyDescent="0.25">
      <c r="V771" s="19"/>
    </row>
    <row r="772" spans="1:43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</row>
    <row r="773" spans="1:43" x14ac:dyDescent="0.2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</row>
    <row r="774" spans="1:43" x14ac:dyDescent="0.2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</row>
    <row r="775" spans="1:43" x14ac:dyDescent="0.25">
      <c r="V775" s="19"/>
    </row>
    <row r="776" spans="1:43" ht="15" customHeight="1" x14ac:dyDescent="0.4">
      <c r="H776" s="101" t="s">
        <v>30</v>
      </c>
      <c r="I776" s="101"/>
      <c r="J776" s="101"/>
      <c r="V776" s="19"/>
      <c r="AA776" s="165" t="s">
        <v>31</v>
      </c>
      <c r="AB776" s="165"/>
      <c r="AC776" s="165"/>
    </row>
    <row r="777" spans="1:43" ht="15" customHeight="1" x14ac:dyDescent="0.4">
      <c r="H777" s="101"/>
      <c r="I777" s="101"/>
      <c r="J777" s="101"/>
      <c r="V777" s="19"/>
      <c r="AA777" s="165"/>
      <c r="AB777" s="165"/>
      <c r="AC777" s="165"/>
    </row>
    <row r="778" spans="1:43" x14ac:dyDescent="0.25">
      <c r="V778" s="19"/>
    </row>
    <row r="779" spans="1:43" x14ac:dyDescent="0.25">
      <c r="V779" s="19"/>
    </row>
    <row r="780" spans="1:43" ht="23.25" x14ac:dyDescent="0.35">
      <c r="B780" s="26" t="s">
        <v>69</v>
      </c>
      <c r="V780" s="19"/>
      <c r="X780" s="24" t="s">
        <v>69</v>
      </c>
    </row>
    <row r="781" spans="1:43" ht="23.25" x14ac:dyDescent="0.35">
      <c r="B781" s="25" t="s">
        <v>32</v>
      </c>
      <c r="C781" s="22">
        <f>IF(X736="PAGADO",0,C741)</f>
        <v>-9408.5502550000019</v>
      </c>
      <c r="E781" s="166" t="s">
        <v>20</v>
      </c>
      <c r="F781" s="166"/>
      <c r="G781" s="166"/>
      <c r="H781" s="166"/>
      <c r="V781" s="19"/>
      <c r="X781" s="25" t="s">
        <v>32</v>
      </c>
      <c r="Y781" s="22">
        <f>IF(B1581="PAGADO",0,C786)</f>
        <v>-9408.5502550000019</v>
      </c>
      <c r="AA781" s="166" t="s">
        <v>20</v>
      </c>
      <c r="AB781" s="166"/>
      <c r="AC781" s="166"/>
      <c r="AD781" s="166"/>
    </row>
    <row r="782" spans="1:43" x14ac:dyDescent="0.25">
      <c r="B782" s="1" t="s">
        <v>0</v>
      </c>
      <c r="C782" s="21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9"/>
      <c r="X782" s="1" t="s">
        <v>0</v>
      </c>
      <c r="Y782" s="21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x14ac:dyDescent="0.25">
      <c r="C783" s="22"/>
      <c r="E783" s="4"/>
      <c r="F783" s="3"/>
      <c r="G783" s="3"/>
      <c r="H783" s="5"/>
      <c r="N783" s="3"/>
      <c r="O783" s="3"/>
      <c r="P783" s="3"/>
      <c r="Q783" s="3"/>
      <c r="R783" s="20"/>
      <c r="S783" s="3"/>
      <c r="V783" s="19"/>
      <c r="Y783" s="22"/>
      <c r="AA783" s="4"/>
      <c r="AB783" s="3"/>
      <c r="AC783" s="3"/>
      <c r="AD783" s="5"/>
      <c r="AJ783" s="3"/>
      <c r="AK783" s="3"/>
      <c r="AL783" s="3"/>
      <c r="AM783" s="3"/>
      <c r="AN783" s="20"/>
      <c r="AO783" s="3"/>
    </row>
    <row r="784" spans="1:43" x14ac:dyDescent="0.25">
      <c r="B784" s="1" t="s">
        <v>24</v>
      </c>
      <c r="C784" s="21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20"/>
      <c r="S784" s="3"/>
      <c r="V784" s="19"/>
      <c r="X784" s="1" t="s">
        <v>24</v>
      </c>
      <c r="Y784" s="21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20"/>
      <c r="AO784" s="3"/>
    </row>
    <row r="785" spans="2:41" x14ac:dyDescent="0.25">
      <c r="B785" s="1" t="s">
        <v>9</v>
      </c>
      <c r="C785" s="22">
        <f>C809</f>
        <v>9408.5502550000019</v>
      </c>
      <c r="E785" s="4"/>
      <c r="F785" s="3"/>
      <c r="G785" s="3"/>
      <c r="H785" s="5"/>
      <c r="N785" s="3"/>
      <c r="O785" s="3"/>
      <c r="P785" s="3"/>
      <c r="Q785" s="3"/>
      <c r="R785" s="20"/>
      <c r="S785" s="3"/>
      <c r="V785" s="19"/>
      <c r="X785" s="1" t="s">
        <v>9</v>
      </c>
      <c r="Y785" s="22">
        <f>Y809</f>
        <v>9408.5502550000019</v>
      </c>
      <c r="AA785" s="4"/>
      <c r="AB785" s="3"/>
      <c r="AC785" s="3"/>
      <c r="AD785" s="5"/>
      <c r="AJ785" s="3"/>
      <c r="AK785" s="3"/>
      <c r="AL785" s="3"/>
      <c r="AM785" s="3"/>
      <c r="AN785" s="20"/>
      <c r="AO785" s="3"/>
    </row>
    <row r="786" spans="2:41" x14ac:dyDescent="0.25">
      <c r="B786" s="6" t="s">
        <v>26</v>
      </c>
      <c r="C786" s="23">
        <f>C784-C785</f>
        <v>-9408.5502550000019</v>
      </c>
      <c r="E786" s="4"/>
      <c r="F786" s="3"/>
      <c r="G786" s="3"/>
      <c r="H786" s="5"/>
      <c r="N786" s="3"/>
      <c r="O786" s="3"/>
      <c r="P786" s="3"/>
      <c r="Q786" s="3"/>
      <c r="R786" s="20"/>
      <c r="S786" s="3"/>
      <c r="V786" s="19"/>
      <c r="X786" s="6" t="s">
        <v>27</v>
      </c>
      <c r="Y786" s="23">
        <f>Y784-Y785</f>
        <v>-9408.5502550000019</v>
      </c>
      <c r="AA786" s="4"/>
      <c r="AB786" s="3"/>
      <c r="AC786" s="3"/>
      <c r="AD786" s="5"/>
      <c r="AJ786" s="3"/>
      <c r="AK786" s="3"/>
      <c r="AL786" s="3"/>
      <c r="AM786" s="3"/>
      <c r="AN786" s="20"/>
      <c r="AO786" s="3"/>
    </row>
    <row r="787" spans="2:41" ht="23.25" x14ac:dyDescent="0.35">
      <c r="B787" s="6"/>
      <c r="C787" s="7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68" t="str">
        <f>IF(Y786&lt;0,"NO PAGAR","COBRAR'")</f>
        <v>NO PAGAR</v>
      </c>
      <c r="Y787" s="168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ht="23.25" x14ac:dyDescent="0.35">
      <c r="B788" s="168" t="str">
        <f>IF(C786&lt;0,"NO PAGAR","COBRAR'")</f>
        <v>NO PAGAR</v>
      </c>
      <c r="C788" s="168"/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6"/>
      <c r="Y788" s="8"/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59" t="s">
        <v>9</v>
      </c>
      <c r="C789" s="160"/>
      <c r="E789" s="9"/>
      <c r="F789" s="10"/>
      <c r="G789" s="10"/>
      <c r="H789" s="5"/>
      <c r="N789" s="3"/>
      <c r="O789" s="3"/>
      <c r="P789" s="3"/>
      <c r="Q789" s="3"/>
      <c r="R789" s="20"/>
      <c r="S789" s="3"/>
      <c r="V789" s="19"/>
      <c r="X789" s="159" t="s">
        <v>9</v>
      </c>
      <c r="Y789" s="160"/>
      <c r="AA789" s="9"/>
      <c r="AB789" s="10"/>
      <c r="AC789" s="10"/>
      <c r="AD789" s="5"/>
      <c r="AJ789" s="3"/>
      <c r="AK789" s="3"/>
      <c r="AL789" s="3"/>
      <c r="AM789" s="3"/>
      <c r="AN789" s="20"/>
      <c r="AO789" s="3"/>
    </row>
    <row r="790" spans="2:41" x14ac:dyDescent="0.25">
      <c r="B790" s="11" t="str">
        <f>IF(Y741&lt;0,"SALDO ADELANTADO","SALDO A FAVOR '")</f>
        <v>SALDO ADELANTADO</v>
      </c>
      <c r="C790" s="12">
        <f>IF(Y741&lt;=0,Y741*-1)</f>
        <v>9408.5502550000019</v>
      </c>
      <c r="E790" s="9"/>
      <c r="F790" s="10"/>
      <c r="G790" s="10"/>
      <c r="H790" s="5"/>
      <c r="N790" s="3"/>
      <c r="O790" s="3"/>
      <c r="P790" s="3"/>
      <c r="Q790" s="3"/>
      <c r="R790" s="20"/>
      <c r="S790" s="3"/>
      <c r="V790" s="19"/>
      <c r="X790" s="11" t="str">
        <f>IF(C786&lt;0,"SALDO ADELANTADO","SALDO A FAVOR'")</f>
        <v>SALDO ADELANTADO</v>
      </c>
      <c r="Y790" s="12">
        <f>IF(C786&lt;=0,C786*-1)</f>
        <v>9408.5502550000019</v>
      </c>
      <c r="AA790" s="9"/>
      <c r="AB790" s="10"/>
      <c r="AC790" s="10"/>
      <c r="AD790" s="5"/>
      <c r="AJ790" s="3"/>
      <c r="AK790" s="3"/>
      <c r="AL790" s="3"/>
      <c r="AM790" s="3"/>
      <c r="AN790" s="20"/>
      <c r="AO790" s="3"/>
    </row>
    <row r="791" spans="2:41" x14ac:dyDescent="0.25">
      <c r="B791" s="13" t="s">
        <v>10</v>
      </c>
      <c r="C791" s="12">
        <f>R799</f>
        <v>0</v>
      </c>
      <c r="E791" s="9"/>
      <c r="F791" s="10"/>
      <c r="G791" s="10"/>
      <c r="H791" s="5"/>
      <c r="N791" s="3"/>
      <c r="O791" s="3"/>
      <c r="P791" s="3"/>
      <c r="Q791" s="3"/>
      <c r="R791" s="20"/>
      <c r="S791" s="3"/>
      <c r="V791" s="19"/>
      <c r="X791" s="13" t="s">
        <v>10</v>
      </c>
      <c r="Y791" s="12">
        <f>AN799</f>
        <v>0</v>
      </c>
      <c r="AA791" s="9"/>
      <c r="AB791" s="10"/>
      <c r="AC791" s="10"/>
      <c r="AD791" s="5"/>
      <c r="AJ791" s="3"/>
      <c r="AK791" s="3"/>
      <c r="AL791" s="3"/>
      <c r="AM791" s="3"/>
      <c r="AN791" s="20"/>
      <c r="AO791" s="3"/>
    </row>
    <row r="792" spans="2:41" x14ac:dyDescent="0.25">
      <c r="B792" s="13" t="s">
        <v>11</v>
      </c>
      <c r="C792" s="12"/>
      <c r="E792" s="9"/>
      <c r="F792" s="10"/>
      <c r="G792" s="10"/>
      <c r="H792" s="5"/>
      <c r="N792" s="3"/>
      <c r="O792" s="3"/>
      <c r="P792" s="3"/>
      <c r="Q792" s="3"/>
      <c r="R792" s="20"/>
      <c r="S792" s="3"/>
      <c r="V792" s="19"/>
      <c r="X792" s="13" t="s">
        <v>11</v>
      </c>
      <c r="Y792" s="12"/>
      <c r="AA792" s="9"/>
      <c r="AB792" s="10"/>
      <c r="AC792" s="10"/>
      <c r="AD792" s="5"/>
      <c r="AJ792" s="3"/>
      <c r="AK792" s="3"/>
      <c r="AL792" s="3"/>
      <c r="AM792" s="3"/>
      <c r="AN792" s="20"/>
      <c r="AO792" s="3"/>
    </row>
    <row r="793" spans="2:41" x14ac:dyDescent="0.25">
      <c r="B793" s="13" t="s">
        <v>12</v>
      </c>
      <c r="C793" s="12"/>
      <c r="E793" s="9"/>
      <c r="F793" s="10"/>
      <c r="G793" s="10"/>
      <c r="H793" s="5"/>
      <c r="N793" s="3"/>
      <c r="O793" s="3"/>
      <c r="P793" s="3"/>
      <c r="Q793" s="3"/>
      <c r="R793" s="20"/>
      <c r="S793" s="3"/>
      <c r="V793" s="19"/>
      <c r="X793" s="13" t="s">
        <v>12</v>
      </c>
      <c r="Y793" s="12"/>
      <c r="AA793" s="9"/>
      <c r="AB793" s="10"/>
      <c r="AC793" s="10"/>
      <c r="AD793" s="5"/>
      <c r="AJ793" s="3"/>
      <c r="AK793" s="3"/>
      <c r="AL793" s="3"/>
      <c r="AM793" s="3"/>
      <c r="AN793" s="20"/>
      <c r="AO793" s="3"/>
    </row>
    <row r="794" spans="2:41" x14ac:dyDescent="0.25">
      <c r="B794" s="13" t="s">
        <v>13</v>
      </c>
      <c r="C794" s="12"/>
      <c r="E794" s="9"/>
      <c r="F794" s="10"/>
      <c r="G794" s="10"/>
      <c r="H794" s="5"/>
      <c r="N794" s="3"/>
      <c r="O794" s="3"/>
      <c r="P794" s="3"/>
      <c r="Q794" s="3"/>
      <c r="R794" s="20"/>
      <c r="S794" s="3"/>
      <c r="V794" s="19"/>
      <c r="X794" s="13" t="s">
        <v>13</v>
      </c>
      <c r="Y794" s="12"/>
      <c r="AA794" s="9"/>
      <c r="AB794" s="10"/>
      <c r="AC794" s="10"/>
      <c r="AD794" s="5"/>
      <c r="AJ794" s="3"/>
      <c r="AK794" s="3"/>
      <c r="AL794" s="3"/>
      <c r="AM794" s="3"/>
      <c r="AN794" s="20"/>
      <c r="AO794" s="3"/>
    </row>
    <row r="795" spans="2:41" x14ac:dyDescent="0.25">
      <c r="B795" s="13" t="s">
        <v>14</v>
      </c>
      <c r="C795" s="12"/>
      <c r="E795" s="9"/>
      <c r="F795" s="10"/>
      <c r="G795" s="10"/>
      <c r="H795" s="5"/>
      <c r="N795" s="3"/>
      <c r="O795" s="3"/>
      <c r="P795" s="3"/>
      <c r="Q795" s="3"/>
      <c r="R795" s="20"/>
      <c r="S795" s="3"/>
      <c r="V795" s="19"/>
      <c r="X795" s="13" t="s">
        <v>14</v>
      </c>
      <c r="Y795" s="12"/>
      <c r="AA795" s="9"/>
      <c r="AB795" s="10"/>
      <c r="AC795" s="10"/>
      <c r="AD795" s="5"/>
      <c r="AJ795" s="3"/>
      <c r="AK795" s="3"/>
      <c r="AL795" s="3"/>
      <c r="AM795" s="3"/>
      <c r="AN795" s="20"/>
      <c r="AO795" s="3"/>
    </row>
    <row r="796" spans="2:41" x14ac:dyDescent="0.25">
      <c r="B796" s="13" t="s">
        <v>15</v>
      </c>
      <c r="C796" s="12"/>
      <c r="E796" s="9"/>
      <c r="F796" s="10"/>
      <c r="G796" s="10"/>
      <c r="H796" s="5"/>
      <c r="N796" s="3"/>
      <c r="O796" s="3"/>
      <c r="P796" s="3"/>
      <c r="Q796" s="3"/>
      <c r="R796" s="20"/>
      <c r="S796" s="3"/>
      <c r="V796" s="19"/>
      <c r="X796" s="13" t="s">
        <v>15</v>
      </c>
      <c r="Y796" s="12"/>
      <c r="AA796" s="9"/>
      <c r="AB796" s="10"/>
      <c r="AC796" s="10"/>
      <c r="AD796" s="5"/>
      <c r="AJ796" s="3"/>
      <c r="AK796" s="3"/>
      <c r="AL796" s="3"/>
      <c r="AM796" s="3"/>
      <c r="AN796" s="20"/>
      <c r="AO796" s="3"/>
    </row>
    <row r="797" spans="2:41" x14ac:dyDescent="0.25">
      <c r="B797" s="13" t="s">
        <v>16</v>
      </c>
      <c r="C797" s="12"/>
      <c r="E797" s="161" t="s">
        <v>7</v>
      </c>
      <c r="F797" s="162"/>
      <c r="G797" s="163"/>
      <c r="H797" s="5">
        <f>SUM(H783:H796)</f>
        <v>0</v>
      </c>
      <c r="N797" s="3"/>
      <c r="O797" s="3"/>
      <c r="P797" s="3"/>
      <c r="Q797" s="3"/>
      <c r="R797" s="20"/>
      <c r="S797" s="3"/>
      <c r="V797" s="19"/>
      <c r="X797" s="13" t="s">
        <v>16</v>
      </c>
      <c r="Y797" s="12"/>
      <c r="AA797" s="161" t="s">
        <v>7</v>
      </c>
      <c r="AB797" s="162"/>
      <c r="AC797" s="163"/>
      <c r="AD797" s="5">
        <f>SUM(AD783:AD796)</f>
        <v>0</v>
      </c>
      <c r="AJ797" s="3"/>
      <c r="AK797" s="3"/>
      <c r="AL797" s="3"/>
      <c r="AM797" s="3"/>
      <c r="AN797" s="20"/>
      <c r="AO797" s="3"/>
    </row>
    <row r="798" spans="2:41" x14ac:dyDescent="0.25">
      <c r="B798" s="13" t="s">
        <v>17</v>
      </c>
      <c r="C798" s="12"/>
      <c r="E798" s="15"/>
      <c r="F798" s="15"/>
      <c r="G798" s="15"/>
      <c r="N798" s="3"/>
      <c r="O798" s="3"/>
      <c r="P798" s="3"/>
      <c r="Q798" s="3"/>
      <c r="R798" s="20"/>
      <c r="S798" s="3"/>
      <c r="V798" s="19"/>
      <c r="X798" s="13" t="s">
        <v>17</v>
      </c>
      <c r="Y798" s="12"/>
      <c r="AA798" s="15"/>
      <c r="AB798" s="15"/>
      <c r="AC798" s="15"/>
      <c r="AJ798" s="3"/>
      <c r="AK798" s="3"/>
      <c r="AL798" s="3"/>
      <c r="AM798" s="3"/>
      <c r="AN798" s="20"/>
      <c r="AO798" s="3"/>
    </row>
    <row r="799" spans="2:41" x14ac:dyDescent="0.25">
      <c r="B799" s="14"/>
      <c r="C799" s="12"/>
      <c r="N799" s="161" t="s">
        <v>7</v>
      </c>
      <c r="O799" s="162"/>
      <c r="P799" s="162"/>
      <c r="Q799" s="163"/>
      <c r="R799" s="20">
        <f>SUM(R783:R798)</f>
        <v>0</v>
      </c>
      <c r="S799" s="3"/>
      <c r="V799" s="19"/>
      <c r="X799" s="14"/>
      <c r="Y799" s="12"/>
      <c r="AJ799" s="161" t="s">
        <v>7</v>
      </c>
      <c r="AK799" s="162"/>
      <c r="AL799" s="162"/>
      <c r="AM799" s="163"/>
      <c r="AN799" s="20">
        <f>SUM(AN783:AN798)</f>
        <v>0</v>
      </c>
      <c r="AO799" s="3"/>
    </row>
    <row r="800" spans="2:41" x14ac:dyDescent="0.25">
      <c r="B800" s="14"/>
      <c r="C800" s="12"/>
      <c r="V800" s="19"/>
      <c r="X800" s="14"/>
      <c r="Y800" s="12"/>
    </row>
    <row r="801" spans="2:27" x14ac:dyDescent="0.25">
      <c r="B801" s="14"/>
      <c r="C801" s="12"/>
      <c r="V801" s="19"/>
      <c r="X801" s="14"/>
      <c r="Y801" s="12"/>
    </row>
    <row r="802" spans="2:27" x14ac:dyDescent="0.25">
      <c r="B802" s="14"/>
      <c r="C802" s="12"/>
      <c r="E802" s="16"/>
      <c r="V802" s="19"/>
      <c r="X802" s="14"/>
      <c r="Y802" s="12"/>
      <c r="AA802" s="16"/>
    </row>
    <row r="803" spans="2:27" x14ac:dyDescent="0.25">
      <c r="B803" s="14"/>
      <c r="C803" s="12"/>
      <c r="V803" s="19"/>
      <c r="X803" s="14"/>
      <c r="Y803" s="12"/>
    </row>
    <row r="804" spans="2:27" x14ac:dyDescent="0.25">
      <c r="B804" s="14"/>
      <c r="C804" s="12"/>
      <c r="V804" s="19"/>
      <c r="X804" s="14"/>
      <c r="Y804" s="12"/>
    </row>
    <row r="805" spans="2:27" x14ac:dyDescent="0.25">
      <c r="B805" s="14"/>
      <c r="C805" s="12"/>
      <c r="V805" s="19"/>
      <c r="X805" s="14"/>
      <c r="Y805" s="12"/>
    </row>
    <row r="806" spans="2:27" x14ac:dyDescent="0.25">
      <c r="B806" s="14"/>
      <c r="C806" s="12"/>
      <c r="V806" s="19"/>
      <c r="X806" s="14"/>
      <c r="Y806" s="12"/>
    </row>
    <row r="807" spans="2:27" x14ac:dyDescent="0.25">
      <c r="B807" s="14"/>
      <c r="C807" s="12"/>
      <c r="V807" s="19"/>
      <c r="X807" s="14"/>
      <c r="Y807" s="12"/>
    </row>
    <row r="808" spans="2:27" x14ac:dyDescent="0.25">
      <c r="B808" s="13"/>
      <c r="C808" s="12"/>
      <c r="V808" s="19"/>
      <c r="X808" s="13"/>
      <c r="Y808" s="12"/>
    </row>
    <row r="809" spans="2:27" x14ac:dyDescent="0.25">
      <c r="B809" s="17" t="s">
        <v>18</v>
      </c>
      <c r="C809" s="18">
        <f>SUM(C790:C808)</f>
        <v>9408.5502550000019</v>
      </c>
      <c r="D809" s="30" t="s">
        <v>22</v>
      </c>
      <c r="E809" s="30" t="s">
        <v>21</v>
      </c>
      <c r="V809" s="19"/>
      <c r="X809" s="17" t="s">
        <v>18</v>
      </c>
      <c r="Y809" s="18">
        <f>SUM(Y790:Y808)</f>
        <v>9408.5502550000019</v>
      </c>
      <c r="Z809" s="30" t="s">
        <v>22</v>
      </c>
      <c r="AA809" s="30" t="s">
        <v>21</v>
      </c>
    </row>
    <row r="810" spans="2:27" x14ac:dyDescent="0.25">
      <c r="E810" s="1" t="s">
        <v>19</v>
      </c>
      <c r="V810" s="19"/>
      <c r="AA810" s="1" t="s">
        <v>19</v>
      </c>
    </row>
    <row r="811" spans="2:27" x14ac:dyDescent="0.25">
      <c r="V811" s="19"/>
    </row>
    <row r="812" spans="2:27" x14ac:dyDescent="0.25">
      <c r="V812" s="19"/>
    </row>
    <row r="813" spans="2:27" x14ac:dyDescent="0.25">
      <c r="V813" s="19"/>
    </row>
    <row r="814" spans="2:27" x14ac:dyDescent="0.25">
      <c r="V814" s="19"/>
    </row>
    <row r="815" spans="2:27" x14ac:dyDescent="0.25">
      <c r="V815" s="19"/>
    </row>
    <row r="816" spans="2:27" x14ac:dyDescent="0.25">
      <c r="V816" s="19"/>
    </row>
    <row r="817" spans="2:41" x14ac:dyDescent="0.25">
      <c r="V817" s="19"/>
    </row>
    <row r="818" spans="2:41" x14ac:dyDescent="0.25">
      <c r="V818" s="19"/>
    </row>
    <row r="819" spans="2:41" x14ac:dyDescent="0.25">
      <c r="V819" s="19"/>
    </row>
    <row r="820" spans="2:41" x14ac:dyDescent="0.25">
      <c r="V820" s="19"/>
    </row>
    <row r="821" spans="2:41" x14ac:dyDescent="0.25">
      <c r="V821" s="19"/>
    </row>
    <row r="822" spans="2:41" x14ac:dyDescent="0.25">
      <c r="V822" s="19"/>
    </row>
    <row r="823" spans="2:41" x14ac:dyDescent="0.25">
      <c r="V823" s="19"/>
      <c r="AC823" s="164" t="s">
        <v>29</v>
      </c>
      <c r="AD823" s="164"/>
      <c r="AE823" s="164"/>
    </row>
    <row r="824" spans="2:41" ht="15" customHeight="1" x14ac:dyDescent="0.4">
      <c r="H824" s="101" t="s">
        <v>28</v>
      </c>
      <c r="I824" s="101"/>
      <c r="J824" s="101"/>
      <c r="V824" s="19"/>
      <c r="AC824" s="164"/>
      <c r="AD824" s="164"/>
      <c r="AE824" s="164"/>
    </row>
    <row r="825" spans="2:41" ht="15" customHeight="1" x14ac:dyDescent="0.4">
      <c r="H825" s="101"/>
      <c r="I825" s="101"/>
      <c r="J825" s="101"/>
      <c r="V825" s="19"/>
      <c r="AC825" s="164"/>
      <c r="AD825" s="164"/>
      <c r="AE825" s="164"/>
    </row>
    <row r="826" spans="2:41" x14ac:dyDescent="0.25">
      <c r="V826" s="19"/>
    </row>
    <row r="827" spans="2:41" x14ac:dyDescent="0.25">
      <c r="V827" s="19"/>
    </row>
    <row r="828" spans="2:41" ht="23.25" x14ac:dyDescent="0.35">
      <c r="B828" s="24" t="s">
        <v>70</v>
      </c>
      <c r="V828" s="19"/>
      <c r="X828" s="24" t="s">
        <v>70</v>
      </c>
    </row>
    <row r="829" spans="2:41" ht="23.25" x14ac:dyDescent="0.35">
      <c r="B829" s="25" t="s">
        <v>32</v>
      </c>
      <c r="C829" s="22">
        <f>IF(X781="PAGADO",0,Y786)</f>
        <v>-9408.5502550000019</v>
      </c>
      <c r="E829" s="166" t="s">
        <v>20</v>
      </c>
      <c r="F829" s="166"/>
      <c r="G829" s="166"/>
      <c r="H829" s="166"/>
      <c r="V829" s="19"/>
      <c r="X829" s="25" t="s">
        <v>32</v>
      </c>
      <c r="Y829" s="22">
        <f>IF(B829="PAGADO",0,C834)</f>
        <v>-9408.5502550000019</v>
      </c>
      <c r="AA829" s="166" t="s">
        <v>20</v>
      </c>
      <c r="AB829" s="166"/>
      <c r="AC829" s="166"/>
      <c r="AD829" s="166"/>
    </row>
    <row r="830" spans="2:41" x14ac:dyDescent="0.25">
      <c r="B830" s="1" t="s">
        <v>0</v>
      </c>
      <c r="C830" s="21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9"/>
      <c r="X830" s="1" t="s">
        <v>0</v>
      </c>
      <c r="Y830" s="21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x14ac:dyDescent="0.25">
      <c r="C831" s="22"/>
      <c r="E831" s="4"/>
      <c r="F831" s="3"/>
      <c r="G831" s="3"/>
      <c r="H831" s="5"/>
      <c r="N831" s="3"/>
      <c r="O831" s="3"/>
      <c r="P831" s="3"/>
      <c r="Q831" s="3"/>
      <c r="R831" s="20"/>
      <c r="S831" s="3"/>
      <c r="V831" s="19"/>
      <c r="Y831" s="22"/>
      <c r="AA831" s="4"/>
      <c r="AB831" s="3"/>
      <c r="AC831" s="3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1" t="s">
        <v>24</v>
      </c>
      <c r="C832" s="21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20"/>
      <c r="S832" s="3"/>
      <c r="V832" s="19"/>
      <c r="X832" s="1" t="s">
        <v>24</v>
      </c>
      <c r="Y832" s="21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20"/>
      <c r="AO832" s="3"/>
    </row>
    <row r="833" spans="2:41" x14ac:dyDescent="0.25">
      <c r="B833" s="1" t="s">
        <v>9</v>
      </c>
      <c r="C833" s="22">
        <f>C856</f>
        <v>9408.5502550000019</v>
      </c>
      <c r="E833" s="4"/>
      <c r="F833" s="3"/>
      <c r="G833" s="3"/>
      <c r="H833" s="5"/>
      <c r="N833" s="3"/>
      <c r="O833" s="3"/>
      <c r="P833" s="3"/>
      <c r="Q833" s="3"/>
      <c r="R833" s="20"/>
      <c r="S833" s="3"/>
      <c r="V833" s="19"/>
      <c r="X833" s="1" t="s">
        <v>9</v>
      </c>
      <c r="Y833" s="22">
        <f>Y856</f>
        <v>9408.5502550000019</v>
      </c>
      <c r="AA833" s="4"/>
      <c r="AB833" s="3"/>
      <c r="AC833" s="3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6" t="s">
        <v>25</v>
      </c>
      <c r="C834" s="23">
        <f>C832-C833</f>
        <v>-9408.5502550000019</v>
      </c>
      <c r="E834" s="4"/>
      <c r="F834" s="3"/>
      <c r="G834" s="3"/>
      <c r="H834" s="5"/>
      <c r="N834" s="3"/>
      <c r="O834" s="3"/>
      <c r="P834" s="3"/>
      <c r="Q834" s="3"/>
      <c r="R834" s="20"/>
      <c r="S834" s="3"/>
      <c r="V834" s="19"/>
      <c r="X834" s="6" t="s">
        <v>8</v>
      </c>
      <c r="Y834" s="23">
        <f>Y832-Y833</f>
        <v>-9408.5502550000019</v>
      </c>
      <c r="AA834" s="4"/>
      <c r="AB834" s="3"/>
      <c r="AC834" s="3"/>
      <c r="AD834" s="5"/>
      <c r="AJ834" s="3"/>
      <c r="AK834" s="3"/>
      <c r="AL834" s="3"/>
      <c r="AM834" s="3"/>
      <c r="AN834" s="20"/>
      <c r="AO834" s="3"/>
    </row>
    <row r="835" spans="2:41" ht="26.25" x14ac:dyDescent="0.4">
      <c r="B835" s="167" t="str">
        <f>IF(C834&lt;0,"NO PAGAR","COBRAR")</f>
        <v>NO PAGAR</v>
      </c>
      <c r="C835" s="167"/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67" t="str">
        <f>IF(Y834&lt;0,"NO PAGAR","COBRAR")</f>
        <v>NO PAGAR</v>
      </c>
      <c r="Y835" s="167"/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59" t="s">
        <v>9</v>
      </c>
      <c r="C836" s="160"/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59" t="s">
        <v>9</v>
      </c>
      <c r="Y836" s="160"/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1" t="str">
        <f>IF(C870&lt;0,"SALDO A FAVOR","SALDO ADELANTAD0'")</f>
        <v>SALDO ADELANTAD0'</v>
      </c>
      <c r="C837" s="12">
        <f>IF(Y781&lt;=0,Y781*-1)</f>
        <v>9408.5502550000019</v>
      </c>
      <c r="E837" s="9"/>
      <c r="F837" s="10"/>
      <c r="G837" s="10"/>
      <c r="H837" s="5"/>
      <c r="N837" s="3"/>
      <c r="O837" s="3"/>
      <c r="P837" s="3"/>
      <c r="Q837" s="3"/>
      <c r="R837" s="20"/>
      <c r="S837" s="3"/>
      <c r="V837" s="19"/>
      <c r="X837" s="11" t="str">
        <f>IF(C834&lt;0,"SALDO ADELANTADO","SALDO A FAVOR'")</f>
        <v>SALDO ADELANTADO</v>
      </c>
      <c r="Y837" s="12">
        <f>IF(C834&lt;=0,C834*-1)</f>
        <v>9408.5502550000019</v>
      </c>
      <c r="AA837" s="9"/>
      <c r="AB837" s="10"/>
      <c r="AC837" s="10"/>
      <c r="AD837" s="5"/>
      <c r="AJ837" s="3"/>
      <c r="AK837" s="3"/>
      <c r="AL837" s="3"/>
      <c r="AM837" s="3"/>
      <c r="AN837" s="20"/>
      <c r="AO837" s="3"/>
    </row>
    <row r="838" spans="2:41" x14ac:dyDescent="0.25">
      <c r="B838" s="13" t="s">
        <v>10</v>
      </c>
      <c r="C838" s="12">
        <f>R847</f>
        <v>0</v>
      </c>
      <c r="E838" s="9"/>
      <c r="F838" s="10"/>
      <c r="G838" s="10"/>
      <c r="H838" s="5"/>
      <c r="N838" s="3"/>
      <c r="O838" s="3"/>
      <c r="P838" s="3"/>
      <c r="Q838" s="3"/>
      <c r="R838" s="20"/>
      <c r="S838" s="3"/>
      <c r="V838" s="19"/>
      <c r="X838" s="13" t="s">
        <v>10</v>
      </c>
      <c r="Y838" s="12">
        <f>AN847</f>
        <v>0</v>
      </c>
      <c r="AA838" s="9"/>
      <c r="AB838" s="10"/>
      <c r="AC838" s="10"/>
      <c r="AD838" s="5"/>
      <c r="AJ838" s="3"/>
      <c r="AK838" s="3"/>
      <c r="AL838" s="3"/>
      <c r="AM838" s="3"/>
      <c r="AN838" s="20"/>
      <c r="AO838" s="3"/>
    </row>
    <row r="839" spans="2:41" x14ac:dyDescent="0.25">
      <c r="B839" s="13" t="s">
        <v>11</v>
      </c>
      <c r="C839" s="12"/>
      <c r="E839" s="9"/>
      <c r="F839" s="10"/>
      <c r="G839" s="10"/>
      <c r="H839" s="5"/>
      <c r="N839" s="3"/>
      <c r="O839" s="3"/>
      <c r="P839" s="3"/>
      <c r="Q839" s="3"/>
      <c r="R839" s="20"/>
      <c r="S839" s="3"/>
      <c r="V839" s="19"/>
      <c r="X839" s="13" t="s">
        <v>11</v>
      </c>
      <c r="Y839" s="12"/>
      <c r="AA839" s="9"/>
      <c r="AB839" s="10"/>
      <c r="AC839" s="10"/>
      <c r="AD839" s="5"/>
      <c r="AJ839" s="3"/>
      <c r="AK839" s="3"/>
      <c r="AL839" s="3"/>
      <c r="AM839" s="3"/>
      <c r="AN839" s="20"/>
      <c r="AO839" s="3"/>
    </row>
    <row r="840" spans="2:41" x14ac:dyDescent="0.25">
      <c r="B840" s="13" t="s">
        <v>12</v>
      </c>
      <c r="C840" s="12"/>
      <c r="E840" s="9"/>
      <c r="F840" s="10"/>
      <c r="G840" s="10"/>
      <c r="H840" s="5"/>
      <c r="N840" s="3"/>
      <c r="O840" s="3"/>
      <c r="P840" s="3"/>
      <c r="Q840" s="3"/>
      <c r="R840" s="20"/>
      <c r="S840" s="3"/>
      <c r="V840" s="19"/>
      <c r="X840" s="13" t="s">
        <v>12</v>
      </c>
      <c r="Y840" s="12"/>
      <c r="AA840" s="9"/>
      <c r="AB840" s="10"/>
      <c r="AC840" s="10"/>
      <c r="AD840" s="5"/>
      <c r="AJ840" s="3"/>
      <c r="AK840" s="3"/>
      <c r="AL840" s="3"/>
      <c r="AM840" s="3"/>
      <c r="AN840" s="20"/>
      <c r="AO840" s="3"/>
    </row>
    <row r="841" spans="2:41" x14ac:dyDescent="0.25">
      <c r="B841" s="13" t="s">
        <v>13</v>
      </c>
      <c r="C841" s="12"/>
      <c r="E841" s="9"/>
      <c r="F841" s="10"/>
      <c r="G841" s="10"/>
      <c r="H841" s="5"/>
      <c r="N841" s="3"/>
      <c r="O841" s="3"/>
      <c r="P841" s="3"/>
      <c r="Q841" s="3"/>
      <c r="R841" s="20"/>
      <c r="S841" s="3"/>
      <c r="V841" s="19"/>
      <c r="X841" s="13" t="s">
        <v>13</v>
      </c>
      <c r="Y841" s="12"/>
      <c r="AA841" s="9"/>
      <c r="AB841" s="10"/>
      <c r="AC841" s="10"/>
      <c r="AD841" s="5"/>
      <c r="AJ841" s="3"/>
      <c r="AK841" s="3"/>
      <c r="AL841" s="3"/>
      <c r="AM841" s="3"/>
      <c r="AN841" s="20"/>
      <c r="AO841" s="3"/>
    </row>
    <row r="842" spans="2:41" x14ac:dyDescent="0.25">
      <c r="B842" s="13" t="s">
        <v>14</v>
      </c>
      <c r="C842" s="12"/>
      <c r="E842" s="9"/>
      <c r="F842" s="10"/>
      <c r="G842" s="10"/>
      <c r="H842" s="5"/>
      <c r="N842" s="3"/>
      <c r="O842" s="3"/>
      <c r="P842" s="3"/>
      <c r="Q842" s="3"/>
      <c r="R842" s="20"/>
      <c r="S842" s="3"/>
      <c r="V842" s="19"/>
      <c r="X842" s="13" t="s">
        <v>14</v>
      </c>
      <c r="Y842" s="12"/>
      <c r="AA842" s="9"/>
      <c r="AB842" s="10"/>
      <c r="AC842" s="10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3" t="s">
        <v>15</v>
      </c>
      <c r="C843" s="12"/>
      <c r="E843" s="9"/>
      <c r="F843" s="10"/>
      <c r="G843" s="10"/>
      <c r="H843" s="5"/>
      <c r="N843" s="3"/>
      <c r="O843" s="3"/>
      <c r="P843" s="3"/>
      <c r="Q843" s="3"/>
      <c r="R843" s="20"/>
      <c r="S843" s="3"/>
      <c r="V843" s="19"/>
      <c r="X843" s="13" t="s">
        <v>15</v>
      </c>
      <c r="Y843" s="12"/>
      <c r="AA843" s="9"/>
      <c r="AB843" s="10"/>
      <c r="AC843" s="10"/>
      <c r="AD843" s="5"/>
      <c r="AJ843" s="3"/>
      <c r="AK843" s="3"/>
      <c r="AL843" s="3"/>
      <c r="AM843" s="3"/>
      <c r="AN843" s="20"/>
      <c r="AO843" s="3"/>
    </row>
    <row r="844" spans="2:41" x14ac:dyDescent="0.25">
      <c r="B844" s="13" t="s">
        <v>16</v>
      </c>
      <c r="C844" s="12"/>
      <c r="E844" s="9"/>
      <c r="F844" s="10"/>
      <c r="G844" s="10"/>
      <c r="H844" s="5"/>
      <c r="N844" s="3"/>
      <c r="O844" s="3"/>
      <c r="P844" s="3"/>
      <c r="Q844" s="3"/>
      <c r="R844" s="20"/>
      <c r="S844" s="3"/>
      <c r="V844" s="19"/>
      <c r="X844" s="13" t="s">
        <v>16</v>
      </c>
      <c r="Y844" s="12"/>
      <c r="AA844" s="9"/>
      <c r="AB844" s="10"/>
      <c r="AC844" s="10"/>
      <c r="AD844" s="5"/>
      <c r="AJ844" s="3"/>
      <c r="AK844" s="3"/>
      <c r="AL844" s="3"/>
      <c r="AM844" s="3"/>
      <c r="AN844" s="20"/>
      <c r="AO844" s="3"/>
    </row>
    <row r="845" spans="2:41" x14ac:dyDescent="0.25">
      <c r="B845" s="13" t="s">
        <v>17</v>
      </c>
      <c r="C845" s="12"/>
      <c r="E845" s="161" t="s">
        <v>7</v>
      </c>
      <c r="F845" s="162"/>
      <c r="G845" s="163"/>
      <c r="H845" s="5">
        <f>SUM(H831:H844)</f>
        <v>0</v>
      </c>
      <c r="N845" s="3"/>
      <c r="O845" s="3"/>
      <c r="P845" s="3"/>
      <c r="Q845" s="3"/>
      <c r="R845" s="20"/>
      <c r="S845" s="3"/>
      <c r="V845" s="19"/>
      <c r="X845" s="13" t="s">
        <v>17</v>
      </c>
      <c r="Y845" s="12"/>
      <c r="AA845" s="161" t="s">
        <v>7</v>
      </c>
      <c r="AB845" s="162"/>
      <c r="AC845" s="163"/>
      <c r="AD845" s="5">
        <f>SUM(AD831:AD844)</f>
        <v>0</v>
      </c>
      <c r="AJ845" s="3"/>
      <c r="AK845" s="3"/>
      <c r="AL845" s="3"/>
      <c r="AM845" s="3"/>
      <c r="AN845" s="20"/>
      <c r="AO845" s="3"/>
    </row>
    <row r="846" spans="2:41" x14ac:dyDescent="0.25">
      <c r="B846" s="14"/>
      <c r="C846" s="12"/>
      <c r="E846" s="15"/>
      <c r="F846" s="15"/>
      <c r="G846" s="15"/>
      <c r="N846" s="3"/>
      <c r="O846" s="3"/>
      <c r="P846" s="3"/>
      <c r="Q846" s="3"/>
      <c r="R846" s="20"/>
      <c r="S846" s="3"/>
      <c r="V846" s="19"/>
      <c r="X846" s="14"/>
      <c r="Y846" s="12"/>
      <c r="AA846" s="15"/>
      <c r="AB846" s="15"/>
      <c r="AC846" s="15"/>
      <c r="AJ846" s="3"/>
      <c r="AK846" s="3"/>
      <c r="AL846" s="3"/>
      <c r="AM846" s="3"/>
      <c r="AN846" s="20"/>
      <c r="AO846" s="3"/>
    </row>
    <row r="847" spans="2:41" x14ac:dyDescent="0.25">
      <c r="B847" s="14"/>
      <c r="C847" s="12"/>
      <c r="N847" s="161" t="s">
        <v>7</v>
      </c>
      <c r="O847" s="162"/>
      <c r="P847" s="162"/>
      <c r="Q847" s="163"/>
      <c r="R847" s="20">
        <f>SUM(R831:R846)</f>
        <v>0</v>
      </c>
      <c r="S847" s="3"/>
      <c r="V847" s="19"/>
      <c r="X847" s="14"/>
      <c r="Y847" s="12"/>
      <c r="AJ847" s="161" t="s">
        <v>7</v>
      </c>
      <c r="AK847" s="162"/>
      <c r="AL847" s="162"/>
      <c r="AM847" s="163"/>
      <c r="AN847" s="20">
        <f>SUM(AN831:AN846)</f>
        <v>0</v>
      </c>
      <c r="AO847" s="3"/>
    </row>
    <row r="848" spans="2:41" x14ac:dyDescent="0.25">
      <c r="B848" s="14"/>
      <c r="C848" s="12"/>
      <c r="V848" s="19"/>
      <c r="X848" s="14"/>
      <c r="Y848" s="12"/>
    </row>
    <row r="849" spans="2:27" x14ac:dyDescent="0.25">
      <c r="B849" s="14"/>
      <c r="C849" s="12"/>
      <c r="V849" s="19"/>
      <c r="X849" s="14"/>
      <c r="Y849" s="12"/>
    </row>
    <row r="850" spans="2:27" x14ac:dyDescent="0.25">
      <c r="B850" s="14"/>
      <c r="C850" s="12"/>
      <c r="E850" s="16"/>
      <c r="V850" s="19"/>
      <c r="X850" s="14"/>
      <c r="Y850" s="12"/>
      <c r="AA850" s="16"/>
    </row>
    <row r="851" spans="2:27" x14ac:dyDescent="0.25">
      <c r="B851" s="14"/>
      <c r="C851" s="12"/>
      <c r="V851" s="19"/>
      <c r="X851" s="14"/>
      <c r="Y851" s="12"/>
    </row>
    <row r="852" spans="2:27" x14ac:dyDescent="0.25">
      <c r="B852" s="14"/>
      <c r="C852" s="12"/>
      <c r="V852" s="19"/>
      <c r="X852" s="14"/>
      <c r="Y852" s="12"/>
    </row>
    <row r="853" spans="2:27" x14ac:dyDescent="0.25">
      <c r="B853" s="14"/>
      <c r="C853" s="12"/>
      <c r="V853" s="19"/>
      <c r="X853" s="14"/>
      <c r="Y853" s="12"/>
    </row>
    <row r="854" spans="2:27" x14ac:dyDescent="0.25">
      <c r="B854" s="14"/>
      <c r="C854" s="12"/>
      <c r="V854" s="19"/>
      <c r="X854" s="14"/>
      <c r="Y854" s="12"/>
    </row>
    <row r="855" spans="2:27" x14ac:dyDescent="0.25">
      <c r="B855" s="13"/>
      <c r="C855" s="12"/>
      <c r="V855" s="19"/>
      <c r="X855" s="13"/>
      <c r="Y855" s="12"/>
    </row>
    <row r="856" spans="2:27" x14ac:dyDescent="0.25">
      <c r="B856" s="17" t="s">
        <v>18</v>
      </c>
      <c r="C856" s="18">
        <f>SUM(C837:C855)</f>
        <v>9408.5502550000019</v>
      </c>
      <c r="V856" s="19"/>
      <c r="X856" s="17" t="s">
        <v>18</v>
      </c>
      <c r="Y856" s="18">
        <f>SUM(Y837:Y855)</f>
        <v>9408.5502550000019</v>
      </c>
    </row>
    <row r="857" spans="2:27" x14ac:dyDescent="0.25">
      <c r="D857" s="30" t="s">
        <v>22</v>
      </c>
      <c r="E857" s="30" t="s">
        <v>21</v>
      </c>
      <c r="V857" s="19"/>
      <c r="Z857" s="30" t="s">
        <v>22</v>
      </c>
      <c r="AA857" s="30" t="s">
        <v>21</v>
      </c>
    </row>
    <row r="858" spans="2:27" x14ac:dyDescent="0.25">
      <c r="E858" s="1" t="s">
        <v>19</v>
      </c>
      <c r="V858" s="19"/>
      <c r="AA858" s="1" t="s">
        <v>19</v>
      </c>
    </row>
    <row r="859" spans="2:27" x14ac:dyDescent="0.25">
      <c r="V859" s="19"/>
    </row>
    <row r="860" spans="2:27" x14ac:dyDescent="0.25">
      <c r="V860" s="19"/>
    </row>
    <row r="861" spans="2:27" x14ac:dyDescent="0.25">
      <c r="V861" s="19"/>
    </row>
    <row r="862" spans="2:27" x14ac:dyDescent="0.25">
      <c r="V862" s="19"/>
    </row>
    <row r="863" spans="2:27" x14ac:dyDescent="0.25">
      <c r="V863" s="19"/>
    </row>
    <row r="864" spans="2:27" x14ac:dyDescent="0.25">
      <c r="V864" s="19"/>
    </row>
    <row r="865" spans="1:43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</row>
    <row r="866" spans="1:43" x14ac:dyDescent="0.2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</row>
    <row r="867" spans="1:43" x14ac:dyDescent="0.2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</row>
    <row r="868" spans="1:43" x14ac:dyDescent="0.25">
      <c r="V868" s="19"/>
    </row>
    <row r="869" spans="1:43" ht="15" customHeight="1" x14ac:dyDescent="0.4">
      <c r="H869" s="101" t="s">
        <v>30</v>
      </c>
      <c r="I869" s="101"/>
      <c r="J869" s="101"/>
      <c r="V869" s="19"/>
      <c r="AA869" s="165" t="s">
        <v>31</v>
      </c>
      <c r="AB869" s="165"/>
      <c r="AC869" s="165"/>
    </row>
    <row r="870" spans="1:43" ht="15" customHeight="1" x14ac:dyDescent="0.4">
      <c r="H870" s="101"/>
      <c r="I870" s="101"/>
      <c r="J870" s="101"/>
      <c r="V870" s="19"/>
      <c r="AA870" s="165"/>
      <c r="AB870" s="165"/>
      <c r="AC870" s="165"/>
    </row>
    <row r="871" spans="1:43" x14ac:dyDescent="0.25">
      <c r="V871" s="19"/>
    </row>
    <row r="872" spans="1:43" x14ac:dyDescent="0.25">
      <c r="V872" s="19"/>
    </row>
    <row r="873" spans="1:43" ht="23.25" x14ac:dyDescent="0.35">
      <c r="B873" s="26" t="s">
        <v>70</v>
      </c>
      <c r="V873" s="19"/>
      <c r="X873" s="24" t="s">
        <v>70</v>
      </c>
    </row>
    <row r="874" spans="1:43" ht="23.25" x14ac:dyDescent="0.35">
      <c r="B874" s="25" t="s">
        <v>32</v>
      </c>
      <c r="C874" s="22">
        <f>IF(X829="PAGADO",0,C834)</f>
        <v>-9408.5502550000019</v>
      </c>
      <c r="E874" s="166" t="s">
        <v>20</v>
      </c>
      <c r="F874" s="166"/>
      <c r="G874" s="166"/>
      <c r="H874" s="166"/>
      <c r="V874" s="19"/>
      <c r="X874" s="25" t="s">
        <v>32</v>
      </c>
      <c r="Y874" s="22">
        <f>IF(B1674="PAGADO",0,C879)</f>
        <v>-9408.5502550000019</v>
      </c>
      <c r="AA874" s="166" t="s">
        <v>20</v>
      </c>
      <c r="AB874" s="166"/>
      <c r="AC874" s="166"/>
      <c r="AD874" s="166"/>
    </row>
    <row r="875" spans="1:43" x14ac:dyDescent="0.25">
      <c r="B875" s="1" t="s">
        <v>0</v>
      </c>
      <c r="C875" s="21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9"/>
      <c r="X875" s="1" t="s">
        <v>0</v>
      </c>
      <c r="Y875" s="21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x14ac:dyDescent="0.25">
      <c r="C876" s="22"/>
      <c r="E876" s="4"/>
      <c r="F876" s="3"/>
      <c r="G876" s="3"/>
      <c r="H876" s="5"/>
      <c r="N876" s="3"/>
      <c r="O876" s="3"/>
      <c r="P876" s="3"/>
      <c r="Q876" s="3"/>
      <c r="R876" s="20"/>
      <c r="S876" s="3"/>
      <c r="V876" s="19"/>
      <c r="Y876" s="22"/>
      <c r="AA876" s="4"/>
      <c r="AB876" s="3"/>
      <c r="AC876" s="3"/>
      <c r="AD876" s="5"/>
      <c r="AJ876" s="3"/>
      <c r="AK876" s="3"/>
      <c r="AL876" s="3"/>
      <c r="AM876" s="3"/>
      <c r="AN876" s="20"/>
      <c r="AO876" s="3"/>
    </row>
    <row r="877" spans="1:43" x14ac:dyDescent="0.25">
      <c r="B877" s="1" t="s">
        <v>24</v>
      </c>
      <c r="C877" s="21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20"/>
      <c r="S877" s="3"/>
      <c r="V877" s="19"/>
      <c r="X877" s="1" t="s">
        <v>24</v>
      </c>
      <c r="Y877" s="21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20"/>
      <c r="AO877" s="3"/>
    </row>
    <row r="878" spans="1:43" x14ac:dyDescent="0.25">
      <c r="B878" s="1" t="s">
        <v>9</v>
      </c>
      <c r="C878" s="22">
        <f>C902</f>
        <v>9408.5502550000019</v>
      </c>
      <c r="E878" s="4"/>
      <c r="F878" s="3"/>
      <c r="G878" s="3"/>
      <c r="H878" s="5"/>
      <c r="N878" s="3"/>
      <c r="O878" s="3"/>
      <c r="P878" s="3"/>
      <c r="Q878" s="3"/>
      <c r="R878" s="20"/>
      <c r="S878" s="3"/>
      <c r="V878" s="19"/>
      <c r="X878" s="1" t="s">
        <v>9</v>
      </c>
      <c r="Y878" s="22">
        <f>Y902</f>
        <v>9408.5502550000019</v>
      </c>
      <c r="AA878" s="4"/>
      <c r="AB878" s="3"/>
      <c r="AC878" s="3"/>
      <c r="AD878" s="5"/>
      <c r="AJ878" s="3"/>
      <c r="AK878" s="3"/>
      <c r="AL878" s="3"/>
      <c r="AM878" s="3"/>
      <c r="AN878" s="20"/>
      <c r="AO878" s="3"/>
    </row>
    <row r="879" spans="1:43" x14ac:dyDescent="0.25">
      <c r="B879" s="6" t="s">
        <v>26</v>
      </c>
      <c r="C879" s="23">
        <f>C877-C878</f>
        <v>-9408.5502550000019</v>
      </c>
      <c r="E879" s="4"/>
      <c r="F879" s="3"/>
      <c r="G879" s="3"/>
      <c r="H879" s="5"/>
      <c r="N879" s="3"/>
      <c r="O879" s="3"/>
      <c r="P879" s="3"/>
      <c r="Q879" s="3"/>
      <c r="R879" s="20"/>
      <c r="S879" s="3"/>
      <c r="V879" s="19"/>
      <c r="X879" s="6" t="s">
        <v>27</v>
      </c>
      <c r="Y879" s="23">
        <f>Y877-Y878</f>
        <v>-9408.5502550000019</v>
      </c>
      <c r="AA879" s="4"/>
      <c r="AB879" s="3"/>
      <c r="AC879" s="3"/>
      <c r="AD879" s="5"/>
      <c r="AJ879" s="3"/>
      <c r="AK879" s="3"/>
      <c r="AL879" s="3"/>
      <c r="AM879" s="3"/>
      <c r="AN879" s="20"/>
      <c r="AO879" s="3"/>
    </row>
    <row r="880" spans="1:43" ht="23.25" x14ac:dyDescent="0.35">
      <c r="B880" s="6"/>
      <c r="C880" s="7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68" t="str">
        <f>IF(Y879&lt;0,"NO PAGAR","COBRAR'")</f>
        <v>NO PAGAR</v>
      </c>
      <c r="Y880" s="168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ht="23.25" x14ac:dyDescent="0.35">
      <c r="B881" s="168" t="str">
        <f>IF(C879&lt;0,"NO PAGAR","COBRAR'")</f>
        <v>NO PAGAR</v>
      </c>
      <c r="C881" s="168"/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6"/>
      <c r="Y881" s="8"/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59" t="s">
        <v>9</v>
      </c>
      <c r="C882" s="160"/>
      <c r="E882" s="9"/>
      <c r="F882" s="10"/>
      <c r="G882" s="10"/>
      <c r="H882" s="5"/>
      <c r="N882" s="3"/>
      <c r="O882" s="3"/>
      <c r="P882" s="3"/>
      <c r="Q882" s="3"/>
      <c r="R882" s="20"/>
      <c r="S882" s="3"/>
      <c r="V882" s="19"/>
      <c r="X882" s="159" t="s">
        <v>9</v>
      </c>
      <c r="Y882" s="160"/>
      <c r="AA882" s="9"/>
      <c r="AB882" s="10"/>
      <c r="AC882" s="10"/>
      <c r="AD882" s="5"/>
      <c r="AJ882" s="3"/>
      <c r="AK882" s="3"/>
      <c r="AL882" s="3"/>
      <c r="AM882" s="3"/>
      <c r="AN882" s="20"/>
      <c r="AO882" s="3"/>
    </row>
    <row r="883" spans="2:41" x14ac:dyDescent="0.25">
      <c r="B883" s="11" t="str">
        <f>IF(Y834&lt;0,"SALDO ADELANTADO","SALDO A FAVOR '")</f>
        <v>SALDO ADELANTADO</v>
      </c>
      <c r="C883" s="12">
        <f>IF(Y834&lt;=0,Y834*-1)</f>
        <v>9408.5502550000019</v>
      </c>
      <c r="E883" s="9"/>
      <c r="F883" s="10"/>
      <c r="G883" s="10"/>
      <c r="H883" s="5"/>
      <c r="N883" s="3"/>
      <c r="O883" s="3"/>
      <c r="P883" s="3"/>
      <c r="Q883" s="3"/>
      <c r="R883" s="20"/>
      <c r="S883" s="3"/>
      <c r="V883" s="19"/>
      <c r="X883" s="11" t="str">
        <f>IF(C879&lt;0,"SALDO ADELANTADO","SALDO A FAVOR'")</f>
        <v>SALDO ADELANTADO</v>
      </c>
      <c r="Y883" s="12">
        <f>IF(C879&lt;=0,C879*-1)</f>
        <v>9408.5502550000019</v>
      </c>
      <c r="AA883" s="9"/>
      <c r="AB883" s="10"/>
      <c r="AC883" s="10"/>
      <c r="AD883" s="5"/>
      <c r="AJ883" s="3"/>
      <c r="AK883" s="3"/>
      <c r="AL883" s="3"/>
      <c r="AM883" s="3"/>
      <c r="AN883" s="20"/>
      <c r="AO883" s="3"/>
    </row>
    <row r="884" spans="2:41" x14ac:dyDescent="0.25">
      <c r="B884" s="13" t="s">
        <v>10</v>
      </c>
      <c r="C884" s="12">
        <f>R892</f>
        <v>0</v>
      </c>
      <c r="E884" s="9"/>
      <c r="F884" s="10"/>
      <c r="G884" s="10"/>
      <c r="H884" s="5"/>
      <c r="N884" s="3"/>
      <c r="O884" s="3"/>
      <c r="P884" s="3"/>
      <c r="Q884" s="3"/>
      <c r="R884" s="20"/>
      <c r="S884" s="3"/>
      <c r="V884" s="19"/>
      <c r="X884" s="13" t="s">
        <v>10</v>
      </c>
      <c r="Y884" s="12">
        <f>AN892</f>
        <v>0</v>
      </c>
      <c r="AA884" s="9"/>
      <c r="AB884" s="10"/>
      <c r="AC884" s="10"/>
      <c r="AD884" s="5"/>
      <c r="AJ884" s="3"/>
      <c r="AK884" s="3"/>
      <c r="AL884" s="3"/>
      <c r="AM884" s="3"/>
      <c r="AN884" s="20"/>
      <c r="AO884" s="3"/>
    </row>
    <row r="885" spans="2:41" x14ac:dyDescent="0.25">
      <c r="B885" s="13" t="s">
        <v>11</v>
      </c>
      <c r="C885" s="12"/>
      <c r="E885" s="9"/>
      <c r="F885" s="10"/>
      <c r="G885" s="10"/>
      <c r="H885" s="5"/>
      <c r="N885" s="3"/>
      <c r="O885" s="3"/>
      <c r="P885" s="3"/>
      <c r="Q885" s="3"/>
      <c r="R885" s="20"/>
      <c r="S885" s="3"/>
      <c r="V885" s="19"/>
      <c r="X885" s="13" t="s">
        <v>11</v>
      </c>
      <c r="Y885" s="12"/>
      <c r="AA885" s="9"/>
      <c r="AB885" s="10"/>
      <c r="AC885" s="10"/>
      <c r="AD885" s="5"/>
      <c r="AJ885" s="3"/>
      <c r="AK885" s="3"/>
      <c r="AL885" s="3"/>
      <c r="AM885" s="3"/>
      <c r="AN885" s="20"/>
      <c r="AO885" s="3"/>
    </row>
    <row r="886" spans="2:41" x14ac:dyDescent="0.25">
      <c r="B886" s="13" t="s">
        <v>12</v>
      </c>
      <c r="C886" s="12"/>
      <c r="E886" s="9"/>
      <c r="F886" s="10"/>
      <c r="G886" s="10"/>
      <c r="H886" s="5"/>
      <c r="N886" s="3"/>
      <c r="O886" s="3"/>
      <c r="P886" s="3"/>
      <c r="Q886" s="3"/>
      <c r="R886" s="20"/>
      <c r="S886" s="3"/>
      <c r="V886" s="19"/>
      <c r="X886" s="13" t="s">
        <v>12</v>
      </c>
      <c r="Y886" s="12"/>
      <c r="AA886" s="9"/>
      <c r="AB886" s="10"/>
      <c r="AC886" s="10"/>
      <c r="AD886" s="5"/>
      <c r="AJ886" s="3"/>
      <c r="AK886" s="3"/>
      <c r="AL886" s="3"/>
      <c r="AM886" s="3"/>
      <c r="AN886" s="20"/>
      <c r="AO886" s="3"/>
    </row>
    <row r="887" spans="2:41" x14ac:dyDescent="0.25">
      <c r="B887" s="13" t="s">
        <v>13</v>
      </c>
      <c r="C887" s="12"/>
      <c r="E887" s="9"/>
      <c r="F887" s="10"/>
      <c r="G887" s="10"/>
      <c r="H887" s="5"/>
      <c r="N887" s="3"/>
      <c r="O887" s="3"/>
      <c r="P887" s="3"/>
      <c r="Q887" s="3"/>
      <c r="R887" s="20"/>
      <c r="S887" s="3"/>
      <c r="V887" s="19"/>
      <c r="X887" s="13" t="s">
        <v>13</v>
      </c>
      <c r="Y887" s="12"/>
      <c r="AA887" s="9"/>
      <c r="AB887" s="10"/>
      <c r="AC887" s="10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3" t="s">
        <v>14</v>
      </c>
      <c r="C888" s="12"/>
      <c r="E888" s="9"/>
      <c r="F888" s="10"/>
      <c r="G888" s="10"/>
      <c r="H888" s="5"/>
      <c r="N888" s="3"/>
      <c r="O888" s="3"/>
      <c r="P888" s="3"/>
      <c r="Q888" s="3"/>
      <c r="R888" s="20"/>
      <c r="S888" s="3"/>
      <c r="V888" s="19"/>
      <c r="X888" s="13" t="s">
        <v>14</v>
      </c>
      <c r="Y888" s="12"/>
      <c r="AA888" s="9"/>
      <c r="AB888" s="10"/>
      <c r="AC888" s="10"/>
      <c r="AD888" s="5"/>
      <c r="AJ888" s="3"/>
      <c r="AK888" s="3"/>
      <c r="AL888" s="3"/>
      <c r="AM888" s="3"/>
      <c r="AN888" s="20"/>
      <c r="AO888" s="3"/>
    </row>
    <row r="889" spans="2:41" x14ac:dyDescent="0.25">
      <c r="B889" s="13" t="s">
        <v>15</v>
      </c>
      <c r="C889" s="12"/>
      <c r="E889" s="9"/>
      <c r="F889" s="10"/>
      <c r="G889" s="10"/>
      <c r="H889" s="5"/>
      <c r="N889" s="3"/>
      <c r="O889" s="3"/>
      <c r="P889" s="3"/>
      <c r="Q889" s="3"/>
      <c r="R889" s="20"/>
      <c r="S889" s="3"/>
      <c r="V889" s="19"/>
      <c r="X889" s="13" t="s">
        <v>15</v>
      </c>
      <c r="Y889" s="12"/>
      <c r="AA889" s="9"/>
      <c r="AB889" s="10"/>
      <c r="AC889" s="10"/>
      <c r="AD889" s="5"/>
      <c r="AJ889" s="3"/>
      <c r="AK889" s="3"/>
      <c r="AL889" s="3"/>
      <c r="AM889" s="3"/>
      <c r="AN889" s="20"/>
      <c r="AO889" s="3"/>
    </row>
    <row r="890" spans="2:41" x14ac:dyDescent="0.25">
      <c r="B890" s="13" t="s">
        <v>16</v>
      </c>
      <c r="C890" s="12"/>
      <c r="E890" s="161" t="s">
        <v>7</v>
      </c>
      <c r="F890" s="162"/>
      <c r="G890" s="163"/>
      <c r="H890" s="5">
        <f>SUM(H876:H889)</f>
        <v>0</v>
      </c>
      <c r="N890" s="3"/>
      <c r="O890" s="3"/>
      <c r="P890" s="3"/>
      <c r="Q890" s="3"/>
      <c r="R890" s="20"/>
      <c r="S890" s="3"/>
      <c r="V890" s="19"/>
      <c r="X890" s="13" t="s">
        <v>16</v>
      </c>
      <c r="Y890" s="12"/>
      <c r="AA890" s="161" t="s">
        <v>7</v>
      </c>
      <c r="AB890" s="162"/>
      <c r="AC890" s="163"/>
      <c r="AD890" s="5">
        <f>SUM(AD876:AD889)</f>
        <v>0</v>
      </c>
      <c r="AJ890" s="3"/>
      <c r="AK890" s="3"/>
      <c r="AL890" s="3"/>
      <c r="AM890" s="3"/>
      <c r="AN890" s="20"/>
      <c r="AO890" s="3"/>
    </row>
    <row r="891" spans="2:41" x14ac:dyDescent="0.25">
      <c r="B891" s="13" t="s">
        <v>17</v>
      </c>
      <c r="C891" s="12"/>
      <c r="E891" s="15"/>
      <c r="F891" s="15"/>
      <c r="G891" s="15"/>
      <c r="N891" s="3"/>
      <c r="O891" s="3"/>
      <c r="P891" s="3"/>
      <c r="Q891" s="3"/>
      <c r="R891" s="20"/>
      <c r="S891" s="3"/>
      <c r="V891" s="19"/>
      <c r="X891" s="13" t="s">
        <v>17</v>
      </c>
      <c r="Y891" s="12"/>
      <c r="AA891" s="15"/>
      <c r="AB891" s="15"/>
      <c r="AC891" s="15"/>
      <c r="AJ891" s="3"/>
      <c r="AK891" s="3"/>
      <c r="AL891" s="3"/>
      <c r="AM891" s="3"/>
      <c r="AN891" s="20"/>
      <c r="AO891" s="3"/>
    </row>
    <row r="892" spans="2:41" x14ac:dyDescent="0.25">
      <c r="B892" s="14"/>
      <c r="C892" s="12"/>
      <c r="N892" s="161" t="s">
        <v>7</v>
      </c>
      <c r="O892" s="162"/>
      <c r="P892" s="162"/>
      <c r="Q892" s="163"/>
      <c r="R892" s="20">
        <f>SUM(R876:R891)</f>
        <v>0</v>
      </c>
      <c r="S892" s="3"/>
      <c r="V892" s="19"/>
      <c r="X892" s="14"/>
      <c r="Y892" s="12"/>
      <c r="AJ892" s="161" t="s">
        <v>7</v>
      </c>
      <c r="AK892" s="162"/>
      <c r="AL892" s="162"/>
      <c r="AM892" s="163"/>
      <c r="AN892" s="20">
        <f>SUM(AN876:AN891)</f>
        <v>0</v>
      </c>
      <c r="AO892" s="3"/>
    </row>
    <row r="893" spans="2:41" x14ac:dyDescent="0.25">
      <c r="B893" s="14"/>
      <c r="C893" s="12"/>
      <c r="V893" s="19"/>
      <c r="X893" s="14"/>
      <c r="Y893" s="12"/>
    </row>
    <row r="894" spans="2:41" x14ac:dyDescent="0.25">
      <c r="B894" s="14"/>
      <c r="C894" s="12"/>
      <c r="V894" s="19"/>
      <c r="X894" s="14"/>
      <c r="Y894" s="12"/>
    </row>
    <row r="895" spans="2:41" x14ac:dyDescent="0.25">
      <c r="B895" s="14"/>
      <c r="C895" s="12"/>
      <c r="E895" s="16"/>
      <c r="V895" s="19"/>
      <c r="X895" s="14"/>
      <c r="Y895" s="12"/>
      <c r="AA895" s="16"/>
    </row>
    <row r="896" spans="2:41" x14ac:dyDescent="0.25">
      <c r="B896" s="14"/>
      <c r="C896" s="12"/>
      <c r="V896" s="19"/>
      <c r="X896" s="14"/>
      <c r="Y896" s="12"/>
    </row>
    <row r="897" spans="2:27" x14ac:dyDescent="0.25">
      <c r="B897" s="14"/>
      <c r="C897" s="12"/>
      <c r="V897" s="19"/>
      <c r="X897" s="14"/>
      <c r="Y897" s="12"/>
    </row>
    <row r="898" spans="2:27" x14ac:dyDescent="0.25">
      <c r="B898" s="14"/>
      <c r="C898" s="12"/>
      <c r="V898" s="19"/>
      <c r="X898" s="14"/>
      <c r="Y898" s="12"/>
    </row>
    <row r="899" spans="2:27" x14ac:dyDescent="0.25">
      <c r="B899" s="14"/>
      <c r="C899" s="12"/>
      <c r="V899" s="19"/>
      <c r="X899" s="14"/>
      <c r="Y899" s="12"/>
    </row>
    <row r="900" spans="2:27" x14ac:dyDescent="0.25">
      <c r="B900" s="14"/>
      <c r="C900" s="12"/>
      <c r="V900" s="19"/>
      <c r="X900" s="14"/>
      <c r="Y900" s="12"/>
    </row>
    <row r="901" spans="2:27" x14ac:dyDescent="0.25">
      <c r="B901" s="13"/>
      <c r="C901" s="12"/>
      <c r="V901" s="19"/>
      <c r="X901" s="13"/>
      <c r="Y901" s="12"/>
    </row>
    <row r="902" spans="2:27" x14ac:dyDescent="0.25">
      <c r="B902" s="17" t="s">
        <v>18</v>
      </c>
      <c r="C902" s="18">
        <f>SUM(C883:C901)</f>
        <v>9408.5502550000019</v>
      </c>
      <c r="D902" s="30" t="s">
        <v>22</v>
      </c>
      <c r="E902" s="30" t="s">
        <v>21</v>
      </c>
      <c r="V902" s="19"/>
      <c r="X902" s="17" t="s">
        <v>18</v>
      </c>
      <c r="Y902" s="18">
        <f>SUM(Y883:Y901)</f>
        <v>9408.5502550000019</v>
      </c>
      <c r="Z902" s="30" t="s">
        <v>22</v>
      </c>
      <c r="AA902" s="30" t="s">
        <v>21</v>
      </c>
    </row>
    <row r="903" spans="2:27" x14ac:dyDescent="0.25">
      <c r="E903" s="1" t="s">
        <v>19</v>
      </c>
      <c r="V903" s="19"/>
      <c r="AA903" s="1" t="s">
        <v>19</v>
      </c>
    </row>
    <row r="904" spans="2:27" x14ac:dyDescent="0.25">
      <c r="V904" s="19"/>
    </row>
    <row r="905" spans="2:27" x14ac:dyDescent="0.25">
      <c r="V905" s="19"/>
    </row>
    <row r="906" spans="2:27" x14ac:dyDescent="0.25">
      <c r="V906" s="19"/>
    </row>
    <row r="907" spans="2:27" x14ac:dyDescent="0.25">
      <c r="V907" s="19"/>
    </row>
    <row r="908" spans="2:27" x14ac:dyDescent="0.25">
      <c r="V908" s="19"/>
    </row>
    <row r="909" spans="2:27" x14ac:dyDescent="0.25">
      <c r="V909" s="19"/>
    </row>
    <row r="910" spans="2:27" x14ac:dyDescent="0.25">
      <c r="V910" s="19"/>
    </row>
    <row r="911" spans="2:27" x14ac:dyDescent="0.25">
      <c r="V911" s="19"/>
    </row>
    <row r="912" spans="2:27" x14ac:dyDescent="0.25">
      <c r="V912" s="19"/>
    </row>
    <row r="913" spans="2:41" x14ac:dyDescent="0.25">
      <c r="V913" s="19"/>
    </row>
    <row r="914" spans="2:41" x14ac:dyDescent="0.25">
      <c r="V914" s="19"/>
    </row>
    <row r="915" spans="2:41" x14ac:dyDescent="0.25">
      <c r="V915" s="19"/>
    </row>
    <row r="916" spans="2:41" x14ac:dyDescent="0.25">
      <c r="V916" s="19"/>
    </row>
    <row r="917" spans="2:41" x14ac:dyDescent="0.25">
      <c r="V917" s="19"/>
      <c r="AC917" s="164" t="s">
        <v>29</v>
      </c>
      <c r="AD917" s="164"/>
      <c r="AE917" s="164"/>
    </row>
    <row r="918" spans="2:41" ht="15" customHeight="1" x14ac:dyDescent="0.4">
      <c r="H918" s="101" t="s">
        <v>28</v>
      </c>
      <c r="I918" s="101"/>
      <c r="J918" s="101"/>
      <c r="V918" s="19"/>
      <c r="AC918" s="164"/>
      <c r="AD918" s="164"/>
      <c r="AE918" s="164"/>
    </row>
    <row r="919" spans="2:41" ht="15" customHeight="1" x14ac:dyDescent="0.4">
      <c r="H919" s="101"/>
      <c r="I919" s="101"/>
      <c r="J919" s="101"/>
      <c r="V919" s="19"/>
      <c r="AC919" s="164"/>
      <c r="AD919" s="164"/>
      <c r="AE919" s="164"/>
    </row>
    <row r="920" spans="2:41" x14ac:dyDescent="0.25">
      <c r="V920" s="19"/>
    </row>
    <row r="921" spans="2:41" x14ac:dyDescent="0.25">
      <c r="V921" s="19"/>
    </row>
    <row r="922" spans="2:41" ht="23.25" x14ac:dyDescent="0.35">
      <c r="B922" s="24" t="s">
        <v>71</v>
      </c>
      <c r="V922" s="19"/>
      <c r="X922" s="24" t="s">
        <v>71</v>
      </c>
    </row>
    <row r="923" spans="2:41" ht="23.25" x14ac:dyDescent="0.35">
      <c r="B923" s="25" t="s">
        <v>32</v>
      </c>
      <c r="C923" s="22">
        <f>IF(X874="PAGADO",0,Y879)</f>
        <v>-9408.5502550000019</v>
      </c>
      <c r="E923" s="166" t="s">
        <v>20</v>
      </c>
      <c r="F923" s="166"/>
      <c r="G923" s="166"/>
      <c r="H923" s="166"/>
      <c r="V923" s="19"/>
      <c r="X923" s="25" t="s">
        <v>32</v>
      </c>
      <c r="Y923" s="22">
        <f>IF(B923="PAGADO",0,C928)</f>
        <v>-9408.5502550000019</v>
      </c>
      <c r="AA923" s="166" t="s">
        <v>20</v>
      </c>
      <c r="AB923" s="166"/>
      <c r="AC923" s="166"/>
      <c r="AD923" s="166"/>
    </row>
    <row r="924" spans="2:41" x14ac:dyDescent="0.25">
      <c r="B924" s="1" t="s">
        <v>0</v>
      </c>
      <c r="C924" s="21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9"/>
      <c r="X924" s="1" t="s">
        <v>0</v>
      </c>
      <c r="Y924" s="21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x14ac:dyDescent="0.25">
      <c r="C925" s="22"/>
      <c r="E925" s="4"/>
      <c r="F925" s="3"/>
      <c r="G925" s="3"/>
      <c r="H925" s="5"/>
      <c r="N925" s="3"/>
      <c r="O925" s="3"/>
      <c r="P925" s="3"/>
      <c r="Q925" s="3"/>
      <c r="R925" s="20"/>
      <c r="S925" s="3"/>
      <c r="V925" s="19"/>
      <c r="Y925" s="22"/>
      <c r="AA925" s="4"/>
      <c r="AB925" s="3"/>
      <c r="AC925" s="3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1" t="s">
        <v>24</v>
      </c>
      <c r="C926" s="21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20"/>
      <c r="S926" s="3"/>
      <c r="V926" s="19"/>
      <c r="X926" s="1" t="s">
        <v>24</v>
      </c>
      <c r="Y926" s="21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20"/>
      <c r="AO926" s="3"/>
    </row>
    <row r="927" spans="2:41" x14ac:dyDescent="0.25">
      <c r="B927" s="1" t="s">
        <v>9</v>
      </c>
      <c r="C927" s="22">
        <f>C950</f>
        <v>9408.5502550000019</v>
      </c>
      <c r="E927" s="4"/>
      <c r="F927" s="3"/>
      <c r="G927" s="3"/>
      <c r="H927" s="5"/>
      <c r="N927" s="3"/>
      <c r="O927" s="3"/>
      <c r="P927" s="3"/>
      <c r="Q927" s="3"/>
      <c r="R927" s="20"/>
      <c r="S927" s="3"/>
      <c r="V927" s="19"/>
      <c r="X927" s="1" t="s">
        <v>9</v>
      </c>
      <c r="Y927" s="22">
        <f>Y950</f>
        <v>9408.5502550000019</v>
      </c>
      <c r="AA927" s="4"/>
      <c r="AB927" s="3"/>
      <c r="AC927" s="3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6" t="s">
        <v>25</v>
      </c>
      <c r="C928" s="23">
        <f>C926-C927</f>
        <v>-9408.5502550000019</v>
      </c>
      <c r="E928" s="4"/>
      <c r="F928" s="3"/>
      <c r="G928" s="3"/>
      <c r="H928" s="5"/>
      <c r="N928" s="3"/>
      <c r="O928" s="3"/>
      <c r="P928" s="3"/>
      <c r="Q928" s="3"/>
      <c r="R928" s="20"/>
      <c r="S928" s="3"/>
      <c r="V928" s="19"/>
      <c r="X928" s="6" t="s">
        <v>8</v>
      </c>
      <c r="Y928" s="23">
        <f>Y926-Y927</f>
        <v>-9408.5502550000019</v>
      </c>
      <c r="AA928" s="4"/>
      <c r="AB928" s="3"/>
      <c r="AC928" s="3"/>
      <c r="AD928" s="5"/>
      <c r="AJ928" s="3"/>
      <c r="AK928" s="3"/>
      <c r="AL928" s="3"/>
      <c r="AM928" s="3"/>
      <c r="AN928" s="20"/>
      <c r="AO928" s="3"/>
    </row>
    <row r="929" spans="2:41" ht="26.25" x14ac:dyDescent="0.4">
      <c r="B929" s="167" t="str">
        <f>IF(C928&lt;0,"NO PAGAR","COBRAR")</f>
        <v>NO PAGAR</v>
      </c>
      <c r="C929" s="167"/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67" t="str">
        <f>IF(Y928&lt;0,"NO PAGAR","COBRAR")</f>
        <v>NO PAGAR</v>
      </c>
      <c r="Y929" s="167"/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59" t="s">
        <v>9</v>
      </c>
      <c r="C930" s="160"/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59" t="s">
        <v>9</v>
      </c>
      <c r="Y930" s="160"/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1" t="str">
        <f>IF(C964&lt;0,"SALDO A FAVOR","SALDO ADELANTAD0'")</f>
        <v>SALDO ADELANTAD0'</v>
      </c>
      <c r="C931" s="12">
        <f>IF(Y879&lt;=0,Y879*-1)</f>
        <v>9408.5502550000019</v>
      </c>
      <c r="E931" s="9"/>
      <c r="F931" s="10"/>
      <c r="G931" s="10"/>
      <c r="H931" s="5"/>
      <c r="N931" s="3"/>
      <c r="O931" s="3"/>
      <c r="P931" s="3"/>
      <c r="Q931" s="3"/>
      <c r="R931" s="20"/>
      <c r="S931" s="3"/>
      <c r="V931" s="19"/>
      <c r="X931" s="11" t="str">
        <f>IF(C928&lt;0,"SALDO ADELANTADO","SALDO A FAVOR'")</f>
        <v>SALDO ADELANTADO</v>
      </c>
      <c r="Y931" s="12">
        <f>IF(C928&lt;=0,C928*-1)</f>
        <v>9408.5502550000019</v>
      </c>
      <c r="AA931" s="9"/>
      <c r="AB931" s="10"/>
      <c r="AC931" s="10"/>
      <c r="AD931" s="5"/>
      <c r="AJ931" s="3"/>
      <c r="AK931" s="3"/>
      <c r="AL931" s="3"/>
      <c r="AM931" s="3"/>
      <c r="AN931" s="20"/>
      <c r="AO931" s="3"/>
    </row>
    <row r="932" spans="2:41" x14ac:dyDescent="0.25">
      <c r="B932" s="13" t="s">
        <v>10</v>
      </c>
      <c r="C932" s="12">
        <f>R941</f>
        <v>0</v>
      </c>
      <c r="E932" s="9"/>
      <c r="F932" s="10"/>
      <c r="G932" s="10"/>
      <c r="H932" s="5"/>
      <c r="N932" s="3"/>
      <c r="O932" s="3"/>
      <c r="P932" s="3"/>
      <c r="Q932" s="3"/>
      <c r="R932" s="20"/>
      <c r="S932" s="3"/>
      <c r="V932" s="19"/>
      <c r="X932" s="13" t="s">
        <v>10</v>
      </c>
      <c r="Y932" s="12">
        <f>AN941</f>
        <v>0</v>
      </c>
      <c r="AA932" s="9"/>
      <c r="AB932" s="10"/>
      <c r="AC932" s="10"/>
      <c r="AD932" s="5"/>
      <c r="AJ932" s="3"/>
      <c r="AK932" s="3"/>
      <c r="AL932" s="3"/>
      <c r="AM932" s="3"/>
      <c r="AN932" s="20"/>
      <c r="AO932" s="3"/>
    </row>
    <row r="933" spans="2:41" x14ac:dyDescent="0.25">
      <c r="B933" s="13" t="s">
        <v>11</v>
      </c>
      <c r="C933" s="12"/>
      <c r="E933" s="9"/>
      <c r="F933" s="10"/>
      <c r="G933" s="10"/>
      <c r="H933" s="5"/>
      <c r="N933" s="3"/>
      <c r="O933" s="3"/>
      <c r="P933" s="3"/>
      <c r="Q933" s="3"/>
      <c r="R933" s="20"/>
      <c r="S933" s="3"/>
      <c r="V933" s="19"/>
      <c r="X933" s="13" t="s">
        <v>11</v>
      </c>
      <c r="Y933" s="12"/>
      <c r="AA933" s="9"/>
      <c r="AB933" s="10"/>
      <c r="AC933" s="10"/>
      <c r="AD933" s="5"/>
      <c r="AJ933" s="3"/>
      <c r="AK933" s="3"/>
      <c r="AL933" s="3"/>
      <c r="AM933" s="3"/>
      <c r="AN933" s="20"/>
      <c r="AO933" s="3"/>
    </row>
    <row r="934" spans="2:41" x14ac:dyDescent="0.25">
      <c r="B934" s="13" t="s">
        <v>12</v>
      </c>
      <c r="C934" s="12"/>
      <c r="E934" s="9"/>
      <c r="F934" s="10"/>
      <c r="G934" s="10"/>
      <c r="H934" s="5"/>
      <c r="N934" s="3"/>
      <c r="O934" s="3"/>
      <c r="P934" s="3"/>
      <c r="Q934" s="3"/>
      <c r="R934" s="20"/>
      <c r="S934" s="3"/>
      <c r="V934" s="19"/>
      <c r="X934" s="13" t="s">
        <v>12</v>
      </c>
      <c r="Y934" s="12"/>
      <c r="AA934" s="9"/>
      <c r="AB934" s="10"/>
      <c r="AC934" s="10"/>
      <c r="AD934" s="5"/>
      <c r="AJ934" s="3"/>
      <c r="AK934" s="3"/>
      <c r="AL934" s="3"/>
      <c r="AM934" s="3"/>
      <c r="AN934" s="20"/>
      <c r="AO934" s="3"/>
    </row>
    <row r="935" spans="2:41" x14ac:dyDescent="0.25">
      <c r="B935" s="13" t="s">
        <v>13</v>
      </c>
      <c r="C935" s="12"/>
      <c r="E935" s="9"/>
      <c r="F935" s="10"/>
      <c r="G935" s="10"/>
      <c r="H935" s="5"/>
      <c r="N935" s="3"/>
      <c r="O935" s="3"/>
      <c r="P935" s="3"/>
      <c r="Q935" s="3"/>
      <c r="R935" s="20"/>
      <c r="S935" s="3"/>
      <c r="V935" s="19"/>
      <c r="X935" s="13" t="s">
        <v>13</v>
      </c>
      <c r="Y935" s="12"/>
      <c r="AA935" s="9"/>
      <c r="AB935" s="10"/>
      <c r="AC935" s="10"/>
      <c r="AD935" s="5"/>
      <c r="AJ935" s="3"/>
      <c r="AK935" s="3"/>
      <c r="AL935" s="3"/>
      <c r="AM935" s="3"/>
      <c r="AN935" s="20"/>
      <c r="AO935" s="3"/>
    </row>
    <row r="936" spans="2:41" x14ac:dyDescent="0.25">
      <c r="B936" s="13" t="s">
        <v>14</v>
      </c>
      <c r="C936" s="12"/>
      <c r="E936" s="9"/>
      <c r="F936" s="10"/>
      <c r="G936" s="10"/>
      <c r="H936" s="5"/>
      <c r="N936" s="3"/>
      <c r="O936" s="3"/>
      <c r="P936" s="3"/>
      <c r="Q936" s="3"/>
      <c r="R936" s="20"/>
      <c r="S936" s="3"/>
      <c r="V936" s="19"/>
      <c r="X936" s="13" t="s">
        <v>14</v>
      </c>
      <c r="Y936" s="12"/>
      <c r="AA936" s="9"/>
      <c r="AB936" s="10"/>
      <c r="AC936" s="10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3" t="s">
        <v>15</v>
      </c>
      <c r="C937" s="12"/>
      <c r="E937" s="9"/>
      <c r="F937" s="10"/>
      <c r="G937" s="10"/>
      <c r="H937" s="5"/>
      <c r="N937" s="3"/>
      <c r="O937" s="3"/>
      <c r="P937" s="3"/>
      <c r="Q937" s="3"/>
      <c r="R937" s="20"/>
      <c r="S937" s="3"/>
      <c r="V937" s="19"/>
      <c r="X937" s="13" t="s">
        <v>15</v>
      </c>
      <c r="Y937" s="12"/>
      <c r="AA937" s="9"/>
      <c r="AB937" s="10"/>
      <c r="AC937" s="10"/>
      <c r="AD937" s="5"/>
      <c r="AJ937" s="3"/>
      <c r="AK937" s="3"/>
      <c r="AL937" s="3"/>
      <c r="AM937" s="3"/>
      <c r="AN937" s="20"/>
      <c r="AO937" s="3"/>
    </row>
    <row r="938" spans="2:41" x14ac:dyDescent="0.25">
      <c r="B938" s="13" t="s">
        <v>16</v>
      </c>
      <c r="C938" s="12"/>
      <c r="E938" s="9"/>
      <c r="F938" s="10"/>
      <c r="G938" s="10"/>
      <c r="H938" s="5"/>
      <c r="N938" s="3"/>
      <c r="O938" s="3"/>
      <c r="P938" s="3"/>
      <c r="Q938" s="3"/>
      <c r="R938" s="20"/>
      <c r="S938" s="3"/>
      <c r="V938" s="19"/>
      <c r="X938" s="13" t="s">
        <v>16</v>
      </c>
      <c r="Y938" s="12"/>
      <c r="AA938" s="9"/>
      <c r="AB938" s="10"/>
      <c r="AC938" s="10"/>
      <c r="AD938" s="5"/>
      <c r="AJ938" s="3"/>
      <c r="AK938" s="3"/>
      <c r="AL938" s="3"/>
      <c r="AM938" s="3"/>
      <c r="AN938" s="20"/>
      <c r="AO938" s="3"/>
    </row>
    <row r="939" spans="2:41" x14ac:dyDescent="0.25">
      <c r="B939" s="13" t="s">
        <v>17</v>
      </c>
      <c r="C939" s="12"/>
      <c r="E939" s="161" t="s">
        <v>7</v>
      </c>
      <c r="F939" s="162"/>
      <c r="G939" s="163"/>
      <c r="H939" s="5">
        <f>SUM(H925:H938)</f>
        <v>0</v>
      </c>
      <c r="N939" s="3"/>
      <c r="O939" s="3"/>
      <c r="P939" s="3"/>
      <c r="Q939" s="3"/>
      <c r="R939" s="20"/>
      <c r="S939" s="3"/>
      <c r="V939" s="19"/>
      <c r="X939" s="13" t="s">
        <v>17</v>
      </c>
      <c r="Y939" s="12"/>
      <c r="AA939" s="161" t="s">
        <v>7</v>
      </c>
      <c r="AB939" s="162"/>
      <c r="AC939" s="163"/>
      <c r="AD939" s="5">
        <f>SUM(AD925:AD938)</f>
        <v>0</v>
      </c>
      <c r="AJ939" s="3"/>
      <c r="AK939" s="3"/>
      <c r="AL939" s="3"/>
      <c r="AM939" s="3"/>
      <c r="AN939" s="20"/>
      <c r="AO939" s="3"/>
    </row>
    <row r="940" spans="2:41" x14ac:dyDescent="0.25">
      <c r="B940" s="14"/>
      <c r="C940" s="12"/>
      <c r="E940" s="15"/>
      <c r="F940" s="15"/>
      <c r="G940" s="15"/>
      <c r="N940" s="3"/>
      <c r="O940" s="3"/>
      <c r="P940" s="3"/>
      <c r="Q940" s="3"/>
      <c r="R940" s="20"/>
      <c r="S940" s="3"/>
      <c r="V940" s="19"/>
      <c r="X940" s="14"/>
      <c r="Y940" s="12"/>
      <c r="AA940" s="15"/>
      <c r="AB940" s="15"/>
      <c r="AC940" s="15"/>
      <c r="AJ940" s="3"/>
      <c r="AK940" s="3"/>
      <c r="AL940" s="3"/>
      <c r="AM940" s="3"/>
      <c r="AN940" s="20"/>
      <c r="AO940" s="3"/>
    </row>
    <row r="941" spans="2:41" x14ac:dyDescent="0.25">
      <c r="B941" s="14"/>
      <c r="C941" s="12"/>
      <c r="N941" s="161" t="s">
        <v>7</v>
      </c>
      <c r="O941" s="162"/>
      <c r="P941" s="162"/>
      <c r="Q941" s="163"/>
      <c r="R941" s="20">
        <f>SUM(R925:R940)</f>
        <v>0</v>
      </c>
      <c r="S941" s="3"/>
      <c r="V941" s="19"/>
      <c r="X941" s="14"/>
      <c r="Y941" s="12"/>
      <c r="AJ941" s="161" t="s">
        <v>7</v>
      </c>
      <c r="AK941" s="162"/>
      <c r="AL941" s="162"/>
      <c r="AM941" s="163"/>
      <c r="AN941" s="20">
        <f>SUM(AN925:AN940)</f>
        <v>0</v>
      </c>
      <c r="AO941" s="3"/>
    </row>
    <row r="942" spans="2:41" x14ac:dyDescent="0.25">
      <c r="B942" s="14"/>
      <c r="C942" s="12"/>
      <c r="V942" s="19"/>
      <c r="X942" s="14"/>
      <c r="Y942" s="12"/>
    </row>
    <row r="943" spans="2:41" x14ac:dyDescent="0.25">
      <c r="B943" s="14"/>
      <c r="C943" s="12"/>
      <c r="V943" s="19"/>
      <c r="X943" s="14"/>
      <c r="Y943" s="12"/>
    </row>
    <row r="944" spans="2:41" x14ac:dyDescent="0.25">
      <c r="B944" s="14"/>
      <c r="C944" s="12"/>
      <c r="E944" s="16"/>
      <c r="V944" s="19"/>
      <c r="X944" s="14"/>
      <c r="Y944" s="12"/>
      <c r="AA944" s="16"/>
    </row>
    <row r="945" spans="1:43" x14ac:dyDescent="0.25">
      <c r="B945" s="14"/>
      <c r="C945" s="12"/>
      <c r="V945" s="19"/>
      <c r="X945" s="14"/>
      <c r="Y945" s="12"/>
    </row>
    <row r="946" spans="1:43" x14ac:dyDescent="0.25">
      <c r="B946" s="14"/>
      <c r="C946" s="12"/>
      <c r="V946" s="19"/>
      <c r="X946" s="14"/>
      <c r="Y946" s="12"/>
    </row>
    <row r="947" spans="1:43" x14ac:dyDescent="0.25">
      <c r="B947" s="14"/>
      <c r="C947" s="12"/>
      <c r="V947" s="19"/>
      <c r="X947" s="14"/>
      <c r="Y947" s="12"/>
    </row>
    <row r="948" spans="1:43" x14ac:dyDescent="0.25">
      <c r="B948" s="14"/>
      <c r="C948" s="12"/>
      <c r="V948" s="19"/>
      <c r="X948" s="14"/>
      <c r="Y948" s="12"/>
    </row>
    <row r="949" spans="1:43" x14ac:dyDescent="0.25">
      <c r="B949" s="13"/>
      <c r="C949" s="12"/>
      <c r="V949" s="19"/>
      <c r="X949" s="13"/>
      <c r="Y949" s="12"/>
    </row>
    <row r="950" spans="1:43" x14ac:dyDescent="0.25">
      <c r="B950" s="17" t="s">
        <v>18</v>
      </c>
      <c r="C950" s="18">
        <f>SUM(C931:C949)</f>
        <v>9408.5502550000019</v>
      </c>
      <c r="V950" s="19"/>
      <c r="X950" s="17" t="s">
        <v>18</v>
      </c>
      <c r="Y950" s="18">
        <f>SUM(Y931:Y949)</f>
        <v>9408.5502550000019</v>
      </c>
    </row>
    <row r="951" spans="1:43" x14ac:dyDescent="0.25">
      <c r="D951" s="30" t="s">
        <v>22</v>
      </c>
      <c r="E951" s="30" t="s">
        <v>21</v>
      </c>
      <c r="V951" s="19"/>
      <c r="Z951" s="30" t="s">
        <v>22</v>
      </c>
      <c r="AA951" s="30" t="s">
        <v>21</v>
      </c>
    </row>
    <row r="952" spans="1:43" x14ac:dyDescent="0.25">
      <c r="E952" s="1" t="s">
        <v>19</v>
      </c>
      <c r="V952" s="19"/>
      <c r="AA952" s="1" t="s">
        <v>19</v>
      </c>
    </row>
    <row r="953" spans="1:43" x14ac:dyDescent="0.25">
      <c r="V953" s="19"/>
    </row>
    <row r="954" spans="1:43" x14ac:dyDescent="0.25">
      <c r="V954" s="19"/>
    </row>
    <row r="955" spans="1:43" x14ac:dyDescent="0.25">
      <c r="V955" s="19"/>
    </row>
    <row r="956" spans="1:43" x14ac:dyDescent="0.25">
      <c r="V956" s="19"/>
    </row>
    <row r="957" spans="1:43" x14ac:dyDescent="0.25">
      <c r="V957" s="19"/>
    </row>
    <row r="958" spans="1:43" x14ac:dyDescent="0.25">
      <c r="V958" s="19"/>
    </row>
    <row r="959" spans="1:43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</row>
    <row r="960" spans="1:43" x14ac:dyDescent="0.2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</row>
    <row r="961" spans="1:43" x14ac:dyDescent="0.2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</row>
    <row r="962" spans="1:43" x14ac:dyDescent="0.25">
      <c r="V962" s="19"/>
    </row>
    <row r="963" spans="1:43" ht="15" customHeight="1" x14ac:dyDescent="0.4">
      <c r="H963" s="101" t="s">
        <v>30</v>
      </c>
      <c r="I963" s="101"/>
      <c r="J963" s="101"/>
      <c r="V963" s="19"/>
      <c r="AA963" s="165" t="s">
        <v>31</v>
      </c>
      <c r="AB963" s="165"/>
      <c r="AC963" s="165"/>
    </row>
    <row r="964" spans="1:43" ht="15" customHeight="1" x14ac:dyDescent="0.4">
      <c r="H964" s="101"/>
      <c r="I964" s="101"/>
      <c r="J964" s="101"/>
      <c r="V964" s="19"/>
      <c r="AA964" s="165"/>
      <c r="AB964" s="165"/>
      <c r="AC964" s="165"/>
    </row>
    <row r="965" spans="1:43" x14ac:dyDescent="0.25">
      <c r="V965" s="19"/>
    </row>
    <row r="966" spans="1:43" x14ac:dyDescent="0.25">
      <c r="V966" s="19"/>
    </row>
    <row r="967" spans="1:43" ht="23.25" x14ac:dyDescent="0.35">
      <c r="B967" s="26" t="s">
        <v>73</v>
      </c>
      <c r="V967" s="19"/>
      <c r="X967" s="24" t="s">
        <v>71</v>
      </c>
    </row>
    <row r="968" spans="1:43" ht="23.25" x14ac:dyDescent="0.35">
      <c r="B968" s="25" t="s">
        <v>32</v>
      </c>
      <c r="C968" s="22">
        <f>IF(X923="PAGADO",0,C928)</f>
        <v>-9408.5502550000019</v>
      </c>
      <c r="E968" s="166" t="s">
        <v>20</v>
      </c>
      <c r="F968" s="166"/>
      <c r="G968" s="166"/>
      <c r="H968" s="166"/>
      <c r="V968" s="19"/>
      <c r="X968" s="25" t="s">
        <v>32</v>
      </c>
      <c r="Y968" s="22">
        <f>IF(B1768="PAGADO",0,C973)</f>
        <v>-9408.5502550000019</v>
      </c>
      <c r="AA968" s="166" t="s">
        <v>20</v>
      </c>
      <c r="AB968" s="166"/>
      <c r="AC968" s="166"/>
      <c r="AD968" s="166"/>
    </row>
    <row r="969" spans="1:43" x14ac:dyDescent="0.25">
      <c r="B969" s="1" t="s">
        <v>0</v>
      </c>
      <c r="C969" s="21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9"/>
      <c r="X969" s="1" t="s">
        <v>0</v>
      </c>
      <c r="Y969" s="21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x14ac:dyDescent="0.25">
      <c r="C970" s="22"/>
      <c r="E970" s="4"/>
      <c r="F970" s="3"/>
      <c r="G970" s="3"/>
      <c r="H970" s="5"/>
      <c r="N970" s="3"/>
      <c r="O970" s="3"/>
      <c r="P970" s="3"/>
      <c r="Q970" s="3"/>
      <c r="R970" s="20"/>
      <c r="S970" s="3"/>
      <c r="V970" s="19"/>
      <c r="Y970" s="22"/>
      <c r="AA970" s="4"/>
      <c r="AB970" s="3"/>
      <c r="AC970" s="3"/>
      <c r="AD970" s="5"/>
      <c r="AJ970" s="3"/>
      <c r="AK970" s="3"/>
      <c r="AL970" s="3"/>
      <c r="AM970" s="3"/>
      <c r="AN970" s="20"/>
      <c r="AO970" s="3"/>
    </row>
    <row r="971" spans="1:43" x14ac:dyDescent="0.25">
      <c r="B971" s="1" t="s">
        <v>24</v>
      </c>
      <c r="C971" s="21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20"/>
      <c r="S971" s="3"/>
      <c r="V971" s="19"/>
      <c r="X971" s="1" t="s">
        <v>24</v>
      </c>
      <c r="Y971" s="21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20"/>
      <c r="AO971" s="3"/>
    </row>
    <row r="972" spans="1:43" x14ac:dyDescent="0.25">
      <c r="B972" s="1" t="s">
        <v>9</v>
      </c>
      <c r="C972" s="22">
        <f>C996</f>
        <v>9408.5502550000019</v>
      </c>
      <c r="E972" s="4"/>
      <c r="F972" s="3"/>
      <c r="G972" s="3"/>
      <c r="H972" s="5"/>
      <c r="N972" s="3"/>
      <c r="O972" s="3"/>
      <c r="P972" s="3"/>
      <c r="Q972" s="3"/>
      <c r="R972" s="20"/>
      <c r="S972" s="3"/>
      <c r="V972" s="19"/>
      <c r="X972" s="1" t="s">
        <v>9</v>
      </c>
      <c r="Y972" s="22">
        <f>Y996</f>
        <v>9408.5502550000019</v>
      </c>
      <c r="AA972" s="4"/>
      <c r="AB972" s="3"/>
      <c r="AC972" s="3"/>
      <c r="AD972" s="5"/>
      <c r="AJ972" s="3"/>
      <c r="AK972" s="3"/>
      <c r="AL972" s="3"/>
      <c r="AM972" s="3"/>
      <c r="AN972" s="20"/>
      <c r="AO972" s="3"/>
    </row>
    <row r="973" spans="1:43" x14ac:dyDescent="0.25">
      <c r="B973" s="6" t="s">
        <v>26</v>
      </c>
      <c r="C973" s="23">
        <f>C971-C972</f>
        <v>-9408.5502550000019</v>
      </c>
      <c r="E973" s="4"/>
      <c r="F973" s="3"/>
      <c r="G973" s="3"/>
      <c r="H973" s="5"/>
      <c r="N973" s="3"/>
      <c r="O973" s="3"/>
      <c r="P973" s="3"/>
      <c r="Q973" s="3"/>
      <c r="R973" s="20"/>
      <c r="S973" s="3"/>
      <c r="V973" s="19"/>
      <c r="X973" s="6" t="s">
        <v>27</v>
      </c>
      <c r="Y973" s="23">
        <f>Y971-Y972</f>
        <v>-9408.5502550000019</v>
      </c>
      <c r="AA973" s="4"/>
      <c r="AB973" s="3"/>
      <c r="AC973" s="3"/>
      <c r="AD973" s="5"/>
      <c r="AJ973" s="3"/>
      <c r="AK973" s="3"/>
      <c r="AL973" s="3"/>
      <c r="AM973" s="3"/>
      <c r="AN973" s="20"/>
      <c r="AO973" s="3"/>
    </row>
    <row r="974" spans="1:43" ht="23.25" x14ac:dyDescent="0.35">
      <c r="B974" s="6"/>
      <c r="C974" s="7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68" t="str">
        <f>IF(Y973&lt;0,"NO PAGAR","COBRAR'")</f>
        <v>NO PAGAR</v>
      </c>
      <c r="Y974" s="168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1:43" ht="23.25" x14ac:dyDescent="0.35">
      <c r="B975" s="168" t="str">
        <f>IF(C973&lt;0,"NO PAGAR","COBRAR'")</f>
        <v>NO PAGAR</v>
      </c>
      <c r="C975" s="168"/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6"/>
      <c r="Y975" s="8"/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1:43" x14ac:dyDescent="0.25">
      <c r="B976" s="159" t="s">
        <v>9</v>
      </c>
      <c r="C976" s="160"/>
      <c r="E976" s="9"/>
      <c r="F976" s="10"/>
      <c r="G976" s="10"/>
      <c r="H976" s="5"/>
      <c r="N976" s="3"/>
      <c r="O976" s="3"/>
      <c r="P976" s="3"/>
      <c r="Q976" s="3"/>
      <c r="R976" s="20"/>
      <c r="S976" s="3"/>
      <c r="V976" s="19"/>
      <c r="X976" s="159" t="s">
        <v>9</v>
      </c>
      <c r="Y976" s="160"/>
      <c r="AA976" s="9"/>
      <c r="AB976" s="10"/>
      <c r="AC976" s="10"/>
      <c r="AD976" s="5"/>
      <c r="AJ976" s="3"/>
      <c r="AK976" s="3"/>
      <c r="AL976" s="3"/>
      <c r="AM976" s="3"/>
      <c r="AN976" s="20"/>
      <c r="AO976" s="3"/>
    </row>
    <row r="977" spans="2:41" x14ac:dyDescent="0.25">
      <c r="B977" s="11" t="str">
        <f>IF(Y928&lt;0,"SALDO ADELANTADO","SALDO A FAVOR '")</f>
        <v>SALDO ADELANTADO</v>
      </c>
      <c r="C977" s="12">
        <f>IF(Y928&lt;=0,Y928*-1)</f>
        <v>9408.5502550000019</v>
      </c>
      <c r="E977" s="9"/>
      <c r="F977" s="10"/>
      <c r="G977" s="10"/>
      <c r="H977" s="5"/>
      <c r="N977" s="3"/>
      <c r="O977" s="3"/>
      <c r="P977" s="3"/>
      <c r="Q977" s="3"/>
      <c r="R977" s="20"/>
      <c r="S977" s="3"/>
      <c r="V977" s="19"/>
      <c r="X977" s="11" t="str">
        <f>IF(C973&lt;0,"SALDO ADELANTADO","SALDO A FAVOR'")</f>
        <v>SALDO ADELANTADO</v>
      </c>
      <c r="Y977" s="12">
        <f>IF(C973&lt;=0,C973*-1)</f>
        <v>9408.5502550000019</v>
      </c>
      <c r="AA977" s="9"/>
      <c r="AB977" s="10"/>
      <c r="AC977" s="10"/>
      <c r="AD977" s="5"/>
      <c r="AJ977" s="3"/>
      <c r="AK977" s="3"/>
      <c r="AL977" s="3"/>
      <c r="AM977" s="3"/>
      <c r="AN977" s="20"/>
      <c r="AO977" s="3"/>
    </row>
    <row r="978" spans="2:41" x14ac:dyDescent="0.25">
      <c r="B978" s="13" t="s">
        <v>10</v>
      </c>
      <c r="C978" s="12">
        <f>R986</f>
        <v>0</v>
      </c>
      <c r="E978" s="9"/>
      <c r="F978" s="10"/>
      <c r="G978" s="10"/>
      <c r="H978" s="5"/>
      <c r="N978" s="3"/>
      <c r="O978" s="3"/>
      <c r="P978" s="3"/>
      <c r="Q978" s="3"/>
      <c r="R978" s="20"/>
      <c r="S978" s="3"/>
      <c r="V978" s="19"/>
      <c r="X978" s="13" t="s">
        <v>10</v>
      </c>
      <c r="Y978" s="12">
        <f>AN986</f>
        <v>0</v>
      </c>
      <c r="AA978" s="9"/>
      <c r="AB978" s="10"/>
      <c r="AC978" s="10"/>
      <c r="AD978" s="5"/>
      <c r="AJ978" s="3"/>
      <c r="AK978" s="3"/>
      <c r="AL978" s="3"/>
      <c r="AM978" s="3"/>
      <c r="AN978" s="20"/>
      <c r="AO978" s="3"/>
    </row>
    <row r="979" spans="2:41" x14ac:dyDescent="0.25">
      <c r="B979" s="13" t="s">
        <v>11</v>
      </c>
      <c r="C979" s="12"/>
      <c r="E979" s="9"/>
      <c r="F979" s="10"/>
      <c r="G979" s="10"/>
      <c r="H979" s="5"/>
      <c r="N979" s="3"/>
      <c r="O979" s="3"/>
      <c r="P979" s="3"/>
      <c r="Q979" s="3"/>
      <c r="R979" s="20"/>
      <c r="S979" s="3"/>
      <c r="V979" s="19"/>
      <c r="X979" s="13" t="s">
        <v>11</v>
      </c>
      <c r="Y979" s="12"/>
      <c r="AA979" s="9"/>
      <c r="AB979" s="10"/>
      <c r="AC979" s="10"/>
      <c r="AD979" s="5"/>
      <c r="AJ979" s="3"/>
      <c r="AK979" s="3"/>
      <c r="AL979" s="3"/>
      <c r="AM979" s="3"/>
      <c r="AN979" s="20"/>
      <c r="AO979" s="3"/>
    </row>
    <row r="980" spans="2:41" x14ac:dyDescent="0.25">
      <c r="B980" s="13" t="s">
        <v>12</v>
      </c>
      <c r="C980" s="12"/>
      <c r="E980" s="9"/>
      <c r="F980" s="10"/>
      <c r="G980" s="10"/>
      <c r="H980" s="5"/>
      <c r="N980" s="3"/>
      <c r="O980" s="3"/>
      <c r="P980" s="3"/>
      <c r="Q980" s="3"/>
      <c r="R980" s="20"/>
      <c r="S980" s="3"/>
      <c r="V980" s="19"/>
      <c r="X980" s="13" t="s">
        <v>12</v>
      </c>
      <c r="Y980" s="12"/>
      <c r="AA980" s="9"/>
      <c r="AB980" s="10"/>
      <c r="AC980" s="10"/>
      <c r="AD980" s="5"/>
      <c r="AJ980" s="3"/>
      <c r="AK980" s="3"/>
      <c r="AL980" s="3"/>
      <c r="AM980" s="3"/>
      <c r="AN980" s="20"/>
      <c r="AO980" s="3"/>
    </row>
    <row r="981" spans="2:41" x14ac:dyDescent="0.25">
      <c r="B981" s="13" t="s">
        <v>13</v>
      </c>
      <c r="C981" s="12"/>
      <c r="E981" s="9"/>
      <c r="F981" s="10"/>
      <c r="G981" s="10"/>
      <c r="H981" s="5"/>
      <c r="N981" s="3"/>
      <c r="O981" s="3"/>
      <c r="P981" s="3"/>
      <c r="Q981" s="3"/>
      <c r="R981" s="20"/>
      <c r="S981" s="3"/>
      <c r="V981" s="19"/>
      <c r="X981" s="13" t="s">
        <v>13</v>
      </c>
      <c r="Y981" s="12"/>
      <c r="AA981" s="9"/>
      <c r="AB981" s="10"/>
      <c r="AC981" s="10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3" t="s">
        <v>14</v>
      </c>
      <c r="C982" s="12"/>
      <c r="E982" s="9"/>
      <c r="F982" s="10"/>
      <c r="G982" s="10"/>
      <c r="H982" s="5"/>
      <c r="N982" s="3"/>
      <c r="O982" s="3"/>
      <c r="P982" s="3"/>
      <c r="Q982" s="3"/>
      <c r="R982" s="20"/>
      <c r="S982" s="3"/>
      <c r="V982" s="19"/>
      <c r="X982" s="13" t="s">
        <v>14</v>
      </c>
      <c r="Y982" s="12"/>
      <c r="AA982" s="9"/>
      <c r="AB982" s="10"/>
      <c r="AC982" s="10"/>
      <c r="AD982" s="5"/>
      <c r="AJ982" s="3"/>
      <c r="AK982" s="3"/>
      <c r="AL982" s="3"/>
      <c r="AM982" s="3"/>
      <c r="AN982" s="20"/>
      <c r="AO982" s="3"/>
    </row>
    <row r="983" spans="2:41" x14ac:dyDescent="0.25">
      <c r="B983" s="13" t="s">
        <v>15</v>
      </c>
      <c r="C983" s="12"/>
      <c r="E983" s="9"/>
      <c r="F983" s="10"/>
      <c r="G983" s="10"/>
      <c r="H983" s="5"/>
      <c r="N983" s="3"/>
      <c r="O983" s="3"/>
      <c r="P983" s="3"/>
      <c r="Q983" s="3"/>
      <c r="R983" s="20"/>
      <c r="S983" s="3"/>
      <c r="V983" s="19"/>
      <c r="X983" s="13" t="s">
        <v>15</v>
      </c>
      <c r="Y983" s="12"/>
      <c r="AA983" s="9"/>
      <c r="AB983" s="10"/>
      <c r="AC983" s="10"/>
      <c r="AD983" s="5"/>
      <c r="AJ983" s="3"/>
      <c r="AK983" s="3"/>
      <c r="AL983" s="3"/>
      <c r="AM983" s="3"/>
      <c r="AN983" s="20"/>
      <c r="AO983" s="3"/>
    </row>
    <row r="984" spans="2:41" x14ac:dyDescent="0.25">
      <c r="B984" s="13" t="s">
        <v>16</v>
      </c>
      <c r="C984" s="12"/>
      <c r="E984" s="161" t="s">
        <v>7</v>
      </c>
      <c r="F984" s="162"/>
      <c r="G984" s="163"/>
      <c r="H984" s="5">
        <f>SUM(H970:H983)</f>
        <v>0</v>
      </c>
      <c r="N984" s="3"/>
      <c r="O984" s="3"/>
      <c r="P984" s="3"/>
      <c r="Q984" s="3"/>
      <c r="R984" s="20"/>
      <c r="S984" s="3"/>
      <c r="V984" s="19"/>
      <c r="X984" s="13" t="s">
        <v>16</v>
      </c>
      <c r="Y984" s="12"/>
      <c r="AA984" s="161" t="s">
        <v>7</v>
      </c>
      <c r="AB984" s="162"/>
      <c r="AC984" s="163"/>
      <c r="AD984" s="5">
        <f>SUM(AD970:AD983)</f>
        <v>0</v>
      </c>
      <c r="AJ984" s="3"/>
      <c r="AK984" s="3"/>
      <c r="AL984" s="3"/>
      <c r="AM984" s="3"/>
      <c r="AN984" s="20"/>
      <c r="AO984" s="3"/>
    </row>
    <row r="985" spans="2:41" x14ac:dyDescent="0.25">
      <c r="B985" s="13" t="s">
        <v>17</v>
      </c>
      <c r="C985" s="12"/>
      <c r="E985" s="15"/>
      <c r="F985" s="15"/>
      <c r="G985" s="15"/>
      <c r="N985" s="3"/>
      <c r="O985" s="3"/>
      <c r="P985" s="3"/>
      <c r="Q985" s="3"/>
      <c r="R985" s="20"/>
      <c r="S985" s="3"/>
      <c r="V985" s="19"/>
      <c r="X985" s="13" t="s">
        <v>17</v>
      </c>
      <c r="Y985" s="12"/>
      <c r="AA985" s="15"/>
      <c r="AB985" s="15"/>
      <c r="AC985" s="15"/>
      <c r="AJ985" s="3"/>
      <c r="AK985" s="3"/>
      <c r="AL985" s="3"/>
      <c r="AM985" s="3"/>
      <c r="AN985" s="20"/>
      <c r="AO985" s="3"/>
    </row>
    <row r="986" spans="2:41" x14ac:dyDescent="0.25">
      <c r="B986" s="14"/>
      <c r="C986" s="12"/>
      <c r="N986" s="161" t="s">
        <v>7</v>
      </c>
      <c r="O986" s="162"/>
      <c r="P986" s="162"/>
      <c r="Q986" s="163"/>
      <c r="R986" s="20">
        <f>SUM(R970:R985)</f>
        <v>0</v>
      </c>
      <c r="S986" s="3"/>
      <c r="V986" s="19"/>
      <c r="X986" s="14"/>
      <c r="Y986" s="12"/>
      <c r="AJ986" s="161" t="s">
        <v>7</v>
      </c>
      <c r="AK986" s="162"/>
      <c r="AL986" s="162"/>
      <c r="AM986" s="163"/>
      <c r="AN986" s="20">
        <f>SUM(AN970:AN985)</f>
        <v>0</v>
      </c>
      <c r="AO986" s="3"/>
    </row>
    <row r="987" spans="2:41" x14ac:dyDescent="0.25">
      <c r="B987" s="14"/>
      <c r="C987" s="12"/>
      <c r="V987" s="19"/>
      <c r="X987" s="14"/>
      <c r="Y987" s="12"/>
    </row>
    <row r="988" spans="2:41" x14ac:dyDescent="0.25">
      <c r="B988" s="14"/>
      <c r="C988" s="12"/>
      <c r="V988" s="19"/>
      <c r="X988" s="14"/>
      <c r="Y988" s="12"/>
    </row>
    <row r="989" spans="2:41" x14ac:dyDescent="0.25">
      <c r="B989" s="14"/>
      <c r="C989" s="12"/>
      <c r="E989" s="16"/>
      <c r="V989" s="19"/>
      <c r="X989" s="14"/>
      <c r="Y989" s="12"/>
      <c r="AA989" s="16"/>
    </row>
    <row r="990" spans="2:41" x14ac:dyDescent="0.25">
      <c r="B990" s="14"/>
      <c r="C990" s="12"/>
      <c r="V990" s="19"/>
      <c r="X990" s="14"/>
      <c r="Y990" s="12"/>
    </row>
    <row r="991" spans="2:41" x14ac:dyDescent="0.25">
      <c r="B991" s="14"/>
      <c r="C991" s="12"/>
      <c r="V991" s="19"/>
      <c r="X991" s="14"/>
      <c r="Y991" s="12"/>
    </row>
    <row r="992" spans="2:41" x14ac:dyDescent="0.25">
      <c r="B992" s="14"/>
      <c r="C992" s="12"/>
      <c r="V992" s="19"/>
      <c r="X992" s="14"/>
      <c r="Y992" s="12"/>
    </row>
    <row r="993" spans="2:27" x14ac:dyDescent="0.25">
      <c r="B993" s="14"/>
      <c r="C993" s="12"/>
      <c r="V993" s="19"/>
      <c r="X993" s="14"/>
      <c r="Y993" s="12"/>
    </row>
    <row r="994" spans="2:27" x14ac:dyDescent="0.25">
      <c r="B994" s="14"/>
      <c r="C994" s="12"/>
      <c r="V994" s="19"/>
      <c r="X994" s="14"/>
      <c r="Y994" s="12"/>
    </row>
    <row r="995" spans="2:27" x14ac:dyDescent="0.25">
      <c r="B995" s="13"/>
      <c r="C995" s="12"/>
      <c r="V995" s="19"/>
      <c r="X995" s="13"/>
      <c r="Y995" s="12"/>
    </row>
    <row r="996" spans="2:27" x14ac:dyDescent="0.25">
      <c r="B996" s="17" t="s">
        <v>18</v>
      </c>
      <c r="C996" s="18">
        <f>SUM(C977:C995)</f>
        <v>9408.5502550000019</v>
      </c>
      <c r="D996" s="30" t="s">
        <v>22</v>
      </c>
      <c r="E996" s="30" t="s">
        <v>21</v>
      </c>
      <c r="V996" s="19"/>
      <c r="X996" s="17" t="s">
        <v>18</v>
      </c>
      <c r="Y996" s="18">
        <f>SUM(Y977:Y995)</f>
        <v>9408.5502550000019</v>
      </c>
      <c r="Z996" s="30" t="s">
        <v>22</v>
      </c>
      <c r="AA996" s="30" t="s">
        <v>21</v>
      </c>
    </row>
    <row r="997" spans="2:27" x14ac:dyDescent="0.25">
      <c r="E997" s="1" t="s">
        <v>19</v>
      </c>
      <c r="V997" s="19"/>
      <c r="AA997" s="1" t="s">
        <v>19</v>
      </c>
    </row>
    <row r="998" spans="2:27" x14ac:dyDescent="0.25">
      <c r="V998" s="19"/>
    </row>
    <row r="999" spans="2:27" x14ac:dyDescent="0.25">
      <c r="V999" s="19"/>
    </row>
    <row r="1000" spans="2:27" x14ac:dyDescent="0.25">
      <c r="V1000" s="19"/>
    </row>
    <row r="1001" spans="2:27" x14ac:dyDescent="0.25">
      <c r="V1001" s="19"/>
    </row>
    <row r="1002" spans="2:27" x14ac:dyDescent="0.25">
      <c r="V1002" s="19"/>
    </row>
    <row r="1003" spans="2:27" x14ac:dyDescent="0.25">
      <c r="V1003" s="19"/>
    </row>
    <row r="1004" spans="2:27" x14ac:dyDescent="0.25">
      <c r="V1004" s="19"/>
    </row>
    <row r="1005" spans="2:27" x14ac:dyDescent="0.25">
      <c r="V1005" s="19"/>
    </row>
    <row r="1006" spans="2:27" x14ac:dyDescent="0.25">
      <c r="V1006" s="19"/>
    </row>
    <row r="1007" spans="2:27" x14ac:dyDescent="0.25">
      <c r="V1007" s="19"/>
    </row>
    <row r="1008" spans="2:27" x14ac:dyDescent="0.25">
      <c r="V1008" s="19"/>
    </row>
    <row r="1009" spans="2:41" x14ac:dyDescent="0.25">
      <c r="V1009" s="19"/>
    </row>
    <row r="1010" spans="2:41" x14ac:dyDescent="0.25">
      <c r="V1010" s="19"/>
      <c r="AC1010" s="164" t="s">
        <v>29</v>
      </c>
      <c r="AD1010" s="164"/>
      <c r="AE1010" s="164"/>
    </row>
    <row r="1011" spans="2:41" ht="15" customHeight="1" x14ac:dyDescent="0.4">
      <c r="H1011" s="101" t="s">
        <v>28</v>
      </c>
      <c r="I1011" s="101"/>
      <c r="J1011" s="101"/>
      <c r="V1011" s="19"/>
      <c r="AC1011" s="164"/>
      <c r="AD1011" s="164"/>
      <c r="AE1011" s="164"/>
    </row>
    <row r="1012" spans="2:41" ht="15" customHeight="1" x14ac:dyDescent="0.4">
      <c r="H1012" s="101"/>
      <c r="I1012" s="101"/>
      <c r="J1012" s="101"/>
      <c r="V1012" s="19"/>
      <c r="AC1012" s="164"/>
      <c r="AD1012" s="164"/>
      <c r="AE1012" s="164"/>
    </row>
    <row r="1013" spans="2:41" x14ac:dyDescent="0.25">
      <c r="V1013" s="19"/>
    </row>
    <row r="1014" spans="2:41" x14ac:dyDescent="0.25">
      <c r="V1014" s="19"/>
    </row>
    <row r="1015" spans="2:41" ht="23.25" x14ac:dyDescent="0.35">
      <c r="B1015" s="24" t="s">
        <v>72</v>
      </c>
      <c r="V1015" s="19"/>
      <c r="X1015" s="24" t="s">
        <v>74</v>
      </c>
    </row>
    <row r="1016" spans="2:41" ht="23.25" x14ac:dyDescent="0.35">
      <c r="B1016" s="25" t="s">
        <v>32</v>
      </c>
      <c r="C1016" s="22">
        <f>IF(X968="PAGADO",0,Y973)</f>
        <v>-9408.5502550000019</v>
      </c>
      <c r="E1016" s="166" t="s">
        <v>20</v>
      </c>
      <c r="F1016" s="166"/>
      <c r="G1016" s="166"/>
      <c r="H1016" s="166"/>
      <c r="V1016" s="19"/>
      <c r="X1016" s="25" t="s">
        <v>32</v>
      </c>
      <c r="Y1016" s="22">
        <f>IF(B1016="PAGADO",0,C1021)</f>
        <v>-9408.5502550000019</v>
      </c>
      <c r="AA1016" s="166" t="s">
        <v>20</v>
      </c>
      <c r="AB1016" s="166"/>
      <c r="AC1016" s="166"/>
      <c r="AD1016" s="166"/>
    </row>
    <row r="1017" spans="2:41" x14ac:dyDescent="0.25">
      <c r="B1017" s="1" t="s">
        <v>0</v>
      </c>
      <c r="C1017" s="21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9"/>
      <c r="X1017" s="1" t="s">
        <v>0</v>
      </c>
      <c r="Y1017" s="21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x14ac:dyDescent="0.25">
      <c r="C1018" s="22"/>
      <c r="E1018" s="4"/>
      <c r="F1018" s="3"/>
      <c r="G1018" s="3"/>
      <c r="H1018" s="5"/>
      <c r="N1018" s="3"/>
      <c r="O1018" s="3"/>
      <c r="P1018" s="3"/>
      <c r="Q1018" s="3"/>
      <c r="R1018" s="20"/>
      <c r="S1018" s="3"/>
      <c r="V1018" s="19"/>
      <c r="Y1018" s="22"/>
      <c r="AA1018" s="4"/>
      <c r="AB1018" s="3"/>
      <c r="AC1018" s="3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1" t="s">
        <v>24</v>
      </c>
      <c r="C1019" s="21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20"/>
      <c r="S1019" s="3"/>
      <c r="V1019" s="19"/>
      <c r="X1019" s="1" t="s">
        <v>24</v>
      </c>
      <c r="Y1019" s="21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20"/>
      <c r="AO1019" s="3"/>
    </row>
    <row r="1020" spans="2:41" x14ac:dyDescent="0.25">
      <c r="B1020" s="1" t="s">
        <v>9</v>
      </c>
      <c r="C1020" s="22">
        <f>C1043</f>
        <v>9408.5502550000019</v>
      </c>
      <c r="E1020" s="4"/>
      <c r="F1020" s="3"/>
      <c r="G1020" s="3"/>
      <c r="H1020" s="5"/>
      <c r="N1020" s="3"/>
      <c r="O1020" s="3"/>
      <c r="P1020" s="3"/>
      <c r="Q1020" s="3"/>
      <c r="R1020" s="20"/>
      <c r="S1020" s="3"/>
      <c r="V1020" s="19"/>
      <c r="X1020" s="1" t="s">
        <v>9</v>
      </c>
      <c r="Y1020" s="22">
        <f>Y1043</f>
        <v>9408.5502550000019</v>
      </c>
      <c r="AA1020" s="4"/>
      <c r="AB1020" s="3"/>
      <c r="AC1020" s="3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6" t="s">
        <v>25</v>
      </c>
      <c r="C1021" s="23">
        <f>C1019-C1020</f>
        <v>-9408.5502550000019</v>
      </c>
      <c r="E1021" s="4"/>
      <c r="F1021" s="3"/>
      <c r="G1021" s="3"/>
      <c r="H1021" s="5"/>
      <c r="N1021" s="3"/>
      <c r="O1021" s="3"/>
      <c r="P1021" s="3"/>
      <c r="Q1021" s="3"/>
      <c r="R1021" s="20"/>
      <c r="S1021" s="3"/>
      <c r="V1021" s="19"/>
      <c r="X1021" s="6" t="s">
        <v>8</v>
      </c>
      <c r="Y1021" s="23">
        <f>Y1019-Y1020</f>
        <v>-9408.5502550000019</v>
      </c>
      <c r="AA1021" s="4"/>
      <c r="AB1021" s="3"/>
      <c r="AC1021" s="3"/>
      <c r="AD1021" s="5"/>
      <c r="AJ1021" s="3"/>
      <c r="AK1021" s="3"/>
      <c r="AL1021" s="3"/>
      <c r="AM1021" s="3"/>
      <c r="AN1021" s="20"/>
      <c r="AO1021" s="3"/>
    </row>
    <row r="1022" spans="2:41" ht="26.25" x14ac:dyDescent="0.4">
      <c r="B1022" s="167" t="str">
        <f>IF(C1021&lt;0,"NO PAGAR","COBRAR")</f>
        <v>NO PAGAR</v>
      </c>
      <c r="C1022" s="167"/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67" t="str">
        <f>IF(Y1021&lt;0,"NO PAGAR","COBRAR")</f>
        <v>NO PAGAR</v>
      </c>
      <c r="Y1022" s="167"/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59" t="s">
        <v>9</v>
      </c>
      <c r="C1023" s="160"/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59" t="s">
        <v>9</v>
      </c>
      <c r="Y1023" s="160"/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1" t="str">
        <f>IF(C1057&lt;0,"SALDO A FAVOR","SALDO ADELANTAD0'")</f>
        <v>SALDO ADELANTAD0'</v>
      </c>
      <c r="C1024" s="12">
        <f>IF(Y968&lt;=0,Y968*-1)</f>
        <v>9408.5502550000019</v>
      </c>
      <c r="E1024" s="9"/>
      <c r="F1024" s="10"/>
      <c r="G1024" s="10"/>
      <c r="H1024" s="5"/>
      <c r="N1024" s="3"/>
      <c r="O1024" s="3"/>
      <c r="P1024" s="3"/>
      <c r="Q1024" s="3"/>
      <c r="R1024" s="20"/>
      <c r="S1024" s="3"/>
      <c r="V1024" s="19"/>
      <c r="X1024" s="11" t="str">
        <f>IF(C1021&lt;0,"SALDO ADELANTADO","SALDO A FAVOR'")</f>
        <v>SALDO ADELANTADO</v>
      </c>
      <c r="Y1024" s="12">
        <f>IF(C1021&lt;=0,C1021*-1)</f>
        <v>9408.5502550000019</v>
      </c>
      <c r="AA1024" s="9"/>
      <c r="AB1024" s="10"/>
      <c r="AC1024" s="10"/>
      <c r="AD1024" s="5"/>
      <c r="AJ1024" s="3"/>
      <c r="AK1024" s="3"/>
      <c r="AL1024" s="3"/>
      <c r="AM1024" s="3"/>
      <c r="AN1024" s="20"/>
      <c r="AO1024" s="3"/>
    </row>
    <row r="1025" spans="2:41" x14ac:dyDescent="0.25">
      <c r="B1025" s="13" t="s">
        <v>10</v>
      </c>
      <c r="C1025" s="12">
        <f>R1034</f>
        <v>0</v>
      </c>
      <c r="E1025" s="9"/>
      <c r="F1025" s="10"/>
      <c r="G1025" s="10"/>
      <c r="H1025" s="5"/>
      <c r="N1025" s="3"/>
      <c r="O1025" s="3"/>
      <c r="P1025" s="3"/>
      <c r="Q1025" s="3"/>
      <c r="R1025" s="20"/>
      <c r="S1025" s="3"/>
      <c r="V1025" s="19"/>
      <c r="X1025" s="13" t="s">
        <v>10</v>
      </c>
      <c r="Y1025" s="12">
        <f>AN1034</f>
        <v>0</v>
      </c>
      <c r="AA1025" s="9"/>
      <c r="AB1025" s="10"/>
      <c r="AC1025" s="10"/>
      <c r="AD1025" s="5"/>
      <c r="AJ1025" s="3"/>
      <c r="AK1025" s="3"/>
      <c r="AL1025" s="3"/>
      <c r="AM1025" s="3"/>
      <c r="AN1025" s="20"/>
      <c r="AO1025" s="3"/>
    </row>
    <row r="1026" spans="2:41" x14ac:dyDescent="0.25">
      <c r="B1026" s="13" t="s">
        <v>11</v>
      </c>
      <c r="C1026" s="12"/>
      <c r="E1026" s="9"/>
      <c r="F1026" s="10"/>
      <c r="G1026" s="10"/>
      <c r="H1026" s="5"/>
      <c r="N1026" s="3"/>
      <c r="O1026" s="3"/>
      <c r="P1026" s="3"/>
      <c r="Q1026" s="3"/>
      <c r="R1026" s="20"/>
      <c r="S1026" s="3"/>
      <c r="V1026" s="19"/>
      <c r="X1026" s="13" t="s">
        <v>11</v>
      </c>
      <c r="Y1026" s="12"/>
      <c r="AA1026" s="9"/>
      <c r="AB1026" s="10"/>
      <c r="AC1026" s="10"/>
      <c r="AD1026" s="5"/>
      <c r="AJ1026" s="3"/>
      <c r="AK1026" s="3"/>
      <c r="AL1026" s="3"/>
      <c r="AM1026" s="3"/>
      <c r="AN1026" s="20"/>
      <c r="AO1026" s="3"/>
    </row>
    <row r="1027" spans="2:41" x14ac:dyDescent="0.25">
      <c r="B1027" s="13" t="s">
        <v>12</v>
      </c>
      <c r="C1027" s="12"/>
      <c r="E1027" s="9"/>
      <c r="F1027" s="10"/>
      <c r="G1027" s="10"/>
      <c r="H1027" s="5"/>
      <c r="N1027" s="3"/>
      <c r="O1027" s="3"/>
      <c r="P1027" s="3"/>
      <c r="Q1027" s="3"/>
      <c r="R1027" s="20"/>
      <c r="S1027" s="3"/>
      <c r="V1027" s="19"/>
      <c r="X1027" s="13" t="s">
        <v>12</v>
      </c>
      <c r="Y1027" s="12"/>
      <c r="AA1027" s="9"/>
      <c r="AB1027" s="10"/>
      <c r="AC1027" s="10"/>
      <c r="AD1027" s="5"/>
      <c r="AJ1027" s="3"/>
      <c r="AK1027" s="3"/>
      <c r="AL1027" s="3"/>
      <c r="AM1027" s="3"/>
      <c r="AN1027" s="20"/>
      <c r="AO1027" s="3"/>
    </row>
    <row r="1028" spans="2:41" x14ac:dyDescent="0.25">
      <c r="B1028" s="13" t="s">
        <v>13</v>
      </c>
      <c r="C1028" s="12"/>
      <c r="E1028" s="9"/>
      <c r="F1028" s="10"/>
      <c r="G1028" s="10"/>
      <c r="H1028" s="5"/>
      <c r="N1028" s="3"/>
      <c r="O1028" s="3"/>
      <c r="P1028" s="3"/>
      <c r="Q1028" s="3"/>
      <c r="R1028" s="20"/>
      <c r="S1028" s="3"/>
      <c r="V1028" s="19"/>
      <c r="X1028" s="13" t="s">
        <v>13</v>
      </c>
      <c r="Y1028" s="12"/>
      <c r="AA1028" s="9"/>
      <c r="AB1028" s="10"/>
      <c r="AC1028" s="10"/>
      <c r="AD1028" s="5"/>
      <c r="AJ1028" s="3"/>
      <c r="AK1028" s="3"/>
      <c r="AL1028" s="3"/>
      <c r="AM1028" s="3"/>
      <c r="AN1028" s="20"/>
      <c r="AO1028" s="3"/>
    </row>
    <row r="1029" spans="2:41" x14ac:dyDescent="0.25">
      <c r="B1029" s="13" t="s">
        <v>14</v>
      </c>
      <c r="C1029" s="12"/>
      <c r="E1029" s="9"/>
      <c r="F1029" s="10"/>
      <c r="G1029" s="10"/>
      <c r="H1029" s="5"/>
      <c r="N1029" s="3"/>
      <c r="O1029" s="3"/>
      <c r="P1029" s="3"/>
      <c r="Q1029" s="3"/>
      <c r="R1029" s="20"/>
      <c r="S1029" s="3"/>
      <c r="V1029" s="19"/>
      <c r="X1029" s="13" t="s">
        <v>14</v>
      </c>
      <c r="Y1029" s="12"/>
      <c r="AA1029" s="9"/>
      <c r="AB1029" s="10"/>
      <c r="AC1029" s="10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3" t="s">
        <v>15</v>
      </c>
      <c r="C1030" s="12"/>
      <c r="E1030" s="9"/>
      <c r="F1030" s="10"/>
      <c r="G1030" s="10"/>
      <c r="H1030" s="5"/>
      <c r="N1030" s="3"/>
      <c r="O1030" s="3"/>
      <c r="P1030" s="3"/>
      <c r="Q1030" s="3"/>
      <c r="R1030" s="20"/>
      <c r="S1030" s="3"/>
      <c r="V1030" s="19"/>
      <c r="X1030" s="13" t="s">
        <v>15</v>
      </c>
      <c r="Y1030" s="12"/>
      <c r="AA1030" s="9"/>
      <c r="AB1030" s="10"/>
      <c r="AC1030" s="10"/>
      <c r="AD1030" s="5"/>
      <c r="AJ1030" s="3"/>
      <c r="AK1030" s="3"/>
      <c r="AL1030" s="3"/>
      <c r="AM1030" s="3"/>
      <c r="AN1030" s="20"/>
      <c r="AO1030" s="3"/>
    </row>
    <row r="1031" spans="2:41" x14ac:dyDescent="0.25">
      <c r="B1031" s="13" t="s">
        <v>16</v>
      </c>
      <c r="C1031" s="12"/>
      <c r="E1031" s="9"/>
      <c r="F1031" s="10"/>
      <c r="G1031" s="10"/>
      <c r="H1031" s="5"/>
      <c r="N1031" s="3"/>
      <c r="O1031" s="3"/>
      <c r="P1031" s="3"/>
      <c r="Q1031" s="3"/>
      <c r="R1031" s="20"/>
      <c r="S1031" s="3"/>
      <c r="V1031" s="19"/>
      <c r="X1031" s="13" t="s">
        <v>16</v>
      </c>
      <c r="Y1031" s="12"/>
      <c r="AA1031" s="9"/>
      <c r="AB1031" s="10"/>
      <c r="AC1031" s="10"/>
      <c r="AD1031" s="5"/>
      <c r="AJ1031" s="3"/>
      <c r="AK1031" s="3"/>
      <c r="AL1031" s="3"/>
      <c r="AM1031" s="3"/>
      <c r="AN1031" s="20"/>
      <c r="AO1031" s="3"/>
    </row>
    <row r="1032" spans="2:41" x14ac:dyDescent="0.25">
      <c r="B1032" s="13" t="s">
        <v>17</v>
      </c>
      <c r="C1032" s="12"/>
      <c r="E1032" s="161" t="s">
        <v>7</v>
      </c>
      <c r="F1032" s="162"/>
      <c r="G1032" s="163"/>
      <c r="H1032" s="5">
        <f>SUM(H1018:H1031)</f>
        <v>0</v>
      </c>
      <c r="N1032" s="3"/>
      <c r="O1032" s="3"/>
      <c r="P1032" s="3"/>
      <c r="Q1032" s="3"/>
      <c r="R1032" s="20"/>
      <c r="S1032" s="3"/>
      <c r="V1032" s="19"/>
      <c r="X1032" s="13" t="s">
        <v>17</v>
      </c>
      <c r="Y1032" s="12"/>
      <c r="AA1032" s="161" t="s">
        <v>7</v>
      </c>
      <c r="AB1032" s="162"/>
      <c r="AC1032" s="163"/>
      <c r="AD1032" s="5">
        <f>SUM(AD1018:AD1031)</f>
        <v>0</v>
      </c>
      <c r="AJ1032" s="3"/>
      <c r="AK1032" s="3"/>
      <c r="AL1032" s="3"/>
      <c r="AM1032" s="3"/>
      <c r="AN1032" s="20"/>
      <c r="AO1032" s="3"/>
    </row>
    <row r="1033" spans="2:41" x14ac:dyDescent="0.25">
      <c r="B1033" s="14"/>
      <c r="C1033" s="12"/>
      <c r="E1033" s="15"/>
      <c r="F1033" s="15"/>
      <c r="G1033" s="15"/>
      <c r="N1033" s="3"/>
      <c r="O1033" s="3"/>
      <c r="P1033" s="3"/>
      <c r="Q1033" s="3"/>
      <c r="R1033" s="20"/>
      <c r="S1033" s="3"/>
      <c r="V1033" s="19"/>
      <c r="X1033" s="14"/>
      <c r="Y1033" s="12"/>
      <c r="AA1033" s="15"/>
      <c r="AB1033" s="15"/>
      <c r="AC1033" s="15"/>
      <c r="AJ1033" s="3"/>
      <c r="AK1033" s="3"/>
      <c r="AL1033" s="3"/>
      <c r="AM1033" s="3"/>
      <c r="AN1033" s="20"/>
      <c r="AO1033" s="3"/>
    </row>
    <row r="1034" spans="2:41" x14ac:dyDescent="0.25">
      <c r="B1034" s="14"/>
      <c r="C1034" s="12"/>
      <c r="N1034" s="161" t="s">
        <v>7</v>
      </c>
      <c r="O1034" s="162"/>
      <c r="P1034" s="162"/>
      <c r="Q1034" s="163"/>
      <c r="R1034" s="20">
        <f>SUM(R1018:R1033)</f>
        <v>0</v>
      </c>
      <c r="S1034" s="3"/>
      <c r="V1034" s="19"/>
      <c r="X1034" s="14"/>
      <c r="Y1034" s="12"/>
      <c r="AJ1034" s="161" t="s">
        <v>7</v>
      </c>
      <c r="AK1034" s="162"/>
      <c r="AL1034" s="162"/>
      <c r="AM1034" s="163"/>
      <c r="AN1034" s="20">
        <f>SUM(AN1018:AN1033)</f>
        <v>0</v>
      </c>
      <c r="AO1034" s="3"/>
    </row>
    <row r="1035" spans="2:41" x14ac:dyDescent="0.25">
      <c r="B1035" s="14"/>
      <c r="C1035" s="12"/>
      <c r="V1035" s="19"/>
      <c r="X1035" s="14"/>
      <c r="Y1035" s="12"/>
    </row>
    <row r="1036" spans="2:41" x14ac:dyDescent="0.25">
      <c r="B1036" s="14"/>
      <c r="C1036" s="12"/>
      <c r="V1036" s="19"/>
      <c r="X1036" s="14"/>
      <c r="Y1036" s="12"/>
    </row>
    <row r="1037" spans="2:41" x14ac:dyDescent="0.25">
      <c r="B1037" s="14"/>
      <c r="C1037" s="12"/>
      <c r="E1037" s="16"/>
      <c r="V1037" s="19"/>
      <c r="X1037" s="14"/>
      <c r="Y1037" s="12"/>
      <c r="AA1037" s="16"/>
    </row>
    <row r="1038" spans="2:41" x14ac:dyDescent="0.25">
      <c r="B1038" s="14"/>
      <c r="C1038" s="12"/>
      <c r="V1038" s="19"/>
      <c r="X1038" s="14"/>
      <c r="Y1038" s="12"/>
    </row>
    <row r="1039" spans="2:41" x14ac:dyDescent="0.25">
      <c r="B1039" s="14"/>
      <c r="C1039" s="12"/>
      <c r="V1039" s="19"/>
      <c r="X1039" s="14"/>
      <c r="Y1039" s="12"/>
    </row>
    <row r="1040" spans="2:41" x14ac:dyDescent="0.25">
      <c r="B1040" s="14"/>
      <c r="C1040" s="12"/>
      <c r="V1040" s="19"/>
      <c r="X1040" s="14"/>
      <c r="Y1040" s="12"/>
    </row>
    <row r="1041" spans="1:43" x14ac:dyDescent="0.25">
      <c r="B1041" s="14"/>
      <c r="C1041" s="12"/>
      <c r="V1041" s="19"/>
      <c r="X1041" s="14"/>
      <c r="Y1041" s="12"/>
    </row>
    <row r="1042" spans="1:43" x14ac:dyDescent="0.25">
      <c r="B1042" s="13"/>
      <c r="C1042" s="12"/>
      <c r="V1042" s="19"/>
      <c r="X1042" s="13"/>
      <c r="Y1042" s="12"/>
    </row>
    <row r="1043" spans="1:43" x14ac:dyDescent="0.25">
      <c r="B1043" s="17" t="s">
        <v>18</v>
      </c>
      <c r="C1043" s="18">
        <f>SUM(C1024:C1042)</f>
        <v>9408.5502550000019</v>
      </c>
      <c r="V1043" s="19"/>
      <c r="X1043" s="17" t="s">
        <v>18</v>
      </c>
      <c r="Y1043" s="18">
        <f>SUM(Y1024:Y1042)</f>
        <v>9408.5502550000019</v>
      </c>
    </row>
    <row r="1044" spans="1:43" x14ac:dyDescent="0.25">
      <c r="D1044" s="30" t="s">
        <v>22</v>
      </c>
      <c r="E1044" s="30" t="s">
        <v>21</v>
      </c>
      <c r="V1044" s="19"/>
      <c r="Z1044" s="30" t="s">
        <v>22</v>
      </c>
      <c r="AA1044" s="30" t="s">
        <v>21</v>
      </c>
    </row>
    <row r="1045" spans="1:43" x14ac:dyDescent="0.25">
      <c r="E1045" s="1" t="s">
        <v>19</v>
      </c>
      <c r="V1045" s="19"/>
      <c r="AA1045" s="1" t="s">
        <v>19</v>
      </c>
    </row>
    <row r="1046" spans="1:43" x14ac:dyDescent="0.25">
      <c r="V1046" s="19"/>
    </row>
    <row r="1047" spans="1:43" x14ac:dyDescent="0.25">
      <c r="V1047" s="19"/>
    </row>
    <row r="1048" spans="1:43" x14ac:dyDescent="0.25">
      <c r="V1048" s="19"/>
    </row>
    <row r="1049" spans="1:43" x14ac:dyDescent="0.25">
      <c r="V1049" s="19"/>
    </row>
    <row r="1050" spans="1:43" x14ac:dyDescent="0.25">
      <c r="V1050" s="19"/>
    </row>
    <row r="1051" spans="1:43" x14ac:dyDescent="0.25">
      <c r="V1051" s="19"/>
    </row>
    <row r="1052" spans="1:43" x14ac:dyDescent="0.25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</row>
    <row r="1053" spans="1:43" x14ac:dyDescent="0.25">
      <c r="A1053" s="19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</row>
    <row r="1054" spans="1:43" x14ac:dyDescent="0.25">
      <c r="A1054" s="19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</row>
    <row r="1055" spans="1:43" x14ac:dyDescent="0.25">
      <c r="V1055" s="19"/>
    </row>
    <row r="1056" spans="1:43" ht="15" customHeight="1" x14ac:dyDescent="0.4">
      <c r="H1056" s="101" t="s">
        <v>30</v>
      </c>
      <c r="I1056" s="101"/>
      <c r="J1056" s="101"/>
      <c r="V1056" s="19"/>
      <c r="AA1056" s="165" t="s">
        <v>31</v>
      </c>
      <c r="AB1056" s="165"/>
      <c r="AC1056" s="165"/>
    </row>
    <row r="1057" spans="2:41" ht="15" customHeight="1" x14ac:dyDescent="0.4">
      <c r="H1057" s="101"/>
      <c r="I1057" s="101"/>
      <c r="J1057" s="101"/>
      <c r="V1057" s="19"/>
      <c r="AA1057" s="165"/>
      <c r="AB1057" s="165"/>
      <c r="AC1057" s="165"/>
    </row>
    <row r="1058" spans="2:41" x14ac:dyDescent="0.25">
      <c r="V1058" s="19"/>
    </row>
    <row r="1059" spans="2:41" x14ac:dyDescent="0.25">
      <c r="V1059" s="19"/>
    </row>
    <row r="1060" spans="2:41" ht="23.25" x14ac:dyDescent="0.35">
      <c r="B1060" s="26" t="s">
        <v>72</v>
      </c>
      <c r="V1060" s="19"/>
      <c r="X1060" s="24" t="s">
        <v>72</v>
      </c>
    </row>
    <row r="1061" spans="2:41" ht="23.25" x14ac:dyDescent="0.35">
      <c r="B1061" s="25" t="s">
        <v>32</v>
      </c>
      <c r="C1061" s="22">
        <f>IF(X1016="PAGADO",0,C1021)</f>
        <v>-9408.5502550000019</v>
      </c>
      <c r="E1061" s="166" t="s">
        <v>20</v>
      </c>
      <c r="F1061" s="166"/>
      <c r="G1061" s="166"/>
      <c r="H1061" s="166"/>
      <c r="V1061" s="19"/>
      <c r="X1061" s="25" t="s">
        <v>32</v>
      </c>
      <c r="Y1061" s="22">
        <f>IF(B1861="PAGADO",0,C1066)</f>
        <v>-9408.5502550000019</v>
      </c>
      <c r="AA1061" s="166" t="s">
        <v>20</v>
      </c>
      <c r="AB1061" s="166"/>
      <c r="AC1061" s="166"/>
      <c r="AD1061" s="166"/>
    </row>
    <row r="1062" spans="2:41" x14ac:dyDescent="0.25">
      <c r="B1062" s="1" t="s">
        <v>0</v>
      </c>
      <c r="C1062" s="21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9"/>
      <c r="X1062" s="1" t="s">
        <v>0</v>
      </c>
      <c r="Y1062" s="21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x14ac:dyDescent="0.25">
      <c r="C1063" s="22"/>
      <c r="E1063" s="4"/>
      <c r="F1063" s="3"/>
      <c r="G1063" s="3"/>
      <c r="H1063" s="5"/>
      <c r="N1063" s="3"/>
      <c r="O1063" s="3"/>
      <c r="P1063" s="3"/>
      <c r="Q1063" s="3"/>
      <c r="R1063" s="20"/>
      <c r="S1063" s="3"/>
      <c r="V1063" s="19"/>
      <c r="Y1063" s="22"/>
      <c r="AA1063" s="4"/>
      <c r="AB1063" s="3"/>
      <c r="AC1063" s="3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1" t="s">
        <v>24</v>
      </c>
      <c r="C1064" s="21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20"/>
      <c r="S1064" s="3"/>
      <c r="V1064" s="19"/>
      <c r="X1064" s="1" t="s">
        <v>24</v>
      </c>
      <c r="Y1064" s="21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20"/>
      <c r="AO1064" s="3"/>
    </row>
    <row r="1065" spans="2:41" x14ac:dyDescent="0.25">
      <c r="B1065" s="1" t="s">
        <v>9</v>
      </c>
      <c r="C1065" s="22">
        <f>C1089</f>
        <v>9408.5502550000019</v>
      </c>
      <c r="E1065" s="4"/>
      <c r="F1065" s="3"/>
      <c r="G1065" s="3"/>
      <c r="H1065" s="5"/>
      <c r="N1065" s="3"/>
      <c r="O1065" s="3"/>
      <c r="P1065" s="3"/>
      <c r="Q1065" s="3"/>
      <c r="R1065" s="20"/>
      <c r="S1065" s="3"/>
      <c r="V1065" s="19"/>
      <c r="X1065" s="1" t="s">
        <v>9</v>
      </c>
      <c r="Y1065" s="22">
        <f>Y1089</f>
        <v>9408.5502550000019</v>
      </c>
      <c r="AA1065" s="4"/>
      <c r="AB1065" s="3"/>
      <c r="AC1065" s="3"/>
      <c r="AD1065" s="5"/>
      <c r="AJ1065" s="3"/>
      <c r="AK1065" s="3"/>
      <c r="AL1065" s="3"/>
      <c r="AM1065" s="3"/>
      <c r="AN1065" s="20"/>
      <c r="AO1065" s="3"/>
    </row>
    <row r="1066" spans="2:41" x14ac:dyDescent="0.25">
      <c r="B1066" s="6" t="s">
        <v>26</v>
      </c>
      <c r="C1066" s="23">
        <f>C1064-C1065</f>
        <v>-9408.5502550000019</v>
      </c>
      <c r="E1066" s="4"/>
      <c r="F1066" s="3"/>
      <c r="G1066" s="3"/>
      <c r="H1066" s="5"/>
      <c r="N1066" s="3"/>
      <c r="O1066" s="3"/>
      <c r="P1066" s="3"/>
      <c r="Q1066" s="3"/>
      <c r="R1066" s="20"/>
      <c r="S1066" s="3"/>
      <c r="V1066" s="19"/>
      <c r="X1066" s="6" t="s">
        <v>27</v>
      </c>
      <c r="Y1066" s="23">
        <f>Y1064-Y1065</f>
        <v>-9408.5502550000019</v>
      </c>
      <c r="AA1066" s="4"/>
      <c r="AB1066" s="3"/>
      <c r="AC1066" s="3"/>
      <c r="AD1066" s="5"/>
      <c r="AJ1066" s="3"/>
      <c r="AK1066" s="3"/>
      <c r="AL1066" s="3"/>
      <c r="AM1066" s="3"/>
      <c r="AN1066" s="20"/>
      <c r="AO1066" s="3"/>
    </row>
    <row r="1067" spans="2:41" ht="23.25" x14ac:dyDescent="0.35">
      <c r="B1067" s="6"/>
      <c r="C1067" s="7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68" t="str">
        <f>IF(Y1066&lt;0,"NO PAGAR","COBRAR'")</f>
        <v>NO PAGAR</v>
      </c>
      <c r="Y1067" s="168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ht="23.25" x14ac:dyDescent="0.35">
      <c r="B1068" s="168" t="str">
        <f>IF(C1066&lt;0,"NO PAGAR","COBRAR'")</f>
        <v>NO PAGAR</v>
      </c>
      <c r="C1068" s="168"/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6"/>
      <c r="Y1068" s="8"/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59" t="s">
        <v>9</v>
      </c>
      <c r="C1069" s="160"/>
      <c r="E1069" s="9"/>
      <c r="F1069" s="10"/>
      <c r="G1069" s="10"/>
      <c r="H1069" s="5"/>
      <c r="N1069" s="3"/>
      <c r="O1069" s="3"/>
      <c r="P1069" s="3"/>
      <c r="Q1069" s="3"/>
      <c r="R1069" s="20"/>
      <c r="S1069" s="3"/>
      <c r="V1069" s="19"/>
      <c r="X1069" s="159" t="s">
        <v>9</v>
      </c>
      <c r="Y1069" s="160"/>
      <c r="AA1069" s="9"/>
      <c r="AB1069" s="10"/>
      <c r="AC1069" s="10"/>
      <c r="AD1069" s="5"/>
      <c r="AJ1069" s="3"/>
      <c r="AK1069" s="3"/>
      <c r="AL1069" s="3"/>
      <c r="AM1069" s="3"/>
      <c r="AN1069" s="20"/>
      <c r="AO1069" s="3"/>
    </row>
    <row r="1070" spans="2:41" x14ac:dyDescent="0.25">
      <c r="B1070" s="11" t="str">
        <f>IF(Y1021&lt;0,"SALDO ADELANTADO","SALDO A FAVOR '")</f>
        <v>SALDO ADELANTADO</v>
      </c>
      <c r="C1070" s="12">
        <f>IF(Y1021&lt;=0,Y1021*-1)</f>
        <v>9408.5502550000019</v>
      </c>
      <c r="E1070" s="9"/>
      <c r="F1070" s="10"/>
      <c r="G1070" s="10"/>
      <c r="H1070" s="5"/>
      <c r="N1070" s="3"/>
      <c r="O1070" s="3"/>
      <c r="P1070" s="3"/>
      <c r="Q1070" s="3"/>
      <c r="R1070" s="20"/>
      <c r="S1070" s="3"/>
      <c r="V1070" s="19"/>
      <c r="X1070" s="11" t="str">
        <f>IF(C1066&lt;0,"SALDO ADELANTADO","SALDO A FAVOR'")</f>
        <v>SALDO ADELANTADO</v>
      </c>
      <c r="Y1070" s="12">
        <f>IF(C1066&lt;=0,C1066*-1)</f>
        <v>9408.5502550000019</v>
      </c>
      <c r="AA1070" s="9"/>
      <c r="AB1070" s="10"/>
      <c r="AC1070" s="10"/>
      <c r="AD1070" s="5"/>
      <c r="AJ1070" s="3"/>
      <c r="AK1070" s="3"/>
      <c r="AL1070" s="3"/>
      <c r="AM1070" s="3"/>
      <c r="AN1070" s="20"/>
      <c r="AO1070" s="3"/>
    </row>
    <row r="1071" spans="2:41" x14ac:dyDescent="0.25">
      <c r="B1071" s="13" t="s">
        <v>10</v>
      </c>
      <c r="C1071" s="12">
        <f>R1079</f>
        <v>0</v>
      </c>
      <c r="E1071" s="9"/>
      <c r="F1071" s="10"/>
      <c r="G1071" s="10"/>
      <c r="H1071" s="5"/>
      <c r="N1071" s="3"/>
      <c r="O1071" s="3"/>
      <c r="P1071" s="3"/>
      <c r="Q1071" s="3"/>
      <c r="R1071" s="20"/>
      <c r="S1071" s="3"/>
      <c r="V1071" s="19"/>
      <c r="X1071" s="13" t="s">
        <v>10</v>
      </c>
      <c r="Y1071" s="12">
        <f>AN1079</f>
        <v>0</v>
      </c>
      <c r="AA1071" s="9"/>
      <c r="AB1071" s="10"/>
      <c r="AC1071" s="10"/>
      <c r="AD1071" s="5"/>
      <c r="AJ1071" s="3"/>
      <c r="AK1071" s="3"/>
      <c r="AL1071" s="3"/>
      <c r="AM1071" s="3"/>
      <c r="AN1071" s="20"/>
      <c r="AO1071" s="3"/>
    </row>
    <row r="1072" spans="2:41" x14ac:dyDescent="0.25">
      <c r="B1072" s="13" t="s">
        <v>11</v>
      </c>
      <c r="C1072" s="12"/>
      <c r="E1072" s="9"/>
      <c r="F1072" s="10"/>
      <c r="G1072" s="10"/>
      <c r="H1072" s="5"/>
      <c r="N1072" s="3"/>
      <c r="O1072" s="3"/>
      <c r="P1072" s="3"/>
      <c r="Q1072" s="3"/>
      <c r="R1072" s="20"/>
      <c r="S1072" s="3"/>
      <c r="V1072" s="19"/>
      <c r="X1072" s="13" t="s">
        <v>11</v>
      </c>
      <c r="Y1072" s="12"/>
      <c r="AA1072" s="9"/>
      <c r="AB1072" s="10"/>
      <c r="AC1072" s="10"/>
      <c r="AD1072" s="5"/>
      <c r="AJ1072" s="3"/>
      <c r="AK1072" s="3"/>
      <c r="AL1072" s="3"/>
      <c r="AM1072" s="3"/>
      <c r="AN1072" s="20"/>
      <c r="AO1072" s="3"/>
    </row>
    <row r="1073" spans="2:41" x14ac:dyDescent="0.25">
      <c r="B1073" s="13" t="s">
        <v>12</v>
      </c>
      <c r="C1073" s="12"/>
      <c r="E1073" s="9"/>
      <c r="F1073" s="10"/>
      <c r="G1073" s="10"/>
      <c r="H1073" s="5"/>
      <c r="N1073" s="3"/>
      <c r="O1073" s="3"/>
      <c r="P1073" s="3"/>
      <c r="Q1073" s="3"/>
      <c r="R1073" s="20"/>
      <c r="S1073" s="3"/>
      <c r="V1073" s="19"/>
      <c r="X1073" s="13" t="s">
        <v>12</v>
      </c>
      <c r="Y1073" s="12"/>
      <c r="AA1073" s="9"/>
      <c r="AB1073" s="10"/>
      <c r="AC1073" s="10"/>
      <c r="AD1073" s="5"/>
      <c r="AJ1073" s="3"/>
      <c r="AK1073" s="3"/>
      <c r="AL1073" s="3"/>
      <c r="AM1073" s="3"/>
      <c r="AN1073" s="20"/>
      <c r="AO1073" s="3"/>
    </row>
    <row r="1074" spans="2:41" x14ac:dyDescent="0.25">
      <c r="B1074" s="13" t="s">
        <v>13</v>
      </c>
      <c r="C1074" s="12"/>
      <c r="E1074" s="9"/>
      <c r="F1074" s="10"/>
      <c r="G1074" s="10"/>
      <c r="H1074" s="5"/>
      <c r="N1074" s="3"/>
      <c r="O1074" s="3"/>
      <c r="P1074" s="3"/>
      <c r="Q1074" s="3"/>
      <c r="R1074" s="20"/>
      <c r="S1074" s="3"/>
      <c r="V1074" s="19"/>
      <c r="X1074" s="13" t="s">
        <v>13</v>
      </c>
      <c r="Y1074" s="12"/>
      <c r="AA1074" s="9"/>
      <c r="AB1074" s="10"/>
      <c r="AC1074" s="10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3" t="s">
        <v>14</v>
      </c>
      <c r="C1075" s="12"/>
      <c r="E1075" s="9"/>
      <c r="F1075" s="10"/>
      <c r="G1075" s="10"/>
      <c r="H1075" s="5"/>
      <c r="N1075" s="3"/>
      <c r="O1075" s="3"/>
      <c r="P1075" s="3"/>
      <c r="Q1075" s="3"/>
      <c r="R1075" s="20"/>
      <c r="S1075" s="3"/>
      <c r="V1075" s="19"/>
      <c r="X1075" s="13" t="s">
        <v>14</v>
      </c>
      <c r="Y1075" s="12"/>
      <c r="AA1075" s="9"/>
      <c r="AB1075" s="10"/>
      <c r="AC1075" s="10"/>
      <c r="AD1075" s="5"/>
      <c r="AJ1075" s="3"/>
      <c r="AK1075" s="3"/>
      <c r="AL1075" s="3"/>
      <c r="AM1075" s="3"/>
      <c r="AN1075" s="20"/>
      <c r="AO1075" s="3"/>
    </row>
    <row r="1076" spans="2:41" x14ac:dyDescent="0.25">
      <c r="B1076" s="13" t="s">
        <v>15</v>
      </c>
      <c r="C1076" s="12"/>
      <c r="E1076" s="9"/>
      <c r="F1076" s="10"/>
      <c r="G1076" s="10"/>
      <c r="H1076" s="5"/>
      <c r="N1076" s="3"/>
      <c r="O1076" s="3"/>
      <c r="P1076" s="3"/>
      <c r="Q1076" s="3"/>
      <c r="R1076" s="20"/>
      <c r="S1076" s="3"/>
      <c r="V1076" s="19"/>
      <c r="X1076" s="13" t="s">
        <v>15</v>
      </c>
      <c r="Y1076" s="12"/>
      <c r="AA1076" s="9"/>
      <c r="AB1076" s="10"/>
      <c r="AC1076" s="10"/>
      <c r="AD1076" s="5"/>
      <c r="AJ1076" s="3"/>
      <c r="AK1076" s="3"/>
      <c r="AL1076" s="3"/>
      <c r="AM1076" s="3"/>
      <c r="AN1076" s="20"/>
      <c r="AO1076" s="3"/>
    </row>
    <row r="1077" spans="2:41" x14ac:dyDescent="0.25">
      <c r="B1077" s="13" t="s">
        <v>16</v>
      </c>
      <c r="C1077" s="12"/>
      <c r="E1077" s="161" t="s">
        <v>7</v>
      </c>
      <c r="F1077" s="162"/>
      <c r="G1077" s="163"/>
      <c r="H1077" s="5">
        <f>SUM(H1063:H1076)</f>
        <v>0</v>
      </c>
      <c r="N1077" s="3"/>
      <c r="O1077" s="3"/>
      <c r="P1077" s="3"/>
      <c r="Q1077" s="3"/>
      <c r="R1077" s="20"/>
      <c r="S1077" s="3"/>
      <c r="V1077" s="19"/>
      <c r="X1077" s="13" t="s">
        <v>16</v>
      </c>
      <c r="Y1077" s="12"/>
      <c r="AA1077" s="161" t="s">
        <v>7</v>
      </c>
      <c r="AB1077" s="162"/>
      <c r="AC1077" s="163"/>
      <c r="AD1077" s="5">
        <f>SUM(AD1063:AD1076)</f>
        <v>0</v>
      </c>
      <c r="AJ1077" s="3"/>
      <c r="AK1077" s="3"/>
      <c r="AL1077" s="3"/>
      <c r="AM1077" s="3"/>
      <c r="AN1077" s="20"/>
      <c r="AO1077" s="3"/>
    </row>
    <row r="1078" spans="2:41" x14ac:dyDescent="0.25">
      <c r="B1078" s="13" t="s">
        <v>17</v>
      </c>
      <c r="C1078" s="12"/>
      <c r="E1078" s="15"/>
      <c r="F1078" s="15"/>
      <c r="G1078" s="15"/>
      <c r="N1078" s="3"/>
      <c r="O1078" s="3"/>
      <c r="P1078" s="3"/>
      <c r="Q1078" s="3"/>
      <c r="R1078" s="20"/>
      <c r="S1078" s="3"/>
      <c r="V1078" s="19"/>
      <c r="X1078" s="13" t="s">
        <v>17</v>
      </c>
      <c r="Y1078" s="12"/>
      <c r="AA1078" s="15"/>
      <c r="AB1078" s="15"/>
      <c r="AC1078" s="15"/>
      <c r="AJ1078" s="3"/>
      <c r="AK1078" s="3"/>
      <c r="AL1078" s="3"/>
      <c r="AM1078" s="3"/>
      <c r="AN1078" s="20"/>
      <c r="AO1078" s="3"/>
    </row>
    <row r="1079" spans="2:41" x14ac:dyDescent="0.25">
      <c r="B1079" s="14"/>
      <c r="C1079" s="12"/>
      <c r="N1079" s="161" t="s">
        <v>7</v>
      </c>
      <c r="O1079" s="162"/>
      <c r="P1079" s="162"/>
      <c r="Q1079" s="163"/>
      <c r="R1079" s="20">
        <f>SUM(R1063:R1078)</f>
        <v>0</v>
      </c>
      <c r="S1079" s="3"/>
      <c r="V1079" s="19"/>
      <c r="X1079" s="14"/>
      <c r="Y1079" s="12"/>
      <c r="AJ1079" s="161" t="s">
        <v>7</v>
      </c>
      <c r="AK1079" s="162"/>
      <c r="AL1079" s="162"/>
      <c r="AM1079" s="163"/>
      <c r="AN1079" s="20">
        <f>SUM(AN1063:AN1078)</f>
        <v>0</v>
      </c>
      <c r="AO1079" s="3"/>
    </row>
    <row r="1080" spans="2:41" x14ac:dyDescent="0.25">
      <c r="B1080" s="14"/>
      <c r="C1080" s="12"/>
      <c r="V1080" s="19"/>
      <c r="X1080" s="14"/>
      <c r="Y1080" s="12"/>
    </row>
    <row r="1081" spans="2:41" x14ac:dyDescent="0.25">
      <c r="B1081" s="14"/>
      <c r="C1081" s="12"/>
      <c r="V1081" s="19"/>
      <c r="X1081" s="14"/>
      <c r="Y1081" s="12"/>
    </row>
    <row r="1082" spans="2:41" x14ac:dyDescent="0.25">
      <c r="B1082" s="14"/>
      <c r="C1082" s="12"/>
      <c r="E1082" s="16"/>
      <c r="V1082" s="19"/>
      <c r="X1082" s="14"/>
      <c r="Y1082" s="12"/>
      <c r="AA1082" s="16"/>
    </row>
    <row r="1083" spans="2:41" x14ac:dyDescent="0.25">
      <c r="B1083" s="14"/>
      <c r="C1083" s="12"/>
      <c r="V1083" s="19"/>
      <c r="X1083" s="14"/>
      <c r="Y1083" s="12"/>
    </row>
    <row r="1084" spans="2:41" x14ac:dyDescent="0.25">
      <c r="B1084" s="14"/>
      <c r="C1084" s="12"/>
      <c r="V1084" s="19"/>
      <c r="X1084" s="14"/>
      <c r="Y1084" s="12"/>
    </row>
    <row r="1085" spans="2:41" x14ac:dyDescent="0.25">
      <c r="B1085" s="14"/>
      <c r="C1085" s="12"/>
      <c r="V1085" s="19"/>
      <c r="X1085" s="14"/>
      <c r="Y1085" s="12"/>
    </row>
    <row r="1086" spans="2:41" x14ac:dyDescent="0.25">
      <c r="B1086" s="14"/>
      <c r="C1086" s="12"/>
      <c r="V1086" s="19"/>
      <c r="X1086" s="14"/>
      <c r="Y1086" s="12"/>
    </row>
    <row r="1087" spans="2:41" x14ac:dyDescent="0.25">
      <c r="B1087" s="14"/>
      <c r="C1087" s="12"/>
      <c r="V1087" s="19"/>
      <c r="X1087" s="14"/>
      <c r="Y1087" s="12"/>
    </row>
    <row r="1088" spans="2:41" x14ac:dyDescent="0.25">
      <c r="B1088" s="13"/>
      <c r="C1088" s="12"/>
      <c r="V1088" s="19"/>
      <c r="X1088" s="13"/>
      <c r="Y1088" s="12"/>
    </row>
    <row r="1089" spans="2:27" x14ac:dyDescent="0.25">
      <c r="B1089" s="17" t="s">
        <v>18</v>
      </c>
      <c r="C1089" s="18">
        <f>SUM(C1070:C1088)</f>
        <v>9408.5502550000019</v>
      </c>
      <c r="D1089" s="30" t="s">
        <v>22</v>
      </c>
      <c r="E1089" s="30" t="s">
        <v>21</v>
      </c>
      <c r="V1089" s="19"/>
      <c r="X1089" s="17" t="s">
        <v>18</v>
      </c>
      <c r="Y1089" s="18">
        <f>SUM(Y1070:Y1088)</f>
        <v>9408.5502550000019</v>
      </c>
      <c r="Z1089" s="30" t="s">
        <v>22</v>
      </c>
      <c r="AA1089" s="30" t="s">
        <v>21</v>
      </c>
    </row>
    <row r="1090" spans="2:27" x14ac:dyDescent="0.25">
      <c r="E1090" s="1" t="s">
        <v>19</v>
      </c>
      <c r="V1090" s="19"/>
      <c r="AA1090" s="1" t="s">
        <v>19</v>
      </c>
    </row>
    <row r="1091" spans="2:27" x14ac:dyDescent="0.25">
      <c r="V1091" s="19"/>
    </row>
    <row r="1092" spans="2:27" x14ac:dyDescent="0.25">
      <c r="V1092" s="19"/>
    </row>
    <row r="1093" spans="2:27" x14ac:dyDescent="0.25">
      <c r="V1093" s="19"/>
    </row>
    <row r="1094" spans="2:27" x14ac:dyDescent="0.25">
      <c r="V1094" s="19"/>
    </row>
    <row r="1095" spans="2:27" x14ac:dyDescent="0.25">
      <c r="V1095" s="19"/>
    </row>
    <row r="1096" spans="2:27" x14ac:dyDescent="0.25">
      <c r="V1096" s="19"/>
    </row>
    <row r="1097" spans="2:27" x14ac:dyDescent="0.25">
      <c r="V1097" s="19"/>
    </row>
    <row r="1098" spans="2:27" x14ac:dyDescent="0.25">
      <c r="V1098" s="19"/>
    </row>
    <row r="1099" spans="2:27" x14ac:dyDescent="0.25">
      <c r="V1099" s="19"/>
    </row>
    <row r="1100" spans="2:27" x14ac:dyDescent="0.25">
      <c r="V1100" s="19"/>
    </row>
    <row r="1101" spans="2:27" x14ac:dyDescent="0.25">
      <c r="V1101" s="19"/>
    </row>
    <row r="1102" spans="2:27" x14ac:dyDescent="0.25">
      <c r="V1102" s="19"/>
    </row>
    <row r="1103" spans="2:27" x14ac:dyDescent="0.25">
      <c r="V1103" s="19"/>
    </row>
    <row r="1104" spans="2:27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</sheetData>
  <mergeCells count="274"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377:G377"/>
    <mergeCell ref="AA377:AC377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5:AE357"/>
    <mergeCell ref="E313:H313"/>
    <mergeCell ref="AA313:AD313"/>
    <mergeCell ref="X319:Y319"/>
    <mergeCell ref="B320:C320"/>
    <mergeCell ref="B321:C321"/>
    <mergeCell ref="X321:Y321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P376" zoomScale="93" zoomScaleNormal="93" workbookViewId="0">
      <selection activeCell="Y393" sqref="Y393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14" width="11.42578125" style="30"/>
    <col min="15" max="15" width="34.14062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4" width="11.42578125" style="30"/>
    <col min="35" max="35" width="13.7109375" style="30" customWidth="1"/>
    <col min="36" max="36" width="11.42578125" style="30"/>
    <col min="37" max="37" width="23.85546875" style="30" customWidth="1"/>
    <col min="38" max="39" width="11.42578125" style="30"/>
    <col min="40" max="40" width="21.140625" style="30" customWidth="1"/>
    <col min="41" max="41" width="14.85546875" style="30" customWidth="1"/>
    <col min="42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6" t="s">
        <v>61</v>
      </c>
      <c r="F8" s="166"/>
      <c r="G8" s="166"/>
      <c r="H8" s="166"/>
      <c r="V8" s="19"/>
      <c r="X8" s="25" t="s">
        <v>82</v>
      </c>
      <c r="Y8" s="22">
        <f>IF(B8="PAGADO",0,C13)</f>
        <v>-702.65</v>
      </c>
      <c r="AA8" s="166" t="s">
        <v>61</v>
      </c>
      <c r="AB8" s="166"/>
      <c r="AC8" s="166"/>
      <c r="AD8" s="166"/>
    </row>
    <row r="9" spans="2:41" x14ac:dyDescent="0.25">
      <c r="B9" s="1" t="s">
        <v>0</v>
      </c>
      <c r="C9" s="21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45258</v>
      </c>
      <c r="F10" s="3" t="s">
        <v>88</v>
      </c>
      <c r="G10" s="3" t="s">
        <v>89</v>
      </c>
      <c r="H10" s="5">
        <v>150</v>
      </c>
      <c r="N10" s="27">
        <v>44931</v>
      </c>
      <c r="O10" s="3" t="s">
        <v>109</v>
      </c>
      <c r="P10" s="3"/>
      <c r="Q10" s="3"/>
      <c r="R10" s="20">
        <v>2.65</v>
      </c>
      <c r="S10" s="3"/>
      <c r="V10" s="19"/>
      <c r="Y10" s="22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150</v>
      </c>
      <c r="E11" s="4"/>
      <c r="F11" s="3"/>
      <c r="G11" s="3"/>
      <c r="H11" s="5"/>
      <c r="N11" s="27">
        <v>44931</v>
      </c>
      <c r="O11" s="3" t="s">
        <v>127</v>
      </c>
      <c r="P11" s="3"/>
      <c r="Q11" s="3"/>
      <c r="R11" s="20">
        <v>20</v>
      </c>
      <c r="S11" s="3"/>
      <c r="V11" s="19"/>
      <c r="X11" s="1" t="s">
        <v>24</v>
      </c>
      <c r="Y11" s="21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852.65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NO PAGAR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>
        <v>44902</v>
      </c>
      <c r="AB14" s="10" t="s">
        <v>87</v>
      </c>
      <c r="AC14" s="10" t="s">
        <v>89</v>
      </c>
      <c r="AD14" s="5">
        <v>200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44907</v>
      </c>
      <c r="AB15" s="10" t="s">
        <v>87</v>
      </c>
      <c r="AC15" s="10" t="s">
        <v>89</v>
      </c>
      <c r="AD15" s="5">
        <v>200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750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702.65</v>
      </c>
      <c r="AA16" s="9">
        <v>44909</v>
      </c>
      <c r="AB16" s="10" t="s">
        <v>87</v>
      </c>
      <c r="AC16" s="10" t="s">
        <v>89</v>
      </c>
      <c r="AD16" s="5">
        <v>200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22.65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44911</v>
      </c>
      <c r="AB17" s="10" t="s">
        <v>87</v>
      </c>
      <c r="AC17" s="10" t="s">
        <v>89</v>
      </c>
      <c r="AD17" s="5">
        <v>200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44889</v>
      </c>
      <c r="AB18" s="10" t="s">
        <v>179</v>
      </c>
      <c r="AC18" s="10" t="s">
        <v>180</v>
      </c>
      <c r="AD18" s="5">
        <v>300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30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>
        <v>44886</v>
      </c>
      <c r="AB19" s="10" t="s">
        <v>181</v>
      </c>
      <c r="AC19" s="10" t="s">
        <v>182</v>
      </c>
      <c r="AD19" s="5">
        <v>225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>
        <v>89.5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162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150</v>
      </c>
      <c r="N24" s="3"/>
      <c r="O24" s="3"/>
      <c r="P24" s="3"/>
      <c r="Q24" s="3"/>
      <c r="R24" s="20"/>
      <c r="S24" s="3"/>
      <c r="V24" s="19"/>
      <c r="X24" s="13" t="s">
        <v>159</v>
      </c>
      <c r="Y24" s="12">
        <v>280</v>
      </c>
      <c r="AA24" s="161" t="s">
        <v>7</v>
      </c>
      <c r="AB24" s="162"/>
      <c r="AC24" s="163"/>
      <c r="AD24" s="5">
        <f>SUM(AD10:AD23)</f>
        <v>2045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22.65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852.65</v>
      </c>
      <c r="V35" s="19"/>
      <c r="X35" s="17" t="s">
        <v>18</v>
      </c>
      <c r="Y35" s="18">
        <f>SUM(Y16:Y34)</f>
        <v>1140.82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82</v>
      </c>
      <c r="C53" s="22">
        <f>IF(X8="PAGADO",0,Y13)</f>
        <v>0</v>
      </c>
      <c r="E53" s="166" t="s">
        <v>204</v>
      </c>
      <c r="F53" s="166"/>
      <c r="G53" s="166"/>
      <c r="H53" s="166"/>
      <c r="V53" s="19"/>
      <c r="X53" s="25" t="s">
        <v>82</v>
      </c>
      <c r="Y53" s="22">
        <f>IF(B53="PAGADO",0,C58)</f>
        <v>0</v>
      </c>
      <c r="AA53" s="166" t="s">
        <v>204</v>
      </c>
      <c r="AB53" s="166"/>
      <c r="AC53" s="166"/>
      <c r="AD53" s="166"/>
    </row>
    <row r="54" spans="2:41" x14ac:dyDescent="0.25">
      <c r="B54" s="1" t="s">
        <v>0</v>
      </c>
      <c r="C54" s="21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45277</v>
      </c>
      <c r="F55" s="3" t="s">
        <v>199</v>
      </c>
      <c r="G55" s="3" t="s">
        <v>169</v>
      </c>
      <c r="H55" s="5">
        <v>180</v>
      </c>
      <c r="N55" s="27">
        <v>44945</v>
      </c>
      <c r="O55" s="3" t="s">
        <v>222</v>
      </c>
      <c r="P55" s="3">
        <v>200</v>
      </c>
      <c r="Q55" s="3"/>
      <c r="R55" s="20">
        <v>200</v>
      </c>
      <c r="S55" s="3"/>
      <c r="V55" s="19"/>
      <c r="Y55" s="22"/>
      <c r="AA55" s="4">
        <v>44918</v>
      </c>
      <c r="AB55" s="3" t="s">
        <v>199</v>
      </c>
      <c r="AC55" s="3" t="s">
        <v>170</v>
      </c>
      <c r="AD55" s="5">
        <v>330</v>
      </c>
      <c r="AJ55" s="27">
        <v>44945</v>
      </c>
      <c r="AK55" s="3" t="s">
        <v>235</v>
      </c>
      <c r="AL55" s="3"/>
      <c r="AM55" s="3"/>
      <c r="AN55" s="20">
        <v>240</v>
      </c>
      <c r="AO55" s="3"/>
    </row>
    <row r="56" spans="2:41" x14ac:dyDescent="0.25">
      <c r="B56" s="1" t="s">
        <v>24</v>
      </c>
      <c r="C56" s="21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7">
        <v>44944</v>
      </c>
      <c r="O56" s="3" t="s">
        <v>234</v>
      </c>
      <c r="P56" s="3">
        <v>20</v>
      </c>
      <c r="Q56" s="3"/>
      <c r="R56" s="20">
        <v>20</v>
      </c>
      <c r="S56" s="3"/>
      <c r="V56" s="19"/>
      <c r="X56" s="1" t="s">
        <v>24</v>
      </c>
      <c r="Y56" s="21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7">
        <v>44951</v>
      </c>
      <c r="AK56" s="3" t="s">
        <v>266</v>
      </c>
      <c r="AL56" s="3"/>
      <c r="AM56" s="3"/>
      <c r="AN56" s="20">
        <v>100</v>
      </c>
      <c r="AO56" s="3"/>
    </row>
    <row r="57" spans="2:41" x14ac:dyDescent="0.25">
      <c r="B57" s="1" t="s">
        <v>9</v>
      </c>
      <c r="C57" s="22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360</v>
      </c>
      <c r="AA57" s="4">
        <v>44951</v>
      </c>
      <c r="AB57" s="3" t="s">
        <v>265</v>
      </c>
      <c r="AC57" s="3"/>
      <c r="AD57" s="5">
        <v>50</v>
      </c>
      <c r="AJ57" s="27">
        <v>44951</v>
      </c>
      <c r="AK57" s="3" t="s">
        <v>268</v>
      </c>
      <c r="AL57" s="3"/>
      <c r="AM57" s="3"/>
      <c r="AN57" s="20">
        <v>20</v>
      </c>
      <c r="AO57" s="3"/>
    </row>
    <row r="58" spans="2:41" x14ac:dyDescent="0.25">
      <c r="B58" s="6" t="s">
        <v>26</v>
      </c>
      <c r="C58" s="23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>
        <v>45288</v>
      </c>
      <c r="F59" s="10" t="s">
        <v>85</v>
      </c>
      <c r="G59" s="10" t="s">
        <v>86</v>
      </c>
      <c r="H59" s="5">
        <v>150</v>
      </c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>
        <v>44893</v>
      </c>
      <c r="F60" s="10" t="s">
        <v>85</v>
      </c>
      <c r="G60" s="10" t="s">
        <v>86</v>
      </c>
      <c r="H60" s="5">
        <v>150</v>
      </c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220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360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980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480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220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360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220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360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4" t="s">
        <v>29</v>
      </c>
      <c r="AD100" s="164"/>
      <c r="AE100" s="164"/>
    </row>
    <row r="101" spans="2:41" x14ac:dyDescent="0.25">
      <c r="H101" s="165" t="s">
        <v>28</v>
      </c>
      <c r="I101" s="165"/>
      <c r="J101" s="165"/>
      <c r="V101" s="19"/>
      <c r="AC101" s="164"/>
      <c r="AD101" s="164"/>
      <c r="AE101" s="164"/>
    </row>
    <row r="102" spans="2:41" x14ac:dyDescent="0.25">
      <c r="H102" s="165"/>
      <c r="I102" s="165"/>
      <c r="J102" s="165"/>
      <c r="V102" s="19"/>
      <c r="AC102" s="164"/>
      <c r="AD102" s="164"/>
      <c r="AE102" s="164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282</v>
      </c>
      <c r="C106" s="22">
        <f>IF(X53="PAGADO",0,Y58)</f>
        <v>0</v>
      </c>
      <c r="E106" s="166" t="s">
        <v>204</v>
      </c>
      <c r="F106" s="166"/>
      <c r="G106" s="166"/>
      <c r="H106" s="166"/>
      <c r="V106" s="19"/>
      <c r="X106" s="25" t="s">
        <v>32</v>
      </c>
      <c r="Y106" s="22">
        <f>IF(B106="PAGADO",0,C111)</f>
        <v>-110</v>
      </c>
      <c r="AA106" s="166" t="s">
        <v>318</v>
      </c>
      <c r="AB106" s="166"/>
      <c r="AC106" s="166"/>
      <c r="AD106" s="166"/>
    </row>
    <row r="107" spans="2:41" x14ac:dyDescent="0.25">
      <c r="B107" s="1" t="s">
        <v>0</v>
      </c>
      <c r="C107" s="21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>
        <v>44932</v>
      </c>
      <c r="F108" s="3" t="s">
        <v>88</v>
      </c>
      <c r="G108" s="3" t="s">
        <v>86</v>
      </c>
      <c r="H108" s="5">
        <v>150</v>
      </c>
      <c r="N108" s="27">
        <v>44952</v>
      </c>
      <c r="O108" s="3" t="s">
        <v>110</v>
      </c>
      <c r="P108" s="3">
        <v>500</v>
      </c>
      <c r="Q108" s="3"/>
      <c r="R108" s="20">
        <v>500</v>
      </c>
      <c r="S108" s="3"/>
      <c r="V108" s="19"/>
      <c r="Y108" s="22"/>
      <c r="AA108" s="4">
        <v>44959</v>
      </c>
      <c r="AB108" s="3" t="s">
        <v>313</v>
      </c>
      <c r="AC108" s="3"/>
      <c r="AD108" s="5">
        <v>30</v>
      </c>
      <c r="AJ108" s="27">
        <v>44928</v>
      </c>
      <c r="AK108" s="3" t="s">
        <v>110</v>
      </c>
      <c r="AL108" s="3">
        <v>300</v>
      </c>
      <c r="AM108" s="3"/>
      <c r="AN108" s="20">
        <v>300</v>
      </c>
      <c r="AO108" s="3"/>
    </row>
    <row r="109" spans="2:41" x14ac:dyDescent="0.25">
      <c r="B109" s="1" t="s">
        <v>24</v>
      </c>
      <c r="C109" s="21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7">
        <v>44954</v>
      </c>
      <c r="O109" s="3" t="s">
        <v>283</v>
      </c>
      <c r="P109" s="3">
        <v>40</v>
      </c>
      <c r="Q109" s="3"/>
      <c r="R109" s="20">
        <v>40</v>
      </c>
      <c r="S109" s="3"/>
      <c r="V109" s="19"/>
      <c r="X109" s="1" t="s">
        <v>24</v>
      </c>
      <c r="Y109" s="21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7" t="str">
        <f>IF(C111&lt;0,"NO PAGAR","COBRAR")</f>
        <v>NO PAGAR</v>
      </c>
      <c r="C112" s="167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7" t="str">
        <f>IF(Y111&lt;0,"NO PAGAR","COBRAR")</f>
        <v>NO PAGAR</v>
      </c>
      <c r="Y112" s="167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9" t="s">
        <v>9</v>
      </c>
      <c r="C113" s="160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9" t="s">
        <v>9</v>
      </c>
      <c r="Y113" s="160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IF(C141&lt;0,"SALDO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ADELANTADO</v>
      </c>
      <c r="Y114" s="12">
        <f>IF(C111&lt;=0,C111*-1)</f>
        <v>110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540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300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>
        <v>50</v>
      </c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>
        <v>30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>
        <v>20</v>
      </c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>
        <v>47.04</v>
      </c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61" t="s">
        <v>7</v>
      </c>
      <c r="F122" s="162"/>
      <c r="G122" s="163"/>
      <c r="H122" s="5">
        <f>SUM(H108:H121)</f>
        <v>500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61" t="s">
        <v>7</v>
      </c>
      <c r="AB122" s="162"/>
      <c r="AC122" s="163"/>
      <c r="AD122" s="5">
        <f>SUM(AD108:AD121)</f>
        <v>70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61" t="s">
        <v>7</v>
      </c>
      <c r="O124" s="162"/>
      <c r="P124" s="162"/>
      <c r="Q124" s="163"/>
      <c r="R124" s="20">
        <f>SUM(R108:R123)</f>
        <v>540</v>
      </c>
      <c r="S124" s="3"/>
      <c r="V124" s="19"/>
      <c r="X124" s="14"/>
      <c r="Y124" s="12"/>
      <c r="AJ124" s="161" t="s">
        <v>7</v>
      </c>
      <c r="AK124" s="162"/>
      <c r="AL124" s="162"/>
      <c r="AM124" s="163"/>
      <c r="AN124" s="20">
        <f>SUM(AN108:AN123)</f>
        <v>300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7" t="s">
        <v>18</v>
      </c>
      <c r="C127" s="18">
        <f>SUM(C114:C126)</f>
        <v>610</v>
      </c>
      <c r="V127" s="19"/>
      <c r="X127" s="17" t="s">
        <v>18</v>
      </c>
      <c r="Y127" s="18">
        <f>SUM(Y114:Y126)</f>
        <v>487.04</v>
      </c>
    </row>
    <row r="128" spans="2:41" x14ac:dyDescent="0.25">
      <c r="D128" s="30" t="s">
        <v>22</v>
      </c>
      <c r="E128" s="30" t="s">
        <v>21</v>
      </c>
      <c r="V128" s="19"/>
      <c r="Z128" s="30" t="s">
        <v>22</v>
      </c>
      <c r="AA128" s="30" t="s">
        <v>21</v>
      </c>
    </row>
    <row r="129" spans="1:43" x14ac:dyDescent="0.25">
      <c r="E129" s="1" t="s">
        <v>19</v>
      </c>
      <c r="V129" s="19"/>
      <c r="AA129" s="1" t="s">
        <v>19</v>
      </c>
    </row>
    <row r="130" spans="1:43" x14ac:dyDescent="0.25">
      <c r="V130" s="19"/>
    </row>
    <row r="131" spans="1:43" x14ac:dyDescent="0.25">
      <c r="V131" s="19"/>
    </row>
    <row r="132" spans="1:43" x14ac:dyDescent="0.25">
      <c r="V132" s="19"/>
    </row>
    <row r="133" spans="1:43" x14ac:dyDescent="0.25">
      <c r="V133" s="19"/>
    </row>
    <row r="134" spans="1:43" x14ac:dyDescent="0.25">
      <c r="V134" s="19"/>
    </row>
    <row r="135" spans="1:43" x14ac:dyDescent="0.25">
      <c r="V135" s="19"/>
    </row>
    <row r="136" spans="1:43" x14ac:dyDescent="0.2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</row>
    <row r="137" spans="1:43" x14ac:dyDescent="0.2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</row>
    <row r="138" spans="1:43" x14ac:dyDescent="0.2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</row>
    <row r="139" spans="1:43" x14ac:dyDescent="0.25">
      <c r="V139" s="19"/>
    </row>
    <row r="140" spans="1:43" x14ac:dyDescent="0.25">
      <c r="H140" s="165" t="s">
        <v>30</v>
      </c>
      <c r="I140" s="165"/>
      <c r="J140" s="165"/>
      <c r="V140" s="19"/>
      <c r="AA140" s="165" t="s">
        <v>31</v>
      </c>
      <c r="AB140" s="165"/>
      <c r="AC140" s="165"/>
    </row>
    <row r="141" spans="1:43" x14ac:dyDescent="0.25">
      <c r="H141" s="165"/>
      <c r="I141" s="165"/>
      <c r="J141" s="165"/>
      <c r="V141" s="19"/>
      <c r="AA141" s="165"/>
      <c r="AB141" s="165"/>
      <c r="AC141" s="165"/>
    </row>
    <row r="142" spans="1:43" x14ac:dyDescent="0.25">
      <c r="V142" s="19"/>
    </row>
    <row r="143" spans="1:43" x14ac:dyDescent="0.25">
      <c r="V143" s="19"/>
    </row>
    <row r="144" spans="1:43" ht="23.25" x14ac:dyDescent="0.35">
      <c r="B144" s="26" t="s">
        <v>33</v>
      </c>
      <c r="V144" s="19"/>
      <c r="X144" s="24" t="s">
        <v>33</v>
      </c>
    </row>
    <row r="145" spans="2:41" ht="23.25" x14ac:dyDescent="0.35">
      <c r="B145" s="25" t="s">
        <v>32</v>
      </c>
      <c r="C145" s="22">
        <f>IF(X106="PAGADO",0,C111)</f>
        <v>-110</v>
      </c>
      <c r="E145" s="166" t="s">
        <v>204</v>
      </c>
      <c r="F145" s="166"/>
      <c r="G145" s="166"/>
      <c r="H145" s="166"/>
      <c r="V145" s="19"/>
      <c r="X145" s="25" t="s">
        <v>32</v>
      </c>
      <c r="Y145" s="22">
        <f>IF(B145="PAGADO",0,C150)</f>
        <v>-267.52</v>
      </c>
      <c r="AA145" s="166" t="s">
        <v>204</v>
      </c>
      <c r="AB145" s="166"/>
      <c r="AC145" s="166"/>
      <c r="AD145" s="166"/>
      <c r="AK145" s="30" t="s">
        <v>188</v>
      </c>
    </row>
    <row r="146" spans="2:41" x14ac:dyDescent="0.25">
      <c r="B146" s="1" t="s">
        <v>0</v>
      </c>
      <c r="C146" s="21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9"/>
      <c r="X146" s="1" t="s">
        <v>0</v>
      </c>
      <c r="Y146" s="21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2"/>
      <c r="E147" s="4">
        <v>44939</v>
      </c>
      <c r="F147" s="3" t="s">
        <v>181</v>
      </c>
      <c r="G147" s="3" t="s">
        <v>89</v>
      </c>
      <c r="H147" s="5">
        <v>210</v>
      </c>
      <c r="N147" s="27">
        <v>44973</v>
      </c>
      <c r="O147" s="3" t="s">
        <v>349</v>
      </c>
      <c r="P147" s="3"/>
      <c r="Q147" s="3"/>
      <c r="R147" s="20">
        <v>40</v>
      </c>
      <c r="S147" s="3"/>
      <c r="V147" s="19"/>
      <c r="Y147" s="22"/>
      <c r="AA147" s="4">
        <v>44951</v>
      </c>
      <c r="AB147" s="3" t="s">
        <v>194</v>
      </c>
      <c r="AC147" s="3" t="s">
        <v>381</v>
      </c>
      <c r="AD147" s="5">
        <v>220</v>
      </c>
      <c r="AJ147" s="27">
        <v>44974</v>
      </c>
      <c r="AK147" s="3" t="s">
        <v>367</v>
      </c>
      <c r="AL147" s="3">
        <v>200</v>
      </c>
      <c r="AM147" s="3"/>
      <c r="AN147" s="20">
        <v>200</v>
      </c>
      <c r="AO147" s="3"/>
    </row>
    <row r="148" spans="2:41" x14ac:dyDescent="0.25">
      <c r="B148" s="1" t="s">
        <v>24</v>
      </c>
      <c r="C148" s="21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20"/>
      <c r="S148" s="3"/>
      <c r="V148" s="19"/>
      <c r="X148" s="1" t="s">
        <v>24</v>
      </c>
      <c r="Y148" s="21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7">
        <v>44979</v>
      </c>
      <c r="AK148" s="3" t="s">
        <v>110</v>
      </c>
      <c r="AL148" s="3">
        <v>200</v>
      </c>
      <c r="AM148" s="3"/>
      <c r="AN148" s="20">
        <v>200</v>
      </c>
      <c r="AO148" s="3"/>
    </row>
    <row r="149" spans="2:41" x14ac:dyDescent="0.25">
      <c r="B149" s="1" t="s">
        <v>9</v>
      </c>
      <c r="C149" s="22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20"/>
      <c r="S149" s="3"/>
      <c r="V149" s="19"/>
      <c r="X149" s="1" t="s">
        <v>9</v>
      </c>
      <c r="Y149" s="22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20"/>
      <c r="AO149" s="3"/>
    </row>
    <row r="150" spans="2:41" x14ac:dyDescent="0.25">
      <c r="B150" s="6" t="s">
        <v>26</v>
      </c>
      <c r="C150" s="23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20"/>
      <c r="S150" s="3"/>
      <c r="V150" s="19"/>
      <c r="X150" s="6" t="s">
        <v>27</v>
      </c>
      <c r="Y150" s="23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20"/>
      <c r="AO150" s="3"/>
    </row>
    <row r="151" spans="2:41" ht="23.25" x14ac:dyDescent="0.35">
      <c r="B151" s="6"/>
      <c r="C151" s="7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68" t="str">
        <f>IF(Y150&lt;0,"NO PAGAR","COBRAR'")</f>
        <v>NO PAGAR</v>
      </c>
      <c r="Y151" s="168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ht="23.25" x14ac:dyDescent="0.35">
      <c r="B152" s="168" t="str">
        <f>IF(C150&lt;0,"NO PAGAR","COBRAR'")</f>
        <v>NO PAGAR</v>
      </c>
      <c r="C152" s="168"/>
      <c r="E152" s="9"/>
      <c r="F152" s="10"/>
      <c r="G152" s="10"/>
      <c r="H152" s="5"/>
      <c r="N152" s="3"/>
      <c r="O152" s="3"/>
      <c r="P152" s="3"/>
      <c r="Q152" s="3"/>
      <c r="R152" s="20"/>
      <c r="S152" s="3"/>
      <c r="V152" s="19"/>
      <c r="X152" s="6"/>
      <c r="Y152" s="8"/>
      <c r="AA152" s="9"/>
      <c r="AB152" s="10"/>
      <c r="AC152" s="10"/>
      <c r="AD152" s="5"/>
      <c r="AJ152" s="3"/>
      <c r="AK152" s="3"/>
      <c r="AL152" s="3"/>
      <c r="AM152" s="3"/>
      <c r="AN152" s="20"/>
      <c r="AO152" s="3"/>
    </row>
    <row r="153" spans="2:41" x14ac:dyDescent="0.25">
      <c r="B153" s="159" t="s">
        <v>9</v>
      </c>
      <c r="C153" s="160"/>
      <c r="E153" s="9"/>
      <c r="F153" s="10"/>
      <c r="G153" s="10"/>
      <c r="H153" s="5"/>
      <c r="N153" s="3"/>
      <c r="O153" s="3"/>
      <c r="P153" s="3"/>
      <c r="Q153" s="3"/>
      <c r="R153" s="20"/>
      <c r="S153" s="3"/>
      <c r="V153" s="19"/>
      <c r="X153" s="159" t="s">
        <v>9</v>
      </c>
      <c r="Y153" s="160"/>
      <c r="AA153" s="9"/>
      <c r="AB153" s="10"/>
      <c r="AC153" s="10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1" t="str">
        <f>IF(Y111&lt;0,"SALDO ADELANTADO","SALDO A FAVOR '")</f>
        <v>SALDO ADELANTADO</v>
      </c>
      <c r="C154" s="12">
        <f>IF(Y111&lt;=0,Y111*-1)</f>
        <v>417.04</v>
      </c>
      <c r="E154" s="9"/>
      <c r="F154" s="10"/>
      <c r="G154" s="10"/>
      <c r="H154" s="5"/>
      <c r="N154" s="3"/>
      <c r="O154" s="3"/>
      <c r="P154" s="3"/>
      <c r="Q154" s="3"/>
      <c r="R154" s="20"/>
      <c r="S154" s="3"/>
      <c r="V154" s="19"/>
      <c r="X154" s="11" t="str">
        <f>IF(C150&lt;0,"SALDO ADELANTADO","SALDO A FAVOR'")</f>
        <v>SALDO ADELANTADO</v>
      </c>
      <c r="Y154" s="12">
        <f>IF(C150&lt;=0,C150*-1)</f>
        <v>267.52</v>
      </c>
      <c r="AA154" s="9"/>
      <c r="AB154" s="10"/>
      <c r="AC154" s="10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3" t="s">
        <v>10</v>
      </c>
      <c r="C155" s="12">
        <f>R163</f>
        <v>40</v>
      </c>
      <c r="E155" s="9"/>
      <c r="F155" s="10"/>
      <c r="G155" s="10"/>
      <c r="H155" s="5"/>
      <c r="N155" s="3"/>
      <c r="O155" s="3"/>
      <c r="P155" s="3"/>
      <c r="Q155" s="3"/>
      <c r="R155" s="20"/>
      <c r="S155" s="3"/>
      <c r="V155" s="19"/>
      <c r="X155" s="13" t="s">
        <v>10</v>
      </c>
      <c r="Y155" s="12">
        <f>AN163</f>
        <v>400</v>
      </c>
      <c r="AA155" s="9"/>
      <c r="AB155" s="10"/>
      <c r="AC155" s="10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13" t="s">
        <v>11</v>
      </c>
      <c r="C156" s="12"/>
      <c r="E156" s="9"/>
      <c r="F156" s="10"/>
      <c r="G156" s="10"/>
      <c r="H156" s="5"/>
      <c r="N156" s="3"/>
      <c r="O156" s="3"/>
      <c r="P156" s="3"/>
      <c r="Q156" s="3"/>
      <c r="R156" s="20"/>
      <c r="S156" s="3"/>
      <c r="V156" s="19"/>
      <c r="X156" s="13" t="s">
        <v>11</v>
      </c>
      <c r="Y156" s="12"/>
      <c r="AA156" s="9"/>
      <c r="AB156" s="10"/>
      <c r="AC156" s="10"/>
      <c r="AD156" s="5"/>
      <c r="AJ156" s="3"/>
      <c r="AK156" s="3"/>
      <c r="AL156" s="3"/>
      <c r="AM156" s="3"/>
      <c r="AN156" s="20"/>
      <c r="AO156" s="3"/>
    </row>
    <row r="157" spans="2:41" x14ac:dyDescent="0.25">
      <c r="B157" s="13" t="s">
        <v>12</v>
      </c>
      <c r="C157" s="12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3" t="s">
        <v>12</v>
      </c>
      <c r="Y157" s="12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x14ac:dyDescent="0.25">
      <c r="B158" s="13" t="s">
        <v>13</v>
      </c>
      <c r="C158" s="12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13" t="s">
        <v>13</v>
      </c>
      <c r="Y158" s="12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3" t="s">
        <v>343</v>
      </c>
      <c r="C159" s="12">
        <v>60.48</v>
      </c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3" t="s">
        <v>14</v>
      </c>
      <c r="Y159" s="12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3" t="s">
        <v>15</v>
      </c>
      <c r="C160" s="12"/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3" t="s">
        <v>15</v>
      </c>
      <c r="Y160" s="12"/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16</v>
      </c>
      <c r="C161" s="12"/>
      <c r="E161" s="161" t="s">
        <v>7</v>
      </c>
      <c r="F161" s="162"/>
      <c r="G161" s="163"/>
      <c r="H161" s="5">
        <f>SUM(H147:H160)</f>
        <v>250</v>
      </c>
      <c r="N161" s="3"/>
      <c r="O161" s="3"/>
      <c r="P161" s="3"/>
      <c r="Q161" s="3"/>
      <c r="R161" s="20"/>
      <c r="S161" s="3"/>
      <c r="V161" s="19"/>
      <c r="X161" s="13" t="s">
        <v>16</v>
      </c>
      <c r="Y161" s="12"/>
      <c r="AA161" s="161" t="s">
        <v>7</v>
      </c>
      <c r="AB161" s="162"/>
      <c r="AC161" s="163"/>
      <c r="AD161" s="5">
        <f>SUM(AD147:AD160)</f>
        <v>620</v>
      </c>
      <c r="AJ161" s="3"/>
      <c r="AK161" s="3"/>
      <c r="AL161" s="3"/>
      <c r="AM161" s="3"/>
      <c r="AN161" s="20"/>
      <c r="AO161" s="3"/>
    </row>
    <row r="162" spans="2:41" x14ac:dyDescent="0.25">
      <c r="B162" s="13" t="s">
        <v>17</v>
      </c>
      <c r="C162" s="12"/>
      <c r="E162" s="15"/>
      <c r="F162" s="15"/>
      <c r="G162" s="15"/>
      <c r="N162" s="3"/>
      <c r="O162" s="3"/>
      <c r="P162" s="3"/>
      <c r="Q162" s="3"/>
      <c r="R162" s="20"/>
      <c r="S162" s="3"/>
      <c r="V162" s="19"/>
      <c r="X162" s="13" t="s">
        <v>17</v>
      </c>
      <c r="Y162" s="12"/>
      <c r="AA162" s="15"/>
      <c r="AB162" s="15"/>
      <c r="AC162" s="15"/>
      <c r="AJ162" s="3"/>
      <c r="AK162" s="3"/>
      <c r="AL162" s="3"/>
      <c r="AM162" s="3"/>
      <c r="AN162" s="20"/>
      <c r="AO162" s="3"/>
    </row>
    <row r="163" spans="2:41" x14ac:dyDescent="0.25">
      <c r="B163" s="14"/>
      <c r="C163" s="12"/>
      <c r="N163" s="161" t="s">
        <v>7</v>
      </c>
      <c r="O163" s="162"/>
      <c r="P163" s="162"/>
      <c r="Q163" s="163"/>
      <c r="R163" s="20">
        <f>SUM(R147:R162)</f>
        <v>40</v>
      </c>
      <c r="S163" s="3"/>
      <c r="V163" s="19"/>
      <c r="X163" s="14"/>
      <c r="Y163" s="12"/>
      <c r="AJ163" s="161" t="s">
        <v>7</v>
      </c>
      <c r="AK163" s="162"/>
      <c r="AL163" s="162"/>
      <c r="AM163" s="163"/>
      <c r="AN163" s="20">
        <f>SUM(AN147:AN162)</f>
        <v>400</v>
      </c>
      <c r="AO163" s="3"/>
    </row>
    <row r="164" spans="2:41" x14ac:dyDescent="0.25">
      <c r="B164" s="14"/>
      <c r="C164" s="12"/>
      <c r="V164" s="19"/>
      <c r="X164" s="14"/>
      <c r="Y164" s="12"/>
    </row>
    <row r="165" spans="2:41" x14ac:dyDescent="0.25">
      <c r="B165" s="14"/>
      <c r="C165" s="12"/>
      <c r="V165" s="19"/>
      <c r="X165" s="14"/>
      <c r="Y165" s="12"/>
    </row>
    <row r="166" spans="2:41" x14ac:dyDescent="0.25">
      <c r="B166" s="14"/>
      <c r="C166" s="12"/>
      <c r="E166" s="16"/>
      <c r="V166" s="19"/>
      <c r="X166" s="14"/>
      <c r="Y166" s="12"/>
      <c r="AA166" s="16"/>
    </row>
    <row r="167" spans="2:41" x14ac:dyDescent="0.25">
      <c r="B167" s="14"/>
      <c r="C167" s="12"/>
      <c r="V167" s="19"/>
      <c r="X167" s="14"/>
      <c r="Y167" s="12"/>
    </row>
    <row r="168" spans="2:41" x14ac:dyDescent="0.25">
      <c r="B168" s="14"/>
      <c r="C168" s="12"/>
      <c r="V168" s="19"/>
      <c r="X168" s="14"/>
      <c r="Y168" s="12"/>
    </row>
    <row r="169" spans="2:41" x14ac:dyDescent="0.25">
      <c r="B169" s="14"/>
      <c r="C169" s="12"/>
      <c r="V169" s="19"/>
      <c r="X169" s="14"/>
      <c r="Y169" s="12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3"/>
      <c r="C172" s="12"/>
      <c r="V172" s="19"/>
      <c r="X172" s="13"/>
      <c r="Y172" s="12"/>
    </row>
    <row r="173" spans="2:41" x14ac:dyDescent="0.25">
      <c r="B173" s="17" t="s">
        <v>18</v>
      </c>
      <c r="C173" s="18">
        <f>SUM(C154:C172)</f>
        <v>517.52</v>
      </c>
      <c r="D173" s="30" t="s">
        <v>22</v>
      </c>
      <c r="E173" s="30" t="s">
        <v>21</v>
      </c>
      <c r="V173" s="19"/>
      <c r="X173" s="17" t="s">
        <v>18</v>
      </c>
      <c r="Y173" s="18">
        <f>SUM(Y154:Y172)</f>
        <v>667.52</v>
      </c>
      <c r="Z173" s="30" t="s">
        <v>22</v>
      </c>
      <c r="AA173" s="30" t="s">
        <v>21</v>
      </c>
    </row>
    <row r="174" spans="2:41" x14ac:dyDescent="0.25">
      <c r="E174" s="1" t="s">
        <v>19</v>
      </c>
      <c r="V174" s="19"/>
      <c r="AA174" s="1" t="s">
        <v>19</v>
      </c>
    </row>
    <row r="175" spans="2:41" x14ac:dyDescent="0.25">
      <c r="V175" s="19"/>
    </row>
    <row r="176" spans="2:41" x14ac:dyDescent="0.25">
      <c r="V176" s="19"/>
    </row>
    <row r="177" spans="8:31" x14ac:dyDescent="0.25">
      <c r="V177" s="19"/>
    </row>
    <row r="178" spans="8:31" x14ac:dyDescent="0.25">
      <c r="V178" s="19"/>
    </row>
    <row r="179" spans="8:31" x14ac:dyDescent="0.25">
      <c r="V179" s="19"/>
    </row>
    <row r="180" spans="8:31" x14ac:dyDescent="0.25">
      <c r="V180" s="19"/>
    </row>
    <row r="181" spans="8:31" x14ac:dyDescent="0.25">
      <c r="V181" s="19"/>
    </row>
    <row r="182" spans="8:31" x14ac:dyDescent="0.25">
      <c r="V182" s="19"/>
    </row>
    <row r="183" spans="8:31" x14ac:dyDescent="0.25">
      <c r="V183" s="19"/>
    </row>
    <row r="184" spans="8:31" x14ac:dyDescent="0.25">
      <c r="V184" s="19"/>
    </row>
    <row r="185" spans="8:31" x14ac:dyDescent="0.25">
      <c r="V185" s="19"/>
    </row>
    <row r="186" spans="8:31" x14ac:dyDescent="0.25">
      <c r="V186" s="19"/>
    </row>
    <row r="187" spans="8:31" x14ac:dyDescent="0.25">
      <c r="V187" s="19"/>
    </row>
    <row r="188" spans="8:31" x14ac:dyDescent="0.25">
      <c r="V188" s="19"/>
      <c r="AC188" s="164" t="s">
        <v>29</v>
      </c>
      <c r="AD188" s="164"/>
      <c r="AE188" s="164"/>
    </row>
    <row r="189" spans="8:31" x14ac:dyDescent="0.25">
      <c r="H189" s="165" t="s">
        <v>28</v>
      </c>
      <c r="I189" s="165"/>
      <c r="J189" s="165"/>
      <c r="V189" s="19"/>
      <c r="AC189" s="164"/>
      <c r="AD189" s="164"/>
      <c r="AE189" s="164"/>
    </row>
    <row r="190" spans="8:31" x14ac:dyDescent="0.25">
      <c r="H190" s="165"/>
      <c r="I190" s="165"/>
      <c r="J190" s="165"/>
      <c r="V190" s="19"/>
      <c r="AC190" s="164"/>
      <c r="AD190" s="164"/>
      <c r="AE190" s="164"/>
    </row>
    <row r="191" spans="8:31" x14ac:dyDescent="0.25">
      <c r="V191" s="19"/>
    </row>
    <row r="192" spans="8:31" x14ac:dyDescent="0.25">
      <c r="V192" s="19"/>
    </row>
    <row r="193" spans="2:41" ht="23.25" x14ac:dyDescent="0.35">
      <c r="B193" s="24" t="s">
        <v>63</v>
      </c>
      <c r="V193" s="19"/>
      <c r="X193" s="24" t="s">
        <v>63</v>
      </c>
    </row>
    <row r="194" spans="2:41" ht="23.25" x14ac:dyDescent="0.35">
      <c r="B194" s="25" t="s">
        <v>82</v>
      </c>
      <c r="C194" s="22">
        <f>IF(X145="PAGADO",0,Y150)</f>
        <v>-47.519999999999982</v>
      </c>
      <c r="E194" s="166" t="s">
        <v>362</v>
      </c>
      <c r="F194" s="166"/>
      <c r="G194" s="166"/>
      <c r="H194" s="166"/>
      <c r="V194" s="19"/>
      <c r="X194" s="25" t="s">
        <v>32</v>
      </c>
      <c r="Y194" s="22">
        <f>IF(B194="PAGADO",0,C199)</f>
        <v>0</v>
      </c>
      <c r="AA194" s="166" t="s">
        <v>61</v>
      </c>
      <c r="AB194" s="166"/>
      <c r="AC194" s="166"/>
      <c r="AD194" s="166"/>
    </row>
    <row r="195" spans="2:41" x14ac:dyDescent="0.25">
      <c r="B195" s="1" t="s">
        <v>0</v>
      </c>
      <c r="C195" s="21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9"/>
      <c r="X195" s="1" t="s">
        <v>0</v>
      </c>
      <c r="Y195" s="21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2"/>
      <c r="E196" s="4">
        <v>44928</v>
      </c>
      <c r="F196" s="3" t="s">
        <v>149</v>
      </c>
      <c r="G196" s="3" t="s">
        <v>86</v>
      </c>
      <c r="H196" s="5">
        <v>170</v>
      </c>
      <c r="N196" s="27">
        <v>44985</v>
      </c>
      <c r="O196" s="3" t="s">
        <v>408</v>
      </c>
      <c r="P196" s="3"/>
      <c r="Q196" s="3"/>
      <c r="R196" s="20">
        <v>683.56</v>
      </c>
      <c r="S196" s="3"/>
      <c r="V196" s="19"/>
      <c r="Y196" s="22"/>
      <c r="AA196" s="4">
        <v>44946</v>
      </c>
      <c r="AB196" s="3" t="s">
        <v>414</v>
      </c>
      <c r="AC196" s="3" t="s">
        <v>415</v>
      </c>
      <c r="AD196" s="5">
        <v>150</v>
      </c>
      <c r="AJ196" s="27">
        <v>44985</v>
      </c>
      <c r="AK196" s="3" t="s">
        <v>248</v>
      </c>
      <c r="AL196" s="3" t="s">
        <v>413</v>
      </c>
      <c r="AM196" s="3"/>
      <c r="AN196" s="20">
        <v>620.76</v>
      </c>
      <c r="AO196" s="3"/>
    </row>
    <row r="197" spans="2:41" x14ac:dyDescent="0.25">
      <c r="B197" s="1" t="s">
        <v>24</v>
      </c>
      <c r="C197" s="21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20"/>
      <c r="S197" s="3"/>
      <c r="V197" s="19"/>
      <c r="X197" s="1" t="s">
        <v>24</v>
      </c>
      <c r="Y197" s="21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7">
        <v>44987</v>
      </c>
      <c r="AK197" s="3" t="s">
        <v>248</v>
      </c>
      <c r="AL197" s="3">
        <v>150</v>
      </c>
      <c r="AM197" s="3"/>
      <c r="AN197" s="20">
        <v>150</v>
      </c>
      <c r="AO197" s="3"/>
    </row>
    <row r="198" spans="2:41" x14ac:dyDescent="0.25">
      <c r="B198" s="1" t="s">
        <v>9</v>
      </c>
      <c r="C198" s="22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20"/>
      <c r="S198" s="3"/>
      <c r="V198" s="19"/>
      <c r="X198" s="1" t="s">
        <v>9</v>
      </c>
      <c r="Y198" s="22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20"/>
      <c r="AO198" s="3"/>
    </row>
    <row r="199" spans="2:41" x14ac:dyDescent="0.25">
      <c r="B199" s="6" t="s">
        <v>25</v>
      </c>
      <c r="C199" s="23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20"/>
      <c r="S199" s="3"/>
      <c r="V199" s="19"/>
      <c r="X199" s="6" t="s">
        <v>8</v>
      </c>
      <c r="Y199" s="23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20"/>
      <c r="AO199" s="3"/>
    </row>
    <row r="200" spans="2:41" ht="26.25" x14ac:dyDescent="0.4">
      <c r="B200" s="167" t="str">
        <f>IF(C199&lt;0,"NO PAGAR","COBRAR")</f>
        <v>COBRAR</v>
      </c>
      <c r="C200" s="167"/>
      <c r="E200" s="9">
        <v>44985</v>
      </c>
      <c r="F200" s="10" t="s">
        <v>410</v>
      </c>
      <c r="G200" s="10"/>
      <c r="H200" s="5">
        <v>50</v>
      </c>
      <c r="N200" s="3"/>
      <c r="O200" s="3"/>
      <c r="P200" s="3"/>
      <c r="Q200" s="3"/>
      <c r="R200" s="20"/>
      <c r="S200" s="3"/>
      <c r="V200" s="19"/>
      <c r="X200" s="167" t="str">
        <f>IF(Y199&lt;0,"NO PAGAR","COBRAR")</f>
        <v>NO PAGAR</v>
      </c>
      <c r="Y200" s="167"/>
      <c r="AA200" s="9">
        <v>44938</v>
      </c>
      <c r="AB200" s="10" t="s">
        <v>149</v>
      </c>
      <c r="AC200" s="10" t="s">
        <v>86</v>
      </c>
      <c r="AD200" s="5">
        <v>170</v>
      </c>
      <c r="AJ200" s="3"/>
      <c r="AK200" s="3"/>
      <c r="AL200" s="3"/>
      <c r="AM200" s="3"/>
      <c r="AN200" s="20"/>
      <c r="AO200" s="3"/>
    </row>
    <row r="201" spans="2:41" x14ac:dyDescent="0.25">
      <c r="B201" s="159" t="s">
        <v>9</v>
      </c>
      <c r="C201" s="160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59" t="s">
        <v>9</v>
      </c>
      <c r="Y201" s="160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1" t="str">
        <f>IF(C235&lt;0,"SALDO A FAVOR","SALDO ADELANTAD0'")</f>
        <v>SALDO ADELANTAD0'</v>
      </c>
      <c r="C202" s="12">
        <f>IF(Y150&lt;=0,Y150*-1)</f>
        <v>47.519999999999982</v>
      </c>
      <c r="E202" s="9"/>
      <c r="F202" s="10"/>
      <c r="G202" s="10"/>
      <c r="H202" s="5"/>
      <c r="N202" s="3"/>
      <c r="O202" s="3"/>
      <c r="P202" s="3"/>
      <c r="Q202" s="3"/>
      <c r="R202" s="20"/>
      <c r="S202" s="3"/>
      <c r="V202" s="19"/>
      <c r="X202" s="11" t="str">
        <f>IF(C199&lt;0,"SALDO ADELANTADO","SALDO A FAVOR'")</f>
        <v>SALDO A FAVOR'</v>
      </c>
      <c r="Y202" s="12" t="b">
        <f>IF(C199&lt;=0,C199*-1)</f>
        <v>0</v>
      </c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10</v>
      </c>
      <c r="C203" s="12">
        <f>R212</f>
        <v>683.56</v>
      </c>
      <c r="E203" s="9"/>
      <c r="F203" s="10"/>
      <c r="G203" s="10"/>
      <c r="H203" s="5"/>
      <c r="N203" s="3"/>
      <c r="O203" s="3"/>
      <c r="P203" s="3"/>
      <c r="Q203" s="3"/>
      <c r="R203" s="20"/>
      <c r="S203" s="3"/>
      <c r="V203" s="19"/>
      <c r="X203" s="13" t="s">
        <v>10</v>
      </c>
      <c r="Y203" s="12">
        <f>AN212</f>
        <v>770.76</v>
      </c>
      <c r="AA203" s="9"/>
      <c r="AB203" s="10"/>
      <c r="AC203" s="10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3" t="s">
        <v>11</v>
      </c>
      <c r="C204" s="12"/>
      <c r="E204" s="9"/>
      <c r="F204" s="10"/>
      <c r="G204" s="10"/>
      <c r="H204" s="5"/>
      <c r="N204" s="3"/>
      <c r="O204" s="3"/>
      <c r="P204" s="3"/>
      <c r="Q204" s="3"/>
      <c r="R204" s="20"/>
      <c r="S204" s="3"/>
      <c r="V204" s="19"/>
      <c r="X204" s="13" t="s">
        <v>11</v>
      </c>
      <c r="Y204" s="12">
        <v>50</v>
      </c>
      <c r="AA204" s="9"/>
      <c r="AB204" s="10"/>
      <c r="AC204" s="10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13" t="s">
        <v>12</v>
      </c>
      <c r="C205" s="12"/>
      <c r="E205" s="9"/>
      <c r="F205" s="10"/>
      <c r="G205" s="10"/>
      <c r="H205" s="5"/>
      <c r="N205" s="3"/>
      <c r="O205" s="3"/>
      <c r="P205" s="3"/>
      <c r="Q205" s="3"/>
      <c r="R205" s="20"/>
      <c r="S205" s="3"/>
      <c r="V205" s="19"/>
      <c r="X205" s="13" t="s">
        <v>12</v>
      </c>
      <c r="Y205" s="12"/>
      <c r="AA205" s="9"/>
      <c r="AB205" s="10"/>
      <c r="AC205" s="10"/>
      <c r="AD205" s="5"/>
      <c r="AJ205" s="3"/>
      <c r="AK205" s="3"/>
      <c r="AL205" s="3"/>
      <c r="AM205" s="3"/>
      <c r="AN205" s="20"/>
      <c r="AO205" s="3"/>
    </row>
    <row r="206" spans="2:41" x14ac:dyDescent="0.25">
      <c r="B206" s="13" t="s">
        <v>13</v>
      </c>
      <c r="C206" s="12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3" t="s">
        <v>13</v>
      </c>
      <c r="Y206" s="12">
        <v>20</v>
      </c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3" t="s">
        <v>14</v>
      </c>
      <c r="C207" s="12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3" t="s">
        <v>455</v>
      </c>
      <c r="Y207" s="12">
        <v>59.5</v>
      </c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3" t="s">
        <v>15</v>
      </c>
      <c r="C208" s="12"/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3" t="s">
        <v>15</v>
      </c>
      <c r="Y208" s="12"/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16</v>
      </c>
      <c r="C209" s="12"/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16</v>
      </c>
      <c r="Y209" s="12"/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17</v>
      </c>
      <c r="C210" s="12">
        <v>120</v>
      </c>
      <c r="E210" s="161" t="s">
        <v>7</v>
      </c>
      <c r="F210" s="162"/>
      <c r="G210" s="163"/>
      <c r="H210" s="5">
        <f>SUM(H196:H209)</f>
        <v>1070</v>
      </c>
      <c r="N210" s="3"/>
      <c r="O210" s="3"/>
      <c r="P210" s="3"/>
      <c r="Q210" s="3"/>
      <c r="R210" s="20"/>
      <c r="S210" s="3"/>
      <c r="V210" s="19"/>
      <c r="X210" s="13" t="s">
        <v>448</v>
      </c>
      <c r="Y210" s="12">
        <v>90</v>
      </c>
      <c r="AA210" s="161" t="s">
        <v>7</v>
      </c>
      <c r="AB210" s="162"/>
      <c r="AC210" s="163"/>
      <c r="AD210" s="5">
        <f>SUM(AD196:AD209)</f>
        <v>860</v>
      </c>
      <c r="AJ210" s="3"/>
      <c r="AK210" s="3"/>
      <c r="AL210" s="3"/>
      <c r="AM210" s="3"/>
      <c r="AN210" s="20"/>
      <c r="AO210" s="3"/>
    </row>
    <row r="211" spans="2:41" x14ac:dyDescent="0.25">
      <c r="B211" s="14"/>
      <c r="C211" s="12"/>
      <c r="E211" s="15"/>
      <c r="F211" s="15"/>
      <c r="G211" s="15"/>
      <c r="N211" s="3"/>
      <c r="O211" s="3"/>
      <c r="P211" s="3"/>
      <c r="Q211" s="3"/>
      <c r="R211" s="20"/>
      <c r="S211" s="3"/>
      <c r="V211" s="19"/>
      <c r="X211" s="14" t="s">
        <v>499</v>
      </c>
      <c r="Y211" s="12">
        <v>423.62</v>
      </c>
      <c r="AA211" s="15"/>
      <c r="AB211" s="15"/>
      <c r="AC211" s="15"/>
      <c r="AJ211" s="3"/>
      <c r="AK211" s="3"/>
      <c r="AL211" s="3"/>
      <c r="AM211" s="3"/>
      <c r="AN211" s="20"/>
      <c r="AO211" s="3"/>
    </row>
    <row r="212" spans="2:41" x14ac:dyDescent="0.25">
      <c r="B212" s="14"/>
      <c r="C212" s="12"/>
      <c r="N212" s="161" t="s">
        <v>7</v>
      </c>
      <c r="O212" s="162"/>
      <c r="P212" s="162"/>
      <c r="Q212" s="163"/>
      <c r="R212" s="20">
        <f>SUM(R196:R211)</f>
        <v>683.56</v>
      </c>
      <c r="S212" s="3"/>
      <c r="V212" s="19"/>
      <c r="X212" s="14"/>
      <c r="Y212" s="12"/>
      <c r="AJ212" s="161" t="s">
        <v>7</v>
      </c>
      <c r="AK212" s="162"/>
      <c r="AL212" s="162"/>
      <c r="AM212" s="163"/>
      <c r="AN212" s="20">
        <f>SUM(AN196:AN211)</f>
        <v>770.76</v>
      </c>
      <c r="AO212" s="3"/>
    </row>
    <row r="213" spans="2:41" x14ac:dyDescent="0.25">
      <c r="B213" s="14"/>
      <c r="C213" s="12"/>
      <c r="V213" s="19"/>
      <c r="X213" s="14"/>
      <c r="Y213" s="12"/>
    </row>
    <row r="214" spans="2:41" x14ac:dyDescent="0.25">
      <c r="B214" s="14"/>
      <c r="C214" s="12"/>
      <c r="V214" s="19"/>
      <c r="X214" s="14"/>
      <c r="Y214" s="12"/>
    </row>
    <row r="215" spans="2:41" x14ac:dyDescent="0.25">
      <c r="B215" s="14"/>
      <c r="C215" s="12"/>
      <c r="E215" s="16"/>
      <c r="V215" s="19"/>
      <c r="X215" s="14"/>
      <c r="Y215" s="12"/>
      <c r="AA215" s="16"/>
    </row>
    <row r="216" spans="2:41" x14ac:dyDescent="0.25">
      <c r="B216" s="14"/>
      <c r="C216" s="12"/>
      <c r="V216" s="19"/>
      <c r="X216" s="14"/>
      <c r="Y216" s="12"/>
    </row>
    <row r="217" spans="2:41" x14ac:dyDescent="0.25">
      <c r="B217" s="14"/>
      <c r="C217" s="12"/>
      <c r="V217" s="19"/>
      <c r="X217" s="14"/>
      <c r="Y217" s="12"/>
    </row>
    <row r="218" spans="2:41" x14ac:dyDescent="0.25">
      <c r="B218" s="14"/>
      <c r="C218" s="12"/>
      <c r="V218" s="19"/>
      <c r="X218" s="14"/>
      <c r="Y218" s="12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3"/>
      <c r="C220" s="12"/>
      <c r="V220" s="19"/>
      <c r="X220" s="13"/>
      <c r="Y220" s="12"/>
    </row>
    <row r="221" spans="2:41" x14ac:dyDescent="0.25">
      <c r="B221" s="17" t="s">
        <v>18</v>
      </c>
      <c r="C221" s="18">
        <f>SUM(C202:C220)</f>
        <v>851.07999999999993</v>
      </c>
      <c r="V221" s="19"/>
      <c r="X221" s="17" t="s">
        <v>18</v>
      </c>
      <c r="Y221" s="18">
        <f>SUM(Y202:Y220)</f>
        <v>1413.88</v>
      </c>
    </row>
    <row r="222" spans="2:41" x14ac:dyDescent="0.25">
      <c r="D222" s="30" t="s">
        <v>22</v>
      </c>
      <c r="E222" s="30" t="s">
        <v>21</v>
      </c>
      <c r="V222" s="19"/>
      <c r="Z222" s="30" t="s">
        <v>22</v>
      </c>
      <c r="AA222" s="30" t="s">
        <v>21</v>
      </c>
    </row>
    <row r="223" spans="2:41" x14ac:dyDescent="0.25">
      <c r="E223" s="1" t="s">
        <v>19</v>
      </c>
      <c r="V223" s="19"/>
      <c r="AA223" s="1" t="s">
        <v>19</v>
      </c>
    </row>
    <row r="224" spans="2:41" x14ac:dyDescent="0.25">
      <c r="V224" s="19"/>
    </row>
    <row r="225" spans="1:43" x14ac:dyDescent="0.25">
      <c r="V225" s="19"/>
    </row>
    <row r="226" spans="1:43" x14ac:dyDescent="0.25">
      <c r="V226" s="19"/>
    </row>
    <row r="227" spans="1:43" x14ac:dyDescent="0.25">
      <c r="V227" s="19"/>
    </row>
    <row r="228" spans="1:43" x14ac:dyDescent="0.25">
      <c r="V228" s="19"/>
    </row>
    <row r="229" spans="1:43" x14ac:dyDescent="0.25">
      <c r="V229" s="19"/>
    </row>
    <row r="230" spans="1:43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</row>
    <row r="231" spans="1:43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</row>
    <row r="232" spans="1:43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</row>
    <row r="233" spans="1:43" x14ac:dyDescent="0.25">
      <c r="V233" s="19"/>
    </row>
    <row r="234" spans="1:43" x14ac:dyDescent="0.25">
      <c r="H234" s="165" t="s">
        <v>30</v>
      </c>
      <c r="I234" s="165"/>
      <c r="J234" s="165"/>
      <c r="V234" s="19"/>
      <c r="AA234" s="165" t="s">
        <v>31</v>
      </c>
      <c r="AB234" s="165"/>
      <c r="AC234" s="165"/>
    </row>
    <row r="235" spans="1:43" x14ac:dyDescent="0.25">
      <c r="H235" s="165"/>
      <c r="I235" s="165"/>
      <c r="J235" s="165"/>
      <c r="V235" s="19"/>
      <c r="AA235" s="165"/>
      <c r="AB235" s="165"/>
      <c r="AC235" s="165"/>
    </row>
    <row r="236" spans="1:43" x14ac:dyDescent="0.25">
      <c r="V236" s="19"/>
    </row>
    <row r="237" spans="1:43" x14ac:dyDescent="0.25">
      <c r="V237" s="19"/>
    </row>
    <row r="238" spans="1:43" ht="23.25" x14ac:dyDescent="0.35">
      <c r="B238" s="26" t="s">
        <v>63</v>
      </c>
      <c r="V238" s="19"/>
      <c r="X238" s="24" t="s">
        <v>63</v>
      </c>
    </row>
    <row r="239" spans="1:43" ht="23.25" x14ac:dyDescent="0.35">
      <c r="B239" s="25" t="s">
        <v>32</v>
      </c>
      <c r="C239" s="22">
        <f>IF(X194="PAGADO",0,Y199)</f>
        <v>-553.88000000000011</v>
      </c>
      <c r="E239" s="166" t="s">
        <v>204</v>
      </c>
      <c r="F239" s="166"/>
      <c r="G239" s="166"/>
      <c r="H239" s="166"/>
      <c r="V239" s="19"/>
      <c r="X239" s="25" t="s">
        <v>32</v>
      </c>
      <c r="Y239" s="22">
        <f>IF(B239="PAGADO",0,C244)</f>
        <v>-50.880000000000109</v>
      </c>
      <c r="AA239" s="166" t="s">
        <v>362</v>
      </c>
      <c r="AB239" s="166"/>
      <c r="AC239" s="166"/>
      <c r="AD239" s="166"/>
    </row>
    <row r="240" spans="1:43" x14ac:dyDescent="0.25">
      <c r="B240" s="1" t="s">
        <v>0</v>
      </c>
      <c r="C240" s="21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9"/>
      <c r="X240" s="1" t="s">
        <v>0</v>
      </c>
      <c r="Y240" s="21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2"/>
      <c r="E241" s="4">
        <v>44985</v>
      </c>
      <c r="F241" s="3" t="s">
        <v>512</v>
      </c>
      <c r="G241" s="3" t="s">
        <v>334</v>
      </c>
      <c r="H241" s="5">
        <v>300</v>
      </c>
      <c r="N241" s="27">
        <v>45000</v>
      </c>
      <c r="O241" s="3" t="s">
        <v>521</v>
      </c>
      <c r="P241" s="3"/>
      <c r="Q241" s="3">
        <v>1157</v>
      </c>
      <c r="R241" s="20">
        <v>250</v>
      </c>
      <c r="S241" s="3"/>
      <c r="V241" s="19"/>
      <c r="Y241" s="22"/>
      <c r="AA241" s="4">
        <v>44945</v>
      </c>
      <c r="AB241" s="3" t="s">
        <v>149</v>
      </c>
      <c r="AC241" s="3" t="s">
        <v>143</v>
      </c>
      <c r="AD241" s="5">
        <v>190</v>
      </c>
      <c r="AJ241" s="27">
        <v>45005</v>
      </c>
      <c r="AK241" s="3" t="s">
        <v>553</v>
      </c>
      <c r="AL241" s="3">
        <v>200</v>
      </c>
      <c r="AM241" s="3">
        <v>1170</v>
      </c>
      <c r="AN241" s="20">
        <v>200</v>
      </c>
      <c r="AO241" s="3"/>
    </row>
    <row r="242" spans="2:41" x14ac:dyDescent="0.25">
      <c r="B242" s="1" t="s">
        <v>24</v>
      </c>
      <c r="C242" s="21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20"/>
      <c r="S242" s="3"/>
      <c r="V242" s="19"/>
      <c r="X242" s="1" t="s">
        <v>24</v>
      </c>
      <c r="Y242" s="21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7">
        <v>45007</v>
      </c>
      <c r="AK242" s="3" t="s">
        <v>560</v>
      </c>
      <c r="AL242" s="3">
        <v>870</v>
      </c>
      <c r="AM242" s="3">
        <v>1173</v>
      </c>
      <c r="AN242" s="20">
        <v>770</v>
      </c>
      <c r="AO242" s="3"/>
    </row>
    <row r="243" spans="2:41" x14ac:dyDescent="0.25">
      <c r="B243" s="1" t="s">
        <v>9</v>
      </c>
      <c r="C243" s="22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20"/>
      <c r="S243" s="3"/>
      <c r="V243" s="19"/>
      <c r="X243" s="1" t="s">
        <v>9</v>
      </c>
      <c r="Y243" s="22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20"/>
      <c r="AO243" s="3"/>
    </row>
    <row r="244" spans="2:41" x14ac:dyDescent="0.25">
      <c r="B244" s="6" t="s">
        <v>26</v>
      </c>
      <c r="C244" s="23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20"/>
      <c r="S244" s="3"/>
      <c r="V244" s="19"/>
      <c r="X244" s="6" t="s">
        <v>27</v>
      </c>
      <c r="Y244" s="23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20"/>
      <c r="AO244" s="3"/>
    </row>
    <row r="245" spans="2:41" ht="23.25" x14ac:dyDescent="0.35">
      <c r="B245" s="6"/>
      <c r="C245" s="7"/>
      <c r="E245" s="9" t="s">
        <v>532</v>
      </c>
      <c r="F245" s="10"/>
      <c r="G245" s="10"/>
      <c r="H245" s="5">
        <v>20</v>
      </c>
      <c r="N245" s="3"/>
      <c r="O245" s="3"/>
      <c r="P245" s="3"/>
      <c r="Q245" s="3"/>
      <c r="R245" s="20"/>
      <c r="S245" s="3"/>
      <c r="V245" s="19"/>
      <c r="X245" s="168" t="str">
        <f>IF(Y244&lt;0,"NO PAGAR","COBRAR'")</f>
        <v>NO PAGAR</v>
      </c>
      <c r="Y245" s="168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ht="23.25" x14ac:dyDescent="0.35">
      <c r="B246" s="168" t="str">
        <f>IF(C244&lt;0,"NO PAGAR","COBRAR'")</f>
        <v>NO PAGAR</v>
      </c>
      <c r="C246" s="168"/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6"/>
      <c r="Y246" s="8"/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59" t="s">
        <v>9</v>
      </c>
      <c r="C247" s="160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59" t="s">
        <v>9</v>
      </c>
      <c r="Y247" s="160"/>
      <c r="AA247" s="9"/>
      <c r="AB247" s="10"/>
      <c r="AC247" s="10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1" t="str">
        <f>IF(Y199&lt;0,"SALDO ADELANTADO","SALDO A FAVOR '")</f>
        <v>SALDO ADELANTADO</v>
      </c>
      <c r="C248" s="12">
        <f>IF(Y199&lt;=0,Y199*-1)</f>
        <v>553.88000000000011</v>
      </c>
      <c r="E248" s="9"/>
      <c r="F248" s="10"/>
      <c r="G248" s="10"/>
      <c r="H248" s="5"/>
      <c r="N248" s="3"/>
      <c r="O248" s="3"/>
      <c r="P248" s="3"/>
      <c r="Q248" s="3"/>
      <c r="R248" s="20"/>
      <c r="S248" s="3"/>
      <c r="V248" s="19"/>
      <c r="X248" s="11" t="str">
        <f>IF(C244&lt;0,"SALDO ADELANTADO","SALDO A FAVOR'")</f>
        <v>SALDO ADELANTADO</v>
      </c>
      <c r="Y248" s="12">
        <f>IF(C244&lt;=0,C244*-1)</f>
        <v>50.880000000000109</v>
      </c>
      <c r="AA248" s="9"/>
      <c r="AB248" s="10"/>
      <c r="AC248" s="10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3" t="s">
        <v>10</v>
      </c>
      <c r="C249" s="12">
        <f>R257</f>
        <v>250</v>
      </c>
      <c r="E249" s="9"/>
      <c r="F249" s="10"/>
      <c r="G249" s="10"/>
      <c r="H249" s="5"/>
      <c r="N249" s="3"/>
      <c r="O249" s="3"/>
      <c r="P249" s="3"/>
      <c r="Q249" s="3"/>
      <c r="R249" s="20"/>
      <c r="S249" s="3"/>
      <c r="V249" s="19"/>
      <c r="X249" s="13" t="s">
        <v>10</v>
      </c>
      <c r="Y249" s="12">
        <f>AN257</f>
        <v>970</v>
      </c>
      <c r="AA249" s="9"/>
      <c r="AB249" s="10"/>
      <c r="AC249" s="10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13" t="s">
        <v>11</v>
      </c>
      <c r="C250" s="12"/>
      <c r="E250" s="9"/>
      <c r="F250" s="10"/>
      <c r="G250" s="10"/>
      <c r="H250" s="5"/>
      <c r="N250" s="3"/>
      <c r="O250" s="3"/>
      <c r="P250" s="3"/>
      <c r="Q250" s="3"/>
      <c r="R250" s="20"/>
      <c r="S250" s="3"/>
      <c r="V250" s="19"/>
      <c r="X250" s="13" t="s">
        <v>11</v>
      </c>
      <c r="Y250" s="12"/>
      <c r="AA250" s="9"/>
      <c r="AB250" s="10"/>
      <c r="AC250" s="10"/>
      <c r="AD250" s="5"/>
      <c r="AJ250" s="3"/>
      <c r="AK250" s="3"/>
      <c r="AL250" s="3"/>
      <c r="AM250" s="3"/>
      <c r="AN250" s="20"/>
      <c r="AO250" s="3"/>
    </row>
    <row r="251" spans="2:41" x14ac:dyDescent="0.25">
      <c r="B251" s="13" t="s">
        <v>12</v>
      </c>
      <c r="C251" s="12">
        <v>10</v>
      </c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3" t="s">
        <v>12</v>
      </c>
      <c r="Y251" s="12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x14ac:dyDescent="0.25">
      <c r="B252" s="13" t="s">
        <v>13</v>
      </c>
      <c r="C252" s="12"/>
      <c r="E252" s="9"/>
      <c r="F252" s="10"/>
      <c r="G252" s="10"/>
      <c r="H252" s="5"/>
      <c r="N252" s="3"/>
      <c r="O252" s="3"/>
      <c r="P252" s="3"/>
      <c r="Q252" s="3"/>
      <c r="R252" s="20"/>
      <c r="S252" s="3"/>
      <c r="V252" s="19"/>
      <c r="X252" s="13" t="s">
        <v>13</v>
      </c>
      <c r="Y252" s="12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3" t="s">
        <v>14</v>
      </c>
      <c r="C253" s="12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3" t="s">
        <v>14</v>
      </c>
      <c r="Y253" s="12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3" t="s">
        <v>15</v>
      </c>
      <c r="C254" s="12"/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3" t="s">
        <v>15</v>
      </c>
      <c r="Y254" s="12"/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16</v>
      </c>
      <c r="C255" s="12"/>
      <c r="E255" s="161" t="s">
        <v>7</v>
      </c>
      <c r="F255" s="162"/>
      <c r="G255" s="163"/>
      <c r="H255" s="5">
        <f>SUM(H241:H254)</f>
        <v>763</v>
      </c>
      <c r="N255" s="3"/>
      <c r="O255" s="3"/>
      <c r="P255" s="3"/>
      <c r="Q255" s="3"/>
      <c r="R255" s="20"/>
      <c r="S255" s="3"/>
      <c r="V255" s="19"/>
      <c r="X255" s="13" t="s">
        <v>16</v>
      </c>
      <c r="Y255" s="12"/>
      <c r="AA255" s="161" t="s">
        <v>7</v>
      </c>
      <c r="AB255" s="162"/>
      <c r="AC255" s="163"/>
      <c r="AD255" s="5">
        <f>SUM(AD241:AD254)</f>
        <v>540</v>
      </c>
      <c r="AJ255" s="3"/>
      <c r="AK255" s="3"/>
      <c r="AL255" s="3"/>
      <c r="AM255" s="3"/>
      <c r="AN255" s="20"/>
      <c r="AO255" s="3"/>
    </row>
    <row r="256" spans="2:41" x14ac:dyDescent="0.25">
      <c r="B256" s="13" t="s">
        <v>17</v>
      </c>
      <c r="C256" s="12"/>
      <c r="E256" s="15"/>
      <c r="F256" s="15"/>
      <c r="G256" s="15"/>
      <c r="N256" s="3"/>
      <c r="O256" s="3"/>
      <c r="P256" s="3"/>
      <c r="Q256" s="3"/>
      <c r="R256" s="20"/>
      <c r="S256" s="3"/>
      <c r="V256" s="19"/>
      <c r="X256" s="13" t="s">
        <v>543</v>
      </c>
      <c r="Y256" s="12">
        <f>'combustibles '!I105</f>
        <v>40</v>
      </c>
      <c r="AA256" s="15"/>
      <c r="AB256" s="15"/>
      <c r="AC256" s="15"/>
      <c r="AJ256" s="3"/>
      <c r="AK256" s="3"/>
      <c r="AL256" s="3"/>
      <c r="AM256" s="3"/>
      <c r="AN256" s="20"/>
      <c r="AO256" s="3"/>
    </row>
    <row r="257" spans="2:41" x14ac:dyDescent="0.25">
      <c r="B257" s="14"/>
      <c r="C257" s="12"/>
      <c r="N257" s="161" t="s">
        <v>7</v>
      </c>
      <c r="O257" s="162"/>
      <c r="P257" s="162"/>
      <c r="Q257" s="163"/>
      <c r="R257" s="20">
        <f>SUM(R241:R256)</f>
        <v>250</v>
      </c>
      <c r="S257" s="3"/>
      <c r="V257" s="19"/>
      <c r="X257" s="14" t="s">
        <v>578</v>
      </c>
      <c r="Y257" s="12">
        <v>236</v>
      </c>
      <c r="AJ257" s="161" t="s">
        <v>7</v>
      </c>
      <c r="AK257" s="162"/>
      <c r="AL257" s="162"/>
      <c r="AM257" s="163"/>
      <c r="AN257" s="20">
        <f>SUM(AN241:AN256)</f>
        <v>970</v>
      </c>
      <c r="AO257" s="3"/>
    </row>
    <row r="258" spans="2:41" x14ac:dyDescent="0.25">
      <c r="B258" s="14"/>
      <c r="C258" s="12"/>
      <c r="V258" s="19"/>
      <c r="X258" s="14"/>
      <c r="Y258" s="12"/>
    </row>
    <row r="259" spans="2:41" x14ac:dyDescent="0.25">
      <c r="B259" s="14"/>
      <c r="C259" s="12"/>
      <c r="V259" s="19"/>
      <c r="X259" s="14"/>
      <c r="Y259" s="12"/>
    </row>
    <row r="260" spans="2:41" x14ac:dyDescent="0.25">
      <c r="B260" s="14"/>
      <c r="C260" s="12"/>
      <c r="E260" s="16"/>
      <c r="V260" s="19"/>
      <c r="X260" s="14"/>
      <c r="Y260" s="12"/>
      <c r="AA260" s="16"/>
    </row>
    <row r="261" spans="2:41" x14ac:dyDescent="0.25">
      <c r="B261" s="14"/>
      <c r="C261" s="12"/>
      <c r="V261" s="19"/>
      <c r="X261" s="14"/>
      <c r="Y261" s="12"/>
    </row>
    <row r="262" spans="2:41" x14ac:dyDescent="0.25">
      <c r="B262" s="14"/>
      <c r="C262" s="12"/>
      <c r="V262" s="19"/>
      <c r="X262" s="14"/>
      <c r="Y262" s="12"/>
    </row>
    <row r="263" spans="2:41" x14ac:dyDescent="0.25">
      <c r="B263" s="14"/>
      <c r="C263" s="12"/>
      <c r="V263" s="19"/>
      <c r="X263" s="14"/>
      <c r="Y263" s="12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3"/>
      <c r="C266" s="12"/>
      <c r="V266" s="19"/>
      <c r="X266" s="13"/>
      <c r="Y266" s="12"/>
    </row>
    <row r="267" spans="2:41" x14ac:dyDescent="0.25">
      <c r="B267" s="17" t="s">
        <v>18</v>
      </c>
      <c r="C267" s="18">
        <f>SUM(C248:C266)</f>
        <v>813.88000000000011</v>
      </c>
      <c r="D267" s="30" t="s">
        <v>22</v>
      </c>
      <c r="E267" s="30" t="s">
        <v>21</v>
      </c>
      <c r="V267" s="19"/>
      <c r="X267" s="17" t="s">
        <v>18</v>
      </c>
      <c r="Y267" s="18">
        <f>SUM(Y248:Y266)</f>
        <v>1296.8800000000001</v>
      </c>
      <c r="Z267" s="30" t="s">
        <v>22</v>
      </c>
      <c r="AA267" s="30" t="s">
        <v>21</v>
      </c>
    </row>
    <row r="268" spans="2:41" x14ac:dyDescent="0.25">
      <c r="E268" s="1" t="s">
        <v>19</v>
      </c>
      <c r="V268" s="19"/>
      <c r="AA268" s="1" t="s">
        <v>19</v>
      </c>
    </row>
    <row r="269" spans="2:41" x14ac:dyDescent="0.25">
      <c r="V269" s="19"/>
    </row>
    <row r="270" spans="2:41" x14ac:dyDescent="0.25">
      <c r="V270" s="19"/>
    </row>
    <row r="271" spans="2:41" x14ac:dyDescent="0.25">
      <c r="V271" s="19"/>
    </row>
    <row r="272" spans="2:41" x14ac:dyDescent="0.25">
      <c r="V272" s="19"/>
    </row>
    <row r="273" spans="2:41" x14ac:dyDescent="0.25">
      <c r="V273" s="19"/>
    </row>
    <row r="274" spans="2:41" x14ac:dyDescent="0.25">
      <c r="V274" s="19"/>
    </row>
    <row r="275" spans="2:41" x14ac:dyDescent="0.25">
      <c r="V275" s="19"/>
    </row>
    <row r="276" spans="2:41" x14ac:dyDescent="0.25">
      <c r="V276" s="19"/>
    </row>
    <row r="277" spans="2:41" x14ac:dyDescent="0.25">
      <c r="V277" s="19"/>
    </row>
    <row r="278" spans="2:41" x14ac:dyDescent="0.25">
      <c r="V278" s="19"/>
    </row>
    <row r="279" spans="2:41" x14ac:dyDescent="0.25">
      <c r="V279" s="19"/>
    </row>
    <row r="280" spans="2:41" x14ac:dyDescent="0.25">
      <c r="V280" s="19"/>
      <c r="AC280" s="164" t="s">
        <v>29</v>
      </c>
      <c r="AD280" s="164"/>
      <c r="AE280" s="164"/>
    </row>
    <row r="281" spans="2:41" x14ac:dyDescent="0.25">
      <c r="H281" s="165" t="s">
        <v>28</v>
      </c>
      <c r="I281" s="165"/>
      <c r="J281" s="165"/>
      <c r="V281" s="19"/>
      <c r="AC281" s="164"/>
      <c r="AD281" s="164"/>
      <c r="AE281" s="164"/>
    </row>
    <row r="282" spans="2:41" x14ac:dyDescent="0.25">
      <c r="H282" s="165"/>
      <c r="I282" s="165"/>
      <c r="J282" s="165"/>
      <c r="V282" s="19"/>
      <c r="AC282" s="164"/>
      <c r="AD282" s="164"/>
      <c r="AE282" s="164"/>
    </row>
    <row r="283" spans="2:41" x14ac:dyDescent="0.25">
      <c r="V283" s="19"/>
    </row>
    <row r="284" spans="2:41" x14ac:dyDescent="0.25">
      <c r="V284" s="19"/>
    </row>
    <row r="285" spans="2:41" ht="23.25" x14ac:dyDescent="0.35">
      <c r="B285" s="24" t="s">
        <v>65</v>
      </c>
      <c r="V285" s="19"/>
      <c r="X285" s="24" t="s">
        <v>65</v>
      </c>
    </row>
    <row r="286" spans="2:41" ht="23.25" x14ac:dyDescent="0.35">
      <c r="B286" s="25" t="s">
        <v>32</v>
      </c>
      <c r="C286" s="22">
        <f>IF(X239="PAGADO",0,Y244)</f>
        <v>-756.88000000000011</v>
      </c>
      <c r="E286" s="166" t="s">
        <v>362</v>
      </c>
      <c r="F286" s="166"/>
      <c r="G286" s="166"/>
      <c r="H286" s="166"/>
      <c r="V286" s="19"/>
      <c r="X286" s="25" t="s">
        <v>32</v>
      </c>
      <c r="Y286" s="22">
        <f>IF(B286="PAGADO",0,C291)</f>
        <v>-293.98</v>
      </c>
      <c r="AA286" s="166" t="s">
        <v>362</v>
      </c>
      <c r="AB286" s="166"/>
      <c r="AC286" s="166"/>
      <c r="AD286" s="166"/>
    </row>
    <row r="287" spans="2:41" x14ac:dyDescent="0.25">
      <c r="B287" s="1" t="s">
        <v>0</v>
      </c>
      <c r="C287" s="21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9"/>
      <c r="X287" s="1" t="s">
        <v>0</v>
      </c>
      <c r="Y287" s="21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2"/>
      <c r="E288" s="4">
        <v>45015</v>
      </c>
      <c r="F288" s="3" t="s">
        <v>608</v>
      </c>
      <c r="G288" s="3"/>
      <c r="H288" s="5">
        <v>100</v>
      </c>
      <c r="N288" s="27">
        <v>45013</v>
      </c>
      <c r="O288" s="3" t="s">
        <v>590</v>
      </c>
      <c r="P288" s="3">
        <v>40</v>
      </c>
      <c r="Q288" s="3">
        <v>1181</v>
      </c>
      <c r="R288" s="20">
        <v>40</v>
      </c>
      <c r="S288" s="3"/>
      <c r="V288" s="19"/>
      <c r="Y288" s="22"/>
      <c r="AA288" s="4"/>
      <c r="AB288" s="3"/>
      <c r="AC288" s="3"/>
      <c r="AD288" s="5"/>
      <c r="AJ288" s="27">
        <v>45026</v>
      </c>
      <c r="AK288" s="3" t="s">
        <v>529</v>
      </c>
      <c r="AL288" s="3">
        <v>580</v>
      </c>
      <c r="AM288" s="3"/>
      <c r="AN288" s="20">
        <v>580</v>
      </c>
      <c r="AO288" s="3"/>
    </row>
    <row r="289" spans="2:41" x14ac:dyDescent="0.25">
      <c r="B289" s="1" t="s">
        <v>24</v>
      </c>
      <c r="C289" s="21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7">
        <v>45014</v>
      </c>
      <c r="O289" s="3" t="s">
        <v>600</v>
      </c>
      <c r="P289" s="3"/>
      <c r="Q289" s="3" t="s">
        <v>601</v>
      </c>
      <c r="R289" s="20">
        <v>210</v>
      </c>
      <c r="S289" s="3"/>
      <c r="V289" s="19"/>
      <c r="X289" s="1" t="s">
        <v>24</v>
      </c>
      <c r="Y289" s="21">
        <f>IF(Y286&gt;0,Y286+Y287,Y287)</f>
        <v>0</v>
      </c>
      <c r="AA289" s="4"/>
      <c r="AB289" s="3"/>
      <c r="AC289" s="3"/>
      <c r="AD289" s="5"/>
      <c r="AJ289" s="27">
        <v>45027</v>
      </c>
      <c r="AK289" s="3" t="s">
        <v>644</v>
      </c>
      <c r="AL289" s="3">
        <v>200</v>
      </c>
      <c r="AM289" s="3"/>
      <c r="AN289" s="20">
        <v>200</v>
      </c>
      <c r="AO289" s="3"/>
    </row>
    <row r="290" spans="2:41" x14ac:dyDescent="0.25">
      <c r="B290" s="1" t="s">
        <v>9</v>
      </c>
      <c r="C290" s="22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7">
        <v>45022</v>
      </c>
      <c r="O290" s="3" t="s">
        <v>625</v>
      </c>
      <c r="P290" s="3"/>
      <c r="Q290" s="3"/>
      <c r="R290" s="20">
        <v>40</v>
      </c>
      <c r="S290" s="3"/>
      <c r="V290" s="19"/>
      <c r="X290" s="1" t="s">
        <v>9</v>
      </c>
      <c r="Y290" s="22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6" t="s">
        <v>25</v>
      </c>
      <c r="C291" s="23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7">
        <v>44991</v>
      </c>
      <c r="O291" s="3" t="s">
        <v>636</v>
      </c>
      <c r="P291" s="3"/>
      <c r="Q291" s="3"/>
      <c r="R291" s="20">
        <v>20</v>
      </c>
      <c r="S291" s="3"/>
      <c r="V291" s="19"/>
      <c r="X291" s="6" t="s">
        <v>8</v>
      </c>
      <c r="Y291" s="23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20"/>
      <c r="AO291" s="3"/>
    </row>
    <row r="292" spans="2:41" ht="26.25" x14ac:dyDescent="0.4">
      <c r="B292" s="167" t="str">
        <f>IF(C291&lt;0,"NO PAGAR","COBRAR")</f>
        <v>NO PAGAR</v>
      </c>
      <c r="C292" s="167"/>
      <c r="E292" s="9">
        <v>44970</v>
      </c>
      <c r="F292" s="10" t="s">
        <v>87</v>
      </c>
      <c r="G292" s="10" t="s">
        <v>86</v>
      </c>
      <c r="H292" s="5">
        <v>150</v>
      </c>
      <c r="N292" s="3"/>
      <c r="O292" s="3"/>
      <c r="P292" s="3"/>
      <c r="Q292" s="3"/>
      <c r="R292" s="20"/>
      <c r="S292" s="3"/>
      <c r="V292" s="19"/>
      <c r="X292" s="167" t="str">
        <f>IF(Y291&lt;0,"NO PAGAR","COBRAR")</f>
        <v>NO PAGAR</v>
      </c>
      <c r="Y292" s="167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59" t="s">
        <v>9</v>
      </c>
      <c r="C293" s="160"/>
      <c r="E293" s="9">
        <v>44972</v>
      </c>
      <c r="F293" s="10" t="s">
        <v>87</v>
      </c>
      <c r="G293" s="10" t="s">
        <v>86</v>
      </c>
      <c r="H293" s="5">
        <v>200</v>
      </c>
      <c r="N293" s="3"/>
      <c r="O293" s="3"/>
      <c r="P293" s="3"/>
      <c r="Q293" s="3"/>
      <c r="R293" s="20"/>
      <c r="S293" s="3"/>
      <c r="V293" s="19"/>
      <c r="X293" s="159" t="s">
        <v>9</v>
      </c>
      <c r="Y293" s="160"/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1" t="str">
        <f>IF(C327&lt;0,"SALDO A FAVOR","SALDO ADELANTAD0'")</f>
        <v>SALDO ADELANTAD0'</v>
      </c>
      <c r="C294" s="12">
        <f>IF(Y244&lt;=0,Y244*-1)</f>
        <v>756.88000000000011</v>
      </c>
      <c r="E294" s="9"/>
      <c r="F294" s="10"/>
      <c r="G294" s="10"/>
      <c r="H294" s="5"/>
      <c r="N294" s="3"/>
      <c r="O294" s="3"/>
      <c r="P294" s="3"/>
      <c r="Q294" s="3"/>
      <c r="R294" s="20"/>
      <c r="S294" s="3"/>
      <c r="V294" s="19"/>
      <c r="X294" s="11" t="str">
        <f>IF(C291&lt;0,"SALDO ADELANTADO","SALDO A FAVOR'")</f>
        <v>SALDO ADELANTADO</v>
      </c>
      <c r="Y294" s="12">
        <f>IF(C291&lt;=0,C291*-1)</f>
        <v>293.98</v>
      </c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10</v>
      </c>
      <c r="C295" s="12">
        <f>R304</f>
        <v>310</v>
      </c>
      <c r="E295" s="9"/>
      <c r="F295" s="10"/>
      <c r="G295" s="10"/>
      <c r="H295" s="5"/>
      <c r="N295" s="3"/>
      <c r="O295" s="3"/>
      <c r="P295" s="3"/>
      <c r="Q295" s="3"/>
      <c r="R295" s="20"/>
      <c r="S295" s="3"/>
      <c r="V295" s="19"/>
      <c r="X295" s="13" t="s">
        <v>10</v>
      </c>
      <c r="Y295" s="12">
        <f>AN304</f>
        <v>780</v>
      </c>
      <c r="AA295" s="9"/>
      <c r="AB295" s="10"/>
      <c r="AC295" s="10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3" t="s">
        <v>11</v>
      </c>
      <c r="C296" s="12"/>
      <c r="E296" s="9"/>
      <c r="F296" s="10"/>
      <c r="G296" s="10"/>
      <c r="H296" s="5"/>
      <c r="N296" s="3"/>
      <c r="O296" s="3"/>
      <c r="P296" s="3"/>
      <c r="Q296" s="3"/>
      <c r="R296" s="20"/>
      <c r="S296" s="3"/>
      <c r="V296" s="19"/>
      <c r="X296" s="13" t="s">
        <v>11</v>
      </c>
      <c r="Y296" s="12">
        <v>50</v>
      </c>
      <c r="AA296" s="9"/>
      <c r="AB296" s="10"/>
      <c r="AC296" s="10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13" t="s">
        <v>12</v>
      </c>
      <c r="C297" s="12"/>
      <c r="E297" s="9"/>
      <c r="F297" s="10"/>
      <c r="G297" s="10"/>
      <c r="H297" s="5"/>
      <c r="N297" s="3"/>
      <c r="O297" s="3"/>
      <c r="P297" s="3"/>
      <c r="Q297" s="3"/>
      <c r="R297" s="20"/>
      <c r="S297" s="3"/>
      <c r="V297" s="19"/>
      <c r="X297" s="13" t="s">
        <v>12</v>
      </c>
      <c r="Y297" s="12">
        <v>15</v>
      </c>
      <c r="AA297" s="9"/>
      <c r="AB297" s="10"/>
      <c r="AC297" s="10"/>
      <c r="AD297" s="5"/>
      <c r="AJ297" s="3"/>
      <c r="AK297" s="3"/>
      <c r="AL297" s="3"/>
      <c r="AM297" s="3"/>
      <c r="AN297" s="20"/>
      <c r="AO297" s="3"/>
    </row>
    <row r="298" spans="2:41" x14ac:dyDescent="0.25">
      <c r="B298" s="13" t="s">
        <v>13</v>
      </c>
      <c r="C298" s="12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3" t="s">
        <v>13</v>
      </c>
      <c r="Y298" s="12">
        <v>20</v>
      </c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3" t="s">
        <v>14</v>
      </c>
      <c r="C299" s="12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3" t="s">
        <v>647</v>
      </c>
      <c r="Y299" s="12">
        <v>59.25</v>
      </c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3" t="s">
        <v>15</v>
      </c>
      <c r="C300" s="12"/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3" t="s">
        <v>15</v>
      </c>
      <c r="Y300" s="12"/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594</v>
      </c>
      <c r="C301" s="12">
        <v>47.1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16</v>
      </c>
      <c r="Y301" s="12"/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17</v>
      </c>
      <c r="C302" s="12"/>
      <c r="E302" s="161" t="s">
        <v>7</v>
      </c>
      <c r="F302" s="162"/>
      <c r="G302" s="163"/>
      <c r="H302" s="5">
        <f>SUM(H288:H301)</f>
        <v>820</v>
      </c>
      <c r="N302" s="3"/>
      <c r="O302" s="3"/>
      <c r="P302" s="3"/>
      <c r="Q302" s="3"/>
      <c r="R302" s="20"/>
      <c r="S302" s="3"/>
      <c r="V302" s="19"/>
      <c r="X302" s="13" t="s">
        <v>17</v>
      </c>
      <c r="Y302" s="12"/>
      <c r="AA302" s="161" t="s">
        <v>7</v>
      </c>
      <c r="AB302" s="162"/>
      <c r="AC302" s="163"/>
      <c r="AD302" s="5">
        <f>SUM(AD288:AD301)</f>
        <v>0</v>
      </c>
      <c r="AJ302" s="3"/>
      <c r="AK302" s="3"/>
      <c r="AL302" s="3"/>
      <c r="AM302" s="3"/>
      <c r="AN302" s="20"/>
      <c r="AO302" s="3"/>
    </row>
    <row r="303" spans="2:41" x14ac:dyDescent="0.25">
      <c r="B303" s="14"/>
      <c r="C303" s="12"/>
      <c r="E303" s="15"/>
      <c r="F303" s="15"/>
      <c r="G303" s="15"/>
      <c r="N303" s="3"/>
      <c r="O303" s="3"/>
      <c r="P303" s="3"/>
      <c r="Q303" s="3"/>
      <c r="R303" s="20"/>
      <c r="S303" s="3"/>
      <c r="V303" s="19"/>
      <c r="X303" s="14"/>
      <c r="Y303" s="12"/>
      <c r="AA303" s="15"/>
      <c r="AB303" s="15"/>
      <c r="AC303" s="15"/>
      <c r="AJ303" s="3"/>
      <c r="AK303" s="3"/>
      <c r="AL303" s="3"/>
      <c r="AM303" s="3"/>
      <c r="AN303" s="20"/>
      <c r="AO303" s="3"/>
    </row>
    <row r="304" spans="2:41" x14ac:dyDescent="0.25">
      <c r="B304" s="14"/>
      <c r="C304" s="12"/>
      <c r="N304" s="161" t="s">
        <v>7</v>
      </c>
      <c r="O304" s="162"/>
      <c r="P304" s="162"/>
      <c r="Q304" s="163"/>
      <c r="R304" s="20">
        <f>SUM(R288:R303)</f>
        <v>310</v>
      </c>
      <c r="S304" s="3"/>
      <c r="V304" s="19"/>
      <c r="X304" s="14"/>
      <c r="Y304" s="12"/>
      <c r="AJ304" s="161" t="s">
        <v>7</v>
      </c>
      <c r="AK304" s="162"/>
      <c r="AL304" s="162"/>
      <c r="AM304" s="163"/>
      <c r="AN304" s="20">
        <f>SUM(AN288:AN303)</f>
        <v>780</v>
      </c>
      <c r="AO304" s="3"/>
    </row>
    <row r="305" spans="2:27" x14ac:dyDescent="0.25">
      <c r="B305" s="14"/>
      <c r="C305" s="12"/>
      <c r="V305" s="19"/>
      <c r="X305" s="14"/>
      <c r="Y305" s="12"/>
    </row>
    <row r="306" spans="2:27" x14ac:dyDescent="0.25">
      <c r="B306" s="14"/>
      <c r="C306" s="12"/>
      <c r="V306" s="19"/>
      <c r="X306" s="14"/>
      <c r="Y306" s="12"/>
    </row>
    <row r="307" spans="2:27" x14ac:dyDescent="0.25">
      <c r="B307" s="14"/>
      <c r="C307" s="12"/>
      <c r="E307" s="16"/>
      <c r="V307" s="19"/>
      <c r="X307" s="14"/>
      <c r="Y307" s="12"/>
      <c r="AA307" s="16"/>
    </row>
    <row r="308" spans="2:27" x14ac:dyDescent="0.25">
      <c r="B308" s="14"/>
      <c r="C308" s="12"/>
      <c r="V308" s="19"/>
      <c r="X308" s="14"/>
      <c r="Y308" s="12"/>
    </row>
    <row r="309" spans="2:27" x14ac:dyDescent="0.25">
      <c r="B309" s="14"/>
      <c r="C309" s="12"/>
      <c r="V309" s="19"/>
      <c r="X309" s="14"/>
      <c r="Y309" s="12"/>
    </row>
    <row r="310" spans="2:27" x14ac:dyDescent="0.25">
      <c r="B310" s="14"/>
      <c r="C310" s="12"/>
      <c r="V310" s="19"/>
      <c r="X310" s="14"/>
      <c r="Y310" s="12"/>
    </row>
    <row r="311" spans="2:27" x14ac:dyDescent="0.25">
      <c r="B311" s="14"/>
      <c r="C311" s="12"/>
      <c r="V311" s="19"/>
      <c r="X311" s="14"/>
      <c r="Y311" s="12"/>
    </row>
    <row r="312" spans="2:27" x14ac:dyDescent="0.25">
      <c r="B312" s="13"/>
      <c r="C312" s="12"/>
      <c r="V312" s="19"/>
      <c r="X312" s="13"/>
      <c r="Y312" s="12"/>
    </row>
    <row r="313" spans="2:27" x14ac:dyDescent="0.25">
      <c r="B313" s="17" t="s">
        <v>18</v>
      </c>
      <c r="C313" s="18">
        <f>SUM(C294:C312)</f>
        <v>1113.98</v>
      </c>
      <c r="V313" s="19"/>
      <c r="X313" s="17" t="s">
        <v>18</v>
      </c>
      <c r="Y313" s="18">
        <f>SUM(Y294:Y312)</f>
        <v>1218.23</v>
      </c>
    </row>
    <row r="314" spans="2:27" x14ac:dyDescent="0.25">
      <c r="D314" s="30" t="s">
        <v>22</v>
      </c>
      <c r="E314" s="30" t="s">
        <v>21</v>
      </c>
      <c r="V314" s="19"/>
      <c r="Z314" s="30" t="s">
        <v>22</v>
      </c>
      <c r="AA314" s="30" t="s">
        <v>21</v>
      </c>
    </row>
    <row r="315" spans="2:27" x14ac:dyDescent="0.25">
      <c r="E315" s="1" t="s">
        <v>19</v>
      </c>
      <c r="V315" s="19"/>
      <c r="AA315" s="1" t="s">
        <v>19</v>
      </c>
    </row>
    <row r="316" spans="2:27" x14ac:dyDescent="0.25">
      <c r="V316" s="19"/>
    </row>
    <row r="317" spans="2:27" x14ac:dyDescent="0.25">
      <c r="V317" s="19"/>
    </row>
    <row r="318" spans="2:27" x14ac:dyDescent="0.25">
      <c r="V318" s="19"/>
    </row>
    <row r="319" spans="2:27" x14ac:dyDescent="0.25">
      <c r="V319" s="19"/>
    </row>
    <row r="320" spans="2:27" x14ac:dyDescent="0.25">
      <c r="V320" s="19"/>
    </row>
    <row r="321" spans="1:43" x14ac:dyDescent="0.25">
      <c r="V321" s="19"/>
    </row>
    <row r="322" spans="1:43" x14ac:dyDescent="0.2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</row>
    <row r="323" spans="1:43" x14ac:dyDescent="0.2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</row>
    <row r="324" spans="1:43" x14ac:dyDescent="0.2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</row>
    <row r="325" spans="1:43" x14ac:dyDescent="0.25">
      <c r="V325" s="19"/>
    </row>
    <row r="326" spans="1:43" x14ac:dyDescent="0.25">
      <c r="H326" s="165" t="s">
        <v>30</v>
      </c>
      <c r="I326" s="165"/>
      <c r="J326" s="165"/>
      <c r="V326" s="19"/>
      <c r="AA326" s="165" t="s">
        <v>31</v>
      </c>
      <c r="AB326" s="165"/>
      <c r="AC326" s="165"/>
    </row>
    <row r="327" spans="1:43" x14ac:dyDescent="0.25">
      <c r="H327" s="165"/>
      <c r="I327" s="165"/>
      <c r="J327" s="165"/>
      <c r="V327" s="19"/>
      <c r="AA327" s="165"/>
      <c r="AB327" s="165"/>
      <c r="AC327" s="165"/>
    </row>
    <row r="328" spans="1:43" x14ac:dyDescent="0.25">
      <c r="V328" s="19"/>
    </row>
    <row r="329" spans="1:43" x14ac:dyDescent="0.25">
      <c r="V329" s="19"/>
    </row>
    <row r="330" spans="1:43" ht="23.25" x14ac:dyDescent="0.35">
      <c r="B330" s="26" t="s">
        <v>65</v>
      </c>
      <c r="V330" s="19"/>
      <c r="X330" s="24" t="s">
        <v>65</v>
      </c>
    </row>
    <row r="331" spans="1:43" ht="23.25" x14ac:dyDescent="0.35">
      <c r="B331" s="25" t="s">
        <v>32</v>
      </c>
      <c r="C331" s="22">
        <f>IF(X286="PAGADO",0,Y291)</f>
        <v>-1218.23</v>
      </c>
      <c r="E331" s="166" t="s">
        <v>362</v>
      </c>
      <c r="F331" s="166"/>
      <c r="G331" s="166"/>
      <c r="H331" s="166"/>
      <c r="V331" s="19"/>
      <c r="X331" s="25" t="s">
        <v>32</v>
      </c>
      <c r="Y331" s="22">
        <f>IF(B1119="PAGADO",0,C336)</f>
        <v>-457.30000000000018</v>
      </c>
      <c r="AA331" s="166" t="s">
        <v>61</v>
      </c>
      <c r="AB331" s="166"/>
      <c r="AC331" s="166"/>
      <c r="AD331" s="166"/>
    </row>
    <row r="332" spans="1:43" x14ac:dyDescent="0.25">
      <c r="B332" s="1" t="s">
        <v>0</v>
      </c>
      <c r="C332" s="21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9"/>
      <c r="X332" s="1" t="s">
        <v>0</v>
      </c>
      <c r="Y332" s="21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 s="30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2"/>
      <c r="E333" s="4">
        <v>44987</v>
      </c>
      <c r="F333" s="3" t="s">
        <v>512</v>
      </c>
      <c r="G333" s="3" t="s">
        <v>334</v>
      </c>
      <c r="H333" s="5">
        <v>310</v>
      </c>
      <c r="N333" s="27">
        <v>45030</v>
      </c>
      <c r="O333" s="3" t="s">
        <v>600</v>
      </c>
      <c r="P333" s="3"/>
      <c r="Q333" s="3"/>
      <c r="R333" s="20">
        <v>180</v>
      </c>
      <c r="S333" s="3"/>
      <c r="V333" s="19"/>
      <c r="Y333" s="22"/>
      <c r="AA333" s="4">
        <v>44986</v>
      </c>
      <c r="AB333" s="3" t="s">
        <v>149</v>
      </c>
      <c r="AC333" s="3" t="s">
        <v>150</v>
      </c>
      <c r="AD333" s="5">
        <v>170</v>
      </c>
      <c r="AJ333" s="27">
        <v>45040</v>
      </c>
      <c r="AK333" s="3" t="s">
        <v>529</v>
      </c>
      <c r="AL333" s="3">
        <v>190.07</v>
      </c>
      <c r="AM333" s="3">
        <v>1223</v>
      </c>
      <c r="AN333" s="20">
        <v>190.07</v>
      </c>
      <c r="AO333" s="3"/>
    </row>
    <row r="334" spans="1:43" x14ac:dyDescent="0.25">
      <c r="B334" s="1" t="s">
        <v>24</v>
      </c>
      <c r="C334" s="21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7">
        <v>45033</v>
      </c>
      <c r="O334" s="3" t="s">
        <v>600</v>
      </c>
      <c r="P334" s="3"/>
      <c r="Q334" s="3"/>
      <c r="R334" s="20">
        <v>650</v>
      </c>
      <c r="S334" s="3"/>
      <c r="V334" s="19"/>
      <c r="X334" s="1" t="s">
        <v>24</v>
      </c>
      <c r="Y334" s="21">
        <f>IF(Y331&gt;0,Y331+Y332,Y332)</f>
        <v>170</v>
      </c>
      <c r="AA334" s="4"/>
      <c r="AB334" s="3"/>
      <c r="AC334" s="3"/>
      <c r="AD334" s="5"/>
      <c r="AJ334" s="27">
        <v>45040</v>
      </c>
      <c r="AK334" s="3" t="s">
        <v>722</v>
      </c>
      <c r="AL334" s="3">
        <v>20</v>
      </c>
      <c r="AM334" s="3"/>
      <c r="AN334" s="20">
        <v>20</v>
      </c>
      <c r="AO334" s="3"/>
    </row>
    <row r="335" spans="1:43" x14ac:dyDescent="0.25">
      <c r="B335" s="1" t="s">
        <v>9</v>
      </c>
      <c r="C335" s="22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7">
        <v>45035</v>
      </c>
      <c r="O335" s="3" t="s">
        <v>679</v>
      </c>
      <c r="P335" s="3"/>
      <c r="Q335" s="3">
        <v>1216</v>
      </c>
      <c r="R335" s="20">
        <v>180</v>
      </c>
      <c r="S335" s="3"/>
      <c r="V335" s="19"/>
      <c r="X335" s="1" t="s">
        <v>9</v>
      </c>
      <c r="Y335" s="22">
        <f>Y354</f>
        <v>1022.3700000000001</v>
      </c>
      <c r="AA335" s="4"/>
      <c r="AB335" s="3"/>
      <c r="AC335" s="3"/>
      <c r="AD335" s="5"/>
      <c r="AJ335" s="27">
        <v>45043</v>
      </c>
      <c r="AK335" s="3" t="s">
        <v>726</v>
      </c>
      <c r="AL335" s="3">
        <v>210</v>
      </c>
      <c r="AM335" s="3">
        <v>1226</v>
      </c>
      <c r="AN335" s="20">
        <v>210</v>
      </c>
      <c r="AO335" s="3"/>
    </row>
    <row r="336" spans="1:43" x14ac:dyDescent="0.25">
      <c r="B336" s="6" t="s">
        <v>26</v>
      </c>
      <c r="C336" s="23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20"/>
      <c r="S336" s="3"/>
      <c r="V336" s="19"/>
      <c r="X336" s="6" t="s">
        <v>27</v>
      </c>
      <c r="Y336" s="23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20"/>
      <c r="AO336" s="3"/>
    </row>
    <row r="337" spans="2:41" ht="23.25" x14ac:dyDescent="0.35">
      <c r="B337" s="6"/>
      <c r="C337" s="7"/>
      <c r="E337" s="9">
        <v>45015</v>
      </c>
      <c r="F337" s="10" t="s">
        <v>512</v>
      </c>
      <c r="G337" s="10" t="s">
        <v>97</v>
      </c>
      <c r="H337" s="5">
        <v>285</v>
      </c>
      <c r="N337" s="3"/>
      <c r="O337" s="3"/>
      <c r="P337" s="3"/>
      <c r="Q337" s="3"/>
      <c r="R337" s="20"/>
      <c r="S337" s="3"/>
      <c r="V337" s="19"/>
      <c r="X337" s="168" t="str">
        <f>IF(Y336&lt;0,"NO PAGAR","COBRAR'")</f>
        <v>NO PAGAR</v>
      </c>
      <c r="Y337" s="168"/>
      <c r="AA337" s="9"/>
      <c r="AB337" s="10"/>
      <c r="AC337" s="10"/>
      <c r="AD337" s="5"/>
      <c r="AJ337" s="3"/>
      <c r="AK337" s="3"/>
      <c r="AL337" s="3"/>
      <c r="AM337" s="3"/>
      <c r="AN337" s="20"/>
      <c r="AO337" s="3"/>
    </row>
    <row r="338" spans="2:41" ht="23.25" x14ac:dyDescent="0.35">
      <c r="B338" s="168" t="str">
        <f>IF(C336&lt;0,"NO PAGAR","COBRAR'")</f>
        <v>NO PAGAR</v>
      </c>
      <c r="C338" s="168"/>
      <c r="E338" s="9">
        <v>44967</v>
      </c>
      <c r="F338" s="10" t="s">
        <v>149</v>
      </c>
      <c r="G338" s="10" t="s">
        <v>669</v>
      </c>
      <c r="H338" s="5">
        <v>170</v>
      </c>
      <c r="N338" s="3"/>
      <c r="O338" s="3"/>
      <c r="P338" s="3"/>
      <c r="Q338" s="3"/>
      <c r="R338" s="20"/>
      <c r="S338" s="3"/>
      <c r="V338" s="19"/>
      <c r="X338" s="6"/>
      <c r="Y338" s="8"/>
      <c r="AA338" s="9"/>
      <c r="AB338" s="10"/>
      <c r="AC338" s="10"/>
      <c r="AD338" s="5"/>
      <c r="AJ338" s="3"/>
      <c r="AK338" s="3"/>
      <c r="AL338" s="3"/>
      <c r="AM338" s="3"/>
      <c r="AN338" s="20"/>
      <c r="AO338" s="3"/>
    </row>
    <row r="339" spans="2:41" x14ac:dyDescent="0.25">
      <c r="B339" s="159" t="s">
        <v>9</v>
      </c>
      <c r="C339" s="160"/>
      <c r="E339" s="9">
        <v>44980</v>
      </c>
      <c r="F339" s="10" t="s">
        <v>149</v>
      </c>
      <c r="G339" s="10" t="s">
        <v>151</v>
      </c>
      <c r="H339" s="100">
        <v>190</v>
      </c>
      <c r="N339" s="3"/>
      <c r="O339" s="3"/>
      <c r="P339" s="3"/>
      <c r="Q339" s="3"/>
      <c r="R339" s="20"/>
      <c r="S339" s="3"/>
      <c r="V339" s="19"/>
      <c r="X339" s="159" t="s">
        <v>9</v>
      </c>
      <c r="Y339" s="160"/>
      <c r="AA339" s="9"/>
      <c r="AB339" s="10"/>
      <c r="AC339" s="10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1" t="str">
        <f>IF(Y291&lt;0,"SALDO ADELANTADO","SALDO A FAVOR '")</f>
        <v>SALDO ADELANTADO</v>
      </c>
      <c r="C340" s="12">
        <f>IF(Y291&lt;=0,Y291*-1)</f>
        <v>1218.23</v>
      </c>
      <c r="E340" s="9">
        <v>45000</v>
      </c>
      <c r="F340" s="10" t="s">
        <v>680</v>
      </c>
      <c r="G340" s="10" t="s">
        <v>598</v>
      </c>
      <c r="H340" s="5">
        <v>160</v>
      </c>
      <c r="N340" s="3"/>
      <c r="O340" s="3"/>
      <c r="P340" s="3"/>
      <c r="Q340" s="3"/>
      <c r="R340" s="20"/>
      <c r="S340" s="3"/>
      <c r="V340" s="19"/>
      <c r="X340" s="11" t="str">
        <f>IF(C336&lt;0,"SALDO ADELANTADO","SALDO A FAVOR'")</f>
        <v>SALDO ADELANTADO</v>
      </c>
      <c r="Y340" s="12">
        <f>IF(C336&lt;=0,C336*-1)</f>
        <v>457.30000000000018</v>
      </c>
      <c r="AA340" s="9"/>
      <c r="AB340" s="10"/>
      <c r="AC340" s="10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3" t="s">
        <v>10</v>
      </c>
      <c r="C341" s="12">
        <f>R349</f>
        <v>1010</v>
      </c>
      <c r="E341" s="9">
        <v>44992</v>
      </c>
      <c r="F341" s="10" t="s">
        <v>181</v>
      </c>
      <c r="G341" s="10" t="s">
        <v>89</v>
      </c>
      <c r="H341" s="5">
        <v>210</v>
      </c>
      <c r="N341" s="3"/>
      <c r="O341" s="3"/>
      <c r="P341" s="3"/>
      <c r="Q341" s="3"/>
      <c r="R341" s="20"/>
      <c r="S341" s="3"/>
      <c r="V341" s="19"/>
      <c r="X341" s="13" t="s">
        <v>10</v>
      </c>
      <c r="Y341" s="12">
        <f>AN349</f>
        <v>420.07</v>
      </c>
      <c r="AA341" s="9"/>
      <c r="AB341" s="10"/>
      <c r="AC341" s="10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13" t="s">
        <v>11</v>
      </c>
      <c r="C342" s="12"/>
      <c r="E342" s="9"/>
      <c r="F342" s="10"/>
      <c r="G342" s="10"/>
      <c r="H342" s="5"/>
      <c r="N342" s="3"/>
      <c r="O342" s="3"/>
      <c r="P342" s="3"/>
      <c r="Q342" s="3"/>
      <c r="R342" s="20"/>
      <c r="S342" s="3"/>
      <c r="V342" s="19"/>
      <c r="X342" s="13" t="s">
        <v>11</v>
      </c>
      <c r="Y342" s="12"/>
      <c r="AA342" s="9"/>
      <c r="AB342" s="10"/>
      <c r="AC342" s="10"/>
      <c r="AD342" s="5"/>
      <c r="AJ342" s="3"/>
      <c r="AK342" s="3"/>
      <c r="AL342" s="3"/>
      <c r="AM342" s="3"/>
      <c r="AN342" s="20"/>
      <c r="AO342" s="3"/>
    </row>
    <row r="343" spans="2:41" x14ac:dyDescent="0.25">
      <c r="B343" s="13" t="s">
        <v>12</v>
      </c>
      <c r="C343" s="12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3" t="s">
        <v>12</v>
      </c>
      <c r="Y343" s="12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x14ac:dyDescent="0.25">
      <c r="B344" s="13" t="s">
        <v>13</v>
      </c>
      <c r="C344" s="12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13" t="s">
        <v>13</v>
      </c>
      <c r="Y344" s="12"/>
      <c r="AA344" s="9"/>
      <c r="AB344" s="10"/>
      <c r="AC344" s="10"/>
      <c r="AD344" s="5"/>
      <c r="AJ344" s="3"/>
      <c r="AK344" s="3"/>
      <c r="AL344" s="3"/>
      <c r="AM344" s="3"/>
      <c r="AN344" s="20"/>
      <c r="AO344" s="3"/>
    </row>
    <row r="345" spans="2:41" x14ac:dyDescent="0.25">
      <c r="B345" s="13" t="s">
        <v>14</v>
      </c>
      <c r="C345" s="12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3" t="s">
        <v>14</v>
      </c>
      <c r="Y345" s="12"/>
      <c r="AA345" s="9"/>
      <c r="AB345" s="10"/>
      <c r="AC345" s="10"/>
      <c r="AD345" s="5"/>
      <c r="AJ345" s="3"/>
      <c r="AK345" s="3"/>
      <c r="AL345" s="3"/>
      <c r="AM345" s="3"/>
      <c r="AN345" s="20"/>
      <c r="AO345" s="3"/>
    </row>
    <row r="346" spans="2:41" x14ac:dyDescent="0.25">
      <c r="B346" s="13" t="s">
        <v>15</v>
      </c>
      <c r="C346" s="12"/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3" t="s">
        <v>15</v>
      </c>
      <c r="Y346" s="12"/>
      <c r="AA346" s="9"/>
      <c r="AB346" s="10"/>
      <c r="AC346" s="10"/>
      <c r="AD346" s="5"/>
      <c r="AJ346" s="3"/>
      <c r="AK346" s="3"/>
      <c r="AL346" s="3"/>
      <c r="AM346" s="3"/>
      <c r="AN346" s="20"/>
      <c r="AO346" s="3"/>
    </row>
    <row r="347" spans="2:41" x14ac:dyDescent="0.25">
      <c r="B347" s="13" t="s">
        <v>691</v>
      </c>
      <c r="C347" s="12">
        <v>47.05</v>
      </c>
      <c r="E347" s="161" t="s">
        <v>7</v>
      </c>
      <c r="F347" s="162"/>
      <c r="G347" s="163"/>
      <c r="H347" s="5">
        <f>SUM(H333:H346)</f>
        <v>2080</v>
      </c>
      <c r="N347" s="3"/>
      <c r="O347" s="3"/>
      <c r="P347" s="3"/>
      <c r="Q347" s="3"/>
      <c r="R347" s="20"/>
      <c r="S347" s="3"/>
      <c r="V347" s="19"/>
      <c r="X347" s="13" t="s">
        <v>16</v>
      </c>
      <c r="Y347" s="12"/>
      <c r="AA347" s="161" t="s">
        <v>7</v>
      </c>
      <c r="AB347" s="162"/>
      <c r="AC347" s="163"/>
      <c r="AD347" s="5">
        <f>SUM(AD333:AD346)</f>
        <v>170</v>
      </c>
      <c r="AJ347" s="3"/>
      <c r="AK347" s="3"/>
      <c r="AL347" s="3"/>
      <c r="AM347" s="3"/>
      <c r="AN347" s="20"/>
      <c r="AO347" s="3"/>
    </row>
    <row r="348" spans="2:41" x14ac:dyDescent="0.25">
      <c r="B348" s="13" t="s">
        <v>694</v>
      </c>
      <c r="C348" s="12">
        <v>262.02</v>
      </c>
      <c r="E348" s="15"/>
      <c r="F348" s="15"/>
      <c r="G348" s="15"/>
      <c r="N348" s="3"/>
      <c r="O348" s="3"/>
      <c r="P348" s="3"/>
      <c r="Q348" s="3"/>
      <c r="R348" s="20"/>
      <c r="S348" s="3"/>
      <c r="V348" s="19"/>
      <c r="X348" s="13" t="s">
        <v>717</v>
      </c>
      <c r="Y348" s="12">
        <v>145</v>
      </c>
      <c r="AA348" s="15"/>
      <c r="AB348" s="15"/>
      <c r="AC348" s="15"/>
      <c r="AJ348" s="3"/>
      <c r="AK348" s="3"/>
      <c r="AL348" s="3"/>
      <c r="AM348" s="3"/>
      <c r="AN348" s="20"/>
      <c r="AO348" s="3"/>
    </row>
    <row r="349" spans="2:41" x14ac:dyDescent="0.25">
      <c r="B349" s="14"/>
      <c r="C349" s="12"/>
      <c r="N349" s="161" t="s">
        <v>7</v>
      </c>
      <c r="O349" s="162"/>
      <c r="P349" s="162"/>
      <c r="Q349" s="163"/>
      <c r="R349" s="20">
        <f>SUM(R333:R348)</f>
        <v>1010</v>
      </c>
      <c r="S349" s="3"/>
      <c r="V349" s="19"/>
      <c r="X349" s="14"/>
      <c r="Y349" s="12"/>
      <c r="AJ349" s="161" t="s">
        <v>7</v>
      </c>
      <c r="AK349" s="162"/>
      <c r="AL349" s="162"/>
      <c r="AM349" s="163"/>
      <c r="AN349" s="20">
        <f>SUM(AN333:AN348)</f>
        <v>420.07</v>
      </c>
      <c r="AO349" s="3"/>
    </row>
    <row r="350" spans="2:41" x14ac:dyDescent="0.25">
      <c r="B350" s="14"/>
      <c r="C350" s="12"/>
      <c r="V350" s="19"/>
      <c r="X350" s="14"/>
      <c r="Y350" s="12"/>
    </row>
    <row r="351" spans="2:41" x14ac:dyDescent="0.25">
      <c r="B351" s="14"/>
      <c r="C351" s="12"/>
      <c r="V351" s="19"/>
      <c r="X351" s="14"/>
      <c r="Y351" s="12"/>
    </row>
    <row r="352" spans="2:41" x14ac:dyDescent="0.25">
      <c r="B352" s="14"/>
      <c r="C352" s="12"/>
      <c r="E352" s="16"/>
      <c r="V352" s="19"/>
      <c r="X352" s="14"/>
      <c r="Y352" s="12"/>
    </row>
    <row r="353" spans="2:27" x14ac:dyDescent="0.25">
      <c r="B353" s="14"/>
      <c r="C353" s="12"/>
      <c r="V353" s="19"/>
      <c r="X353" s="13"/>
      <c r="Y353" s="12"/>
    </row>
    <row r="354" spans="2:27" x14ac:dyDescent="0.25">
      <c r="B354" s="14"/>
      <c r="C354" s="12"/>
      <c r="V354" s="19"/>
      <c r="X354" s="17" t="s">
        <v>18</v>
      </c>
      <c r="Y354" s="18">
        <f>SUM(Y340:Y353)</f>
        <v>1022.3700000000001</v>
      </c>
      <c r="Z354" s="30" t="s">
        <v>22</v>
      </c>
      <c r="AA354" s="30" t="s">
        <v>21</v>
      </c>
    </row>
    <row r="355" spans="2:27" x14ac:dyDescent="0.25">
      <c r="B355" s="14"/>
      <c r="C355" s="12"/>
      <c r="V355" s="19"/>
      <c r="AA355" s="1" t="s">
        <v>19</v>
      </c>
    </row>
    <row r="356" spans="2:27" x14ac:dyDescent="0.25">
      <c r="B356" s="14"/>
      <c r="C356" s="12"/>
      <c r="V356" s="19"/>
    </row>
    <row r="357" spans="2:27" x14ac:dyDescent="0.25">
      <c r="B357" s="14"/>
      <c r="C357" s="12"/>
      <c r="V357" s="19"/>
    </row>
    <row r="358" spans="2:27" x14ac:dyDescent="0.25">
      <c r="B358" s="13"/>
      <c r="C358" s="12"/>
      <c r="V358" s="19"/>
    </row>
    <row r="359" spans="2:27" x14ac:dyDescent="0.25">
      <c r="B359" s="17" t="s">
        <v>18</v>
      </c>
      <c r="C359" s="18">
        <f>SUM(C340:C358)</f>
        <v>2537.3000000000002</v>
      </c>
      <c r="D359" s="30" t="s">
        <v>22</v>
      </c>
      <c r="E359" s="30" t="s">
        <v>21</v>
      </c>
      <c r="V359" s="19"/>
    </row>
    <row r="360" spans="2:27" x14ac:dyDescent="0.25">
      <c r="E360" s="1" t="s">
        <v>19</v>
      </c>
      <c r="V360" s="19"/>
    </row>
    <row r="361" spans="2:27" x14ac:dyDescent="0.25">
      <c r="V361" s="19"/>
    </row>
    <row r="362" spans="2:27" x14ac:dyDescent="0.25">
      <c r="V362" s="19"/>
    </row>
    <row r="363" spans="2:27" x14ac:dyDescent="0.25">
      <c r="V363" s="19"/>
    </row>
    <row r="364" spans="2:27" x14ac:dyDescent="0.25">
      <c r="V364" s="19"/>
    </row>
    <row r="365" spans="2:27" x14ac:dyDescent="0.25">
      <c r="V365" s="19"/>
    </row>
    <row r="366" spans="2:27" x14ac:dyDescent="0.25">
      <c r="V366" s="19"/>
    </row>
    <row r="367" spans="2:27" x14ac:dyDescent="0.25">
      <c r="V367" s="19"/>
    </row>
    <row r="368" spans="2:27" x14ac:dyDescent="0.25">
      <c r="V368" s="19"/>
    </row>
    <row r="369" spans="2:41" x14ac:dyDescent="0.25">
      <c r="V369" s="19"/>
    </row>
    <row r="370" spans="2:41" x14ac:dyDescent="0.25">
      <c r="V370" s="19"/>
    </row>
    <row r="371" spans="2:41" x14ac:dyDescent="0.25">
      <c r="V371" s="19"/>
    </row>
    <row r="372" spans="2:41" x14ac:dyDescent="0.25">
      <c r="V372" s="19"/>
    </row>
    <row r="373" spans="2:41" x14ac:dyDescent="0.25">
      <c r="V373" s="19"/>
      <c r="AC373" s="164" t="s">
        <v>29</v>
      </c>
      <c r="AD373" s="164"/>
      <c r="AE373" s="164"/>
    </row>
    <row r="374" spans="2:41" x14ac:dyDescent="0.25">
      <c r="H374" s="165" t="s">
        <v>28</v>
      </c>
      <c r="I374" s="165"/>
      <c r="J374" s="165"/>
      <c r="V374" s="19"/>
      <c r="AC374" s="164"/>
      <c r="AD374" s="164"/>
      <c r="AE374" s="164"/>
    </row>
    <row r="375" spans="2:41" x14ac:dyDescent="0.25">
      <c r="H375" s="165"/>
      <c r="I375" s="165"/>
      <c r="J375" s="165"/>
      <c r="V375" s="19"/>
      <c r="AC375" s="164"/>
      <c r="AD375" s="164"/>
      <c r="AE375" s="164"/>
    </row>
    <row r="376" spans="2:41" x14ac:dyDescent="0.25">
      <c r="V376" s="19"/>
    </row>
    <row r="377" spans="2:41" x14ac:dyDescent="0.25">
      <c r="V377" s="19"/>
    </row>
    <row r="378" spans="2:41" ht="23.25" x14ac:dyDescent="0.35">
      <c r="B378" s="24" t="s">
        <v>64</v>
      </c>
      <c r="V378" s="19"/>
      <c r="X378" s="24" t="s">
        <v>64</v>
      </c>
    </row>
    <row r="379" spans="2:41" ht="23.25" x14ac:dyDescent="0.35">
      <c r="B379" s="25" t="s">
        <v>32</v>
      </c>
      <c r="C379" s="22">
        <f>IF(X331="PAGADO",0,Y336)</f>
        <v>-852.37000000000012</v>
      </c>
      <c r="E379" s="166" t="s">
        <v>362</v>
      </c>
      <c r="F379" s="166"/>
      <c r="G379" s="166"/>
      <c r="H379" s="166"/>
      <c r="V379" s="19"/>
      <c r="X379" s="25" t="s">
        <v>32</v>
      </c>
      <c r="Y379" s="22">
        <f>IF(B379="PAGADO",0,C384)</f>
        <v>-887.71000000000015</v>
      </c>
      <c r="AA379" s="166" t="s">
        <v>61</v>
      </c>
      <c r="AB379" s="166"/>
      <c r="AC379" s="166"/>
      <c r="AD379" s="166"/>
    </row>
    <row r="380" spans="2:41" x14ac:dyDescent="0.25">
      <c r="B380" s="1" t="s">
        <v>0</v>
      </c>
      <c r="C380" s="21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9"/>
      <c r="X380" s="1" t="s">
        <v>0</v>
      </c>
      <c r="Y380" s="21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2"/>
      <c r="E381" s="4">
        <v>45023</v>
      </c>
      <c r="F381" s="3" t="s">
        <v>87</v>
      </c>
      <c r="G381" s="3" t="s">
        <v>89</v>
      </c>
      <c r="H381" s="5">
        <v>200</v>
      </c>
      <c r="N381" s="27">
        <v>45049</v>
      </c>
      <c r="O381" s="3" t="s">
        <v>435</v>
      </c>
      <c r="P381" s="3">
        <v>845</v>
      </c>
      <c r="Q381" s="3"/>
      <c r="R381" s="20">
        <v>845</v>
      </c>
      <c r="S381" s="3"/>
      <c r="V381" s="19"/>
      <c r="Y381" s="22"/>
      <c r="AA381" s="4">
        <v>45082</v>
      </c>
      <c r="AB381" s="3" t="s">
        <v>758</v>
      </c>
      <c r="AC381" s="3"/>
      <c r="AD381" s="5">
        <v>33</v>
      </c>
      <c r="AJ381" s="27">
        <v>45056</v>
      </c>
      <c r="AK381" s="3" t="s">
        <v>774</v>
      </c>
      <c r="AL381" s="3">
        <v>350</v>
      </c>
      <c r="AM381" s="3">
        <v>1245</v>
      </c>
      <c r="AN381" s="20">
        <v>350</v>
      </c>
      <c r="AO381" s="3"/>
    </row>
    <row r="382" spans="2:41" x14ac:dyDescent="0.25">
      <c r="B382" s="1" t="s">
        <v>24</v>
      </c>
      <c r="C382" s="21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20"/>
      <c r="S382" s="3"/>
      <c r="V382" s="19"/>
      <c r="X382" s="1" t="s">
        <v>24</v>
      </c>
      <c r="Y382" s="21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20"/>
      <c r="AO382" s="3"/>
    </row>
    <row r="383" spans="2:41" x14ac:dyDescent="0.25">
      <c r="B383" s="1" t="s">
        <v>9</v>
      </c>
      <c r="C383" s="22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20"/>
      <c r="S383" s="3"/>
      <c r="V383" s="19"/>
      <c r="X383" s="1" t="s">
        <v>9</v>
      </c>
      <c r="Y383" s="22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20"/>
      <c r="AO383" s="3"/>
    </row>
    <row r="384" spans="2:41" x14ac:dyDescent="0.25">
      <c r="B384" s="6" t="s">
        <v>25</v>
      </c>
      <c r="C384" s="23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20"/>
      <c r="S384" s="3"/>
      <c r="V384" s="19"/>
      <c r="X384" s="6" t="s">
        <v>8</v>
      </c>
      <c r="Y384" s="23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20"/>
      <c r="AO384" s="3"/>
    </row>
    <row r="385" spans="2:46" ht="26.25" x14ac:dyDescent="0.4">
      <c r="B385" s="167" t="str">
        <f>IF(C384&lt;0,"NO PAGAR","COBRAR")</f>
        <v>NO PAGAR</v>
      </c>
      <c r="C385" s="167"/>
      <c r="E385" s="9">
        <v>45049</v>
      </c>
      <c r="F385" s="10" t="s">
        <v>736</v>
      </c>
      <c r="G385" s="10"/>
      <c r="H385" s="5">
        <v>33</v>
      </c>
      <c r="N385" s="3"/>
      <c r="O385" s="3"/>
      <c r="P385" s="3"/>
      <c r="Q385" s="3"/>
      <c r="R385" s="20"/>
      <c r="S385" s="3"/>
      <c r="V385" s="19"/>
      <c r="X385" s="167" t="str">
        <f>IF(Y384&lt;0,"NO PAGAR","COBRAR")</f>
        <v>NO PAGAR</v>
      </c>
      <c r="Y385" s="167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6" x14ac:dyDescent="0.25">
      <c r="B386" s="159" t="s">
        <v>9</v>
      </c>
      <c r="C386" s="160"/>
      <c r="E386" s="9">
        <v>45049</v>
      </c>
      <c r="F386" s="10" t="s">
        <v>737</v>
      </c>
      <c r="G386" s="10"/>
      <c r="H386" s="5">
        <v>46.66</v>
      </c>
      <c r="N386" s="3"/>
      <c r="O386" s="3"/>
      <c r="P386" s="3"/>
      <c r="Q386" s="3"/>
      <c r="R386" s="20"/>
      <c r="S386" s="3"/>
      <c r="V386" s="19"/>
      <c r="X386" s="159" t="s">
        <v>9</v>
      </c>
      <c r="Y386" s="160"/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6" x14ac:dyDescent="0.25">
      <c r="B387" s="11" t="str">
        <f>IF(C414&lt;0,"SALDO A FAVOR","SALDO ADELANTAD0'")</f>
        <v>SALDO ADELANTAD0'</v>
      </c>
      <c r="C387" s="12">
        <f>IF(Y336&lt;=0,Y336*-1)</f>
        <v>852.37000000000012</v>
      </c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1" t="str">
        <f>IF(C384&lt;0,"SALDO ADELANTADO","SALDO A FAVOR'")</f>
        <v>SALDO ADELANTADO</v>
      </c>
      <c r="Y387" s="12">
        <f>IF(C384&lt;=0,C384*-1)</f>
        <v>887.71000000000015</v>
      </c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6" x14ac:dyDescent="0.25">
      <c r="B388" s="13" t="s">
        <v>10</v>
      </c>
      <c r="C388" s="12">
        <f>R397</f>
        <v>845</v>
      </c>
      <c r="E388" s="9"/>
      <c r="F388" s="10"/>
      <c r="G388" s="10"/>
      <c r="H388" s="5"/>
      <c r="N388" s="3"/>
      <c r="O388" s="3"/>
      <c r="P388" s="3"/>
      <c r="Q388" s="3"/>
      <c r="R388" s="20"/>
      <c r="S388" s="3"/>
      <c r="V388" s="19"/>
      <c r="X388" s="13" t="s">
        <v>10</v>
      </c>
      <c r="Y388" s="12">
        <f>AN390</f>
        <v>350</v>
      </c>
      <c r="AA388" s="9"/>
      <c r="AB388" s="10"/>
      <c r="AC388" s="10"/>
      <c r="AD388" s="5"/>
      <c r="AJ388" s="3"/>
      <c r="AK388" s="3"/>
      <c r="AL388" s="3"/>
      <c r="AM388" s="3"/>
      <c r="AN388" s="20"/>
      <c r="AO388" s="3"/>
    </row>
    <row r="389" spans="2:46" x14ac:dyDescent="0.25">
      <c r="B389" s="13" t="s">
        <v>11</v>
      </c>
      <c r="C389" s="12">
        <v>50</v>
      </c>
      <c r="E389" s="9"/>
      <c r="F389" s="10"/>
      <c r="G389" s="10"/>
      <c r="H389" s="5"/>
      <c r="N389" s="3"/>
      <c r="O389" s="3"/>
      <c r="P389" s="3"/>
      <c r="Q389" s="3"/>
      <c r="R389" s="20"/>
      <c r="S389" s="3"/>
      <c r="V389" s="19"/>
      <c r="X389" s="13" t="s">
        <v>11</v>
      </c>
      <c r="Y389" s="12"/>
      <c r="AA389" s="9"/>
      <c r="AB389" s="10"/>
      <c r="AC389" s="10"/>
      <c r="AD389" s="5"/>
      <c r="AJ389" s="3"/>
      <c r="AK389" s="3"/>
      <c r="AL389" s="3"/>
      <c r="AM389" s="3"/>
      <c r="AN389" s="20"/>
      <c r="AO389" s="3"/>
    </row>
    <row r="390" spans="2:46" x14ac:dyDescent="0.25">
      <c r="B390" s="13" t="s">
        <v>12</v>
      </c>
      <c r="C390" s="12"/>
      <c r="E390" s="9"/>
      <c r="F390" s="10"/>
      <c r="G390" s="10"/>
      <c r="H390" s="5"/>
      <c r="N390" s="3"/>
      <c r="O390" s="3"/>
      <c r="P390" s="3"/>
      <c r="Q390" s="3"/>
      <c r="R390" s="20"/>
      <c r="S390" s="3"/>
      <c r="V390" s="19"/>
      <c r="X390" s="13" t="s">
        <v>12</v>
      </c>
      <c r="Y390" s="12">
        <v>15</v>
      </c>
      <c r="AA390" s="9"/>
      <c r="AB390" s="10"/>
      <c r="AC390" s="10"/>
      <c r="AD390" s="5"/>
      <c r="AJ390" s="161" t="s">
        <v>7</v>
      </c>
      <c r="AK390" s="162"/>
      <c r="AL390" s="162"/>
      <c r="AM390" s="163"/>
      <c r="AN390" s="20">
        <f>SUM(AN381:AN389)</f>
        <v>350</v>
      </c>
      <c r="AO390" s="3"/>
    </row>
    <row r="391" spans="2:46" x14ac:dyDescent="0.25">
      <c r="B391" s="13" t="s">
        <v>13</v>
      </c>
      <c r="C391" s="12">
        <v>20</v>
      </c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3" t="s">
        <v>13</v>
      </c>
      <c r="Y391" s="12"/>
      <c r="AA391" s="9"/>
      <c r="AB391" s="10"/>
      <c r="AC391" s="10"/>
      <c r="AD391" s="5"/>
    </row>
    <row r="392" spans="2:46" x14ac:dyDescent="0.25">
      <c r="B392" s="13" t="s">
        <v>14</v>
      </c>
      <c r="C392" s="12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3" t="s">
        <v>788</v>
      </c>
      <c r="Y392" s="12">
        <v>58.92</v>
      </c>
      <c r="AA392" s="9"/>
      <c r="AB392" s="10"/>
      <c r="AC392" s="10"/>
      <c r="AD392" s="5"/>
    </row>
    <row r="393" spans="2:46" x14ac:dyDescent="0.25">
      <c r="B393" s="13" t="s">
        <v>15</v>
      </c>
      <c r="C393" s="12"/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3" t="s">
        <v>15</v>
      </c>
      <c r="Y393" s="12"/>
      <c r="AA393" s="9"/>
      <c r="AB393" s="10"/>
      <c r="AC393" s="10"/>
      <c r="AD393" s="5"/>
    </row>
    <row r="394" spans="2:46" x14ac:dyDescent="0.25">
      <c r="B394" s="13" t="s">
        <v>16</v>
      </c>
      <c r="C394" s="12"/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3" t="s">
        <v>16</v>
      </c>
      <c r="Y394" s="12"/>
      <c r="AA394" s="9"/>
      <c r="AB394" s="10"/>
      <c r="AC394" s="10"/>
      <c r="AD394" s="5"/>
    </row>
    <row r="395" spans="2:46" x14ac:dyDescent="0.25">
      <c r="B395" s="13" t="s">
        <v>17</v>
      </c>
      <c r="C395" s="12"/>
      <c r="E395" s="161" t="s">
        <v>7</v>
      </c>
      <c r="F395" s="162"/>
      <c r="G395" s="163"/>
      <c r="H395" s="5">
        <f>SUM(H381:H394)</f>
        <v>879.66</v>
      </c>
      <c r="N395" s="3"/>
      <c r="O395" s="3"/>
      <c r="P395" s="3"/>
      <c r="Q395" s="3"/>
      <c r="R395" s="20"/>
      <c r="S395" s="3"/>
      <c r="V395" s="19"/>
      <c r="X395" s="13" t="s">
        <v>17</v>
      </c>
      <c r="Y395" s="12">
        <f>AR401</f>
        <v>268.49</v>
      </c>
      <c r="AA395" s="161" t="s">
        <v>7</v>
      </c>
      <c r="AB395" s="162"/>
      <c r="AC395" s="163"/>
      <c r="AD395" s="5">
        <f>SUM(AD381:AD394)</f>
        <v>173</v>
      </c>
    </row>
    <row r="396" spans="2:46" x14ac:dyDescent="0.25">
      <c r="B396" s="14"/>
      <c r="C396" s="12"/>
      <c r="E396" s="15"/>
      <c r="F396" s="15"/>
      <c r="G396" s="15"/>
      <c r="N396" s="3"/>
      <c r="O396" s="3"/>
      <c r="P396" s="3"/>
      <c r="Q396" s="3"/>
      <c r="R396" s="20"/>
      <c r="S396" s="3"/>
      <c r="V396" s="19"/>
      <c r="X396" s="14"/>
      <c r="Y396" s="12"/>
      <c r="AA396" s="15"/>
      <c r="AB396" s="15"/>
      <c r="AC396" s="15"/>
    </row>
    <row r="397" spans="2:46" x14ac:dyDescent="0.25">
      <c r="B397" s="14"/>
      <c r="C397" s="12"/>
      <c r="N397" s="161" t="s">
        <v>7</v>
      </c>
      <c r="O397" s="162"/>
      <c r="P397" s="162"/>
      <c r="Q397" s="163"/>
      <c r="R397" s="20">
        <f>SUM(R381:R396)</f>
        <v>845</v>
      </c>
      <c r="S397" s="3"/>
      <c r="V397" s="19"/>
      <c r="X397" s="14"/>
      <c r="Y397" s="12"/>
    </row>
    <row r="398" spans="2:46" x14ac:dyDescent="0.25">
      <c r="B398" s="14"/>
      <c r="C398" s="12"/>
      <c r="V398" s="19"/>
      <c r="X398" s="14"/>
      <c r="Y398" s="12"/>
    </row>
    <row r="399" spans="2:46" ht="24" x14ac:dyDescent="0.25">
      <c r="B399" s="13"/>
      <c r="C399" s="12"/>
      <c r="V399" s="19"/>
      <c r="X399" s="13"/>
      <c r="Y399" s="12"/>
      <c r="AI399" s="76" t="s">
        <v>568</v>
      </c>
      <c r="AJ399" s="151">
        <v>373586</v>
      </c>
      <c r="AK399" s="78" t="s">
        <v>471</v>
      </c>
      <c r="AL399" s="79">
        <v>45035</v>
      </c>
      <c r="AM399" s="76">
        <v>2300248628</v>
      </c>
      <c r="AN399" s="76" t="s">
        <v>487</v>
      </c>
      <c r="AO399" s="78" t="s">
        <v>479</v>
      </c>
      <c r="AP399" s="76">
        <v>306404</v>
      </c>
      <c r="AQ399" s="81">
        <v>77.14</v>
      </c>
      <c r="AR399" s="81">
        <v>135</v>
      </c>
      <c r="AS399" s="77"/>
      <c r="AT399" s="76"/>
    </row>
    <row r="400" spans="2:46" ht="24" x14ac:dyDescent="0.25">
      <c r="B400" s="17" t="s">
        <v>18</v>
      </c>
      <c r="C400" s="18">
        <f>SUM(C387:C399)</f>
        <v>1767.3700000000001</v>
      </c>
      <c r="V400" s="19"/>
      <c r="X400" s="17" t="s">
        <v>18</v>
      </c>
      <c r="Y400" s="18">
        <f>SUM(Y387:Y399)</f>
        <v>1580.1200000000001</v>
      </c>
      <c r="AI400" s="82" t="s">
        <v>473</v>
      </c>
      <c r="AJ400" s="152">
        <v>24632</v>
      </c>
      <c r="AK400" s="84" t="s">
        <v>471</v>
      </c>
      <c r="AL400" s="85">
        <v>45043</v>
      </c>
      <c r="AM400" s="82">
        <v>1726019084</v>
      </c>
      <c r="AN400" s="82" t="s">
        <v>771</v>
      </c>
      <c r="AO400" s="84" t="s">
        <v>479</v>
      </c>
      <c r="AP400" s="82">
        <v>307170</v>
      </c>
      <c r="AQ400" s="87">
        <v>76.28</v>
      </c>
      <c r="AR400" s="87">
        <v>133.49</v>
      </c>
      <c r="AS400" s="83"/>
      <c r="AT400" s="82"/>
    </row>
    <row r="401" spans="1:44" x14ac:dyDescent="0.25">
      <c r="D401" s="30" t="s">
        <v>22</v>
      </c>
      <c r="E401" s="30" t="s">
        <v>21</v>
      </c>
      <c r="V401" s="19"/>
      <c r="Z401" s="30" t="s">
        <v>22</v>
      </c>
      <c r="AA401" s="30" t="s">
        <v>21</v>
      </c>
      <c r="AR401" s="30">
        <f>SUM(AR399:AR400)</f>
        <v>268.49</v>
      </c>
    </row>
    <row r="402" spans="1:44" x14ac:dyDescent="0.25">
      <c r="E402" s="1" t="s">
        <v>19</v>
      </c>
      <c r="V402" s="19"/>
      <c r="AA402" s="1" t="s">
        <v>19</v>
      </c>
    </row>
    <row r="403" spans="1:44" x14ac:dyDescent="0.25">
      <c r="V403" s="19"/>
    </row>
    <row r="404" spans="1:44" x14ac:dyDescent="0.25">
      <c r="V404" s="19"/>
    </row>
    <row r="405" spans="1:44" x14ac:dyDescent="0.25">
      <c r="V405" s="19"/>
    </row>
    <row r="406" spans="1:44" x14ac:dyDescent="0.25">
      <c r="V406" s="19"/>
    </row>
    <row r="407" spans="1:44" x14ac:dyDescent="0.25">
      <c r="V407" s="19"/>
    </row>
    <row r="408" spans="1:44" x14ac:dyDescent="0.25">
      <c r="V408" s="19"/>
    </row>
    <row r="409" spans="1:44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</row>
    <row r="410" spans="1:44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</row>
    <row r="411" spans="1:44" x14ac:dyDescent="0.2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</row>
    <row r="412" spans="1:44" x14ac:dyDescent="0.25">
      <c r="V412" s="19"/>
    </row>
    <row r="413" spans="1:44" x14ac:dyDescent="0.25">
      <c r="H413" s="165" t="s">
        <v>30</v>
      </c>
      <c r="I413" s="165"/>
      <c r="J413" s="165"/>
      <c r="V413" s="19"/>
      <c r="AA413" s="165" t="s">
        <v>31</v>
      </c>
      <c r="AB413" s="165"/>
      <c r="AC413" s="165"/>
    </row>
    <row r="414" spans="1:44" x14ac:dyDescent="0.25">
      <c r="H414" s="165"/>
      <c r="I414" s="165"/>
      <c r="J414" s="165"/>
      <c r="V414" s="19"/>
      <c r="AA414" s="165"/>
      <c r="AB414" s="165"/>
      <c r="AC414" s="165"/>
    </row>
    <row r="415" spans="1:44" x14ac:dyDescent="0.25">
      <c r="V415" s="19"/>
    </row>
    <row r="416" spans="1:44" x14ac:dyDescent="0.25">
      <c r="V416" s="19"/>
    </row>
    <row r="417" spans="2:41" ht="23.25" x14ac:dyDescent="0.35">
      <c r="B417" s="26" t="s">
        <v>64</v>
      </c>
      <c r="V417" s="19"/>
      <c r="X417" s="24" t="s">
        <v>64</v>
      </c>
    </row>
    <row r="418" spans="2:41" ht="23.25" x14ac:dyDescent="0.35">
      <c r="B418" s="25" t="s">
        <v>32</v>
      </c>
      <c r="C418" s="22">
        <f>IF(X379="PAGADO",0,C384)</f>
        <v>-887.71000000000015</v>
      </c>
      <c r="E418" s="166" t="s">
        <v>20</v>
      </c>
      <c r="F418" s="166"/>
      <c r="G418" s="166"/>
      <c r="H418" s="166"/>
      <c r="V418" s="19"/>
      <c r="X418" s="25" t="s">
        <v>32</v>
      </c>
      <c r="Y418" s="22">
        <f>IF(B1212="PAGADO",0,C423)</f>
        <v>-1407.1200000000001</v>
      </c>
      <c r="AA418" s="166" t="s">
        <v>20</v>
      </c>
      <c r="AB418" s="166"/>
      <c r="AC418" s="166"/>
      <c r="AD418" s="166"/>
    </row>
    <row r="419" spans="2:41" x14ac:dyDescent="0.25">
      <c r="B419" s="1" t="s">
        <v>0</v>
      </c>
      <c r="C419" s="21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9"/>
      <c r="X419" s="1" t="s">
        <v>0</v>
      </c>
      <c r="Y419" s="21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2"/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Y420" s="22"/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x14ac:dyDescent="0.25">
      <c r="B421" s="1" t="s">
        <v>24</v>
      </c>
      <c r="C421" s="21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20"/>
      <c r="S421" s="3"/>
      <c r="V421" s="19"/>
      <c r="X421" s="1" t="s">
        <v>24</v>
      </c>
      <c r="Y421" s="21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1" t="s">
        <v>9</v>
      </c>
      <c r="C422" s="22">
        <f>C440</f>
        <v>1407.1200000000001</v>
      </c>
      <c r="E422" s="4"/>
      <c r="F422" s="3"/>
      <c r="G422" s="3"/>
      <c r="H422" s="5"/>
      <c r="N422" s="3"/>
      <c r="O422" s="3"/>
      <c r="P422" s="3"/>
      <c r="Q422" s="3"/>
      <c r="R422" s="20"/>
      <c r="S422" s="3"/>
      <c r="V422" s="19"/>
      <c r="X422" s="1" t="s">
        <v>9</v>
      </c>
      <c r="Y422" s="22">
        <f>Y440</f>
        <v>1407.1200000000001</v>
      </c>
      <c r="AA422" s="4"/>
      <c r="AB422" s="3"/>
      <c r="AC422" s="3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6" t="s">
        <v>26</v>
      </c>
      <c r="C423" s="23">
        <f>C421-C422</f>
        <v>-1407.1200000000001</v>
      </c>
      <c r="E423" s="4"/>
      <c r="F423" s="3"/>
      <c r="G423" s="3"/>
      <c r="H423" s="5"/>
      <c r="N423" s="3"/>
      <c r="O423" s="3"/>
      <c r="P423" s="3"/>
      <c r="Q423" s="3"/>
      <c r="R423" s="20"/>
      <c r="S423" s="3"/>
      <c r="V423" s="19"/>
      <c r="X423" s="6" t="s">
        <v>27</v>
      </c>
      <c r="Y423" s="23">
        <f>Y421-Y422</f>
        <v>-1407.1200000000001</v>
      </c>
      <c r="AA423" s="4"/>
      <c r="AB423" s="3"/>
      <c r="AC423" s="3"/>
      <c r="AD423" s="5"/>
      <c r="AJ423" s="3"/>
      <c r="AK423" s="3"/>
      <c r="AL423" s="3"/>
      <c r="AM423" s="3"/>
      <c r="AN423" s="20"/>
      <c r="AO423" s="3"/>
    </row>
    <row r="424" spans="2:41" ht="23.25" x14ac:dyDescent="0.35">
      <c r="B424" s="6"/>
      <c r="C424" s="7"/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68" t="str">
        <f>IF(Y423&lt;0,"NO PAGAR","COBRAR'")</f>
        <v>NO PAGAR</v>
      </c>
      <c r="Y424" s="168"/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ht="23.25" x14ac:dyDescent="0.35">
      <c r="B425" s="168" t="str">
        <f>IF(C423&lt;0,"NO PAGAR","COBRAR'")</f>
        <v>NO PAGAR</v>
      </c>
      <c r="C425" s="168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6"/>
      <c r="Y425" s="8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59" t="s">
        <v>9</v>
      </c>
      <c r="C426" s="160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59" t="s">
        <v>9</v>
      </c>
      <c r="Y426" s="160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1" t="str">
        <f>IF(Y384&lt;0,"SALDO ADELANTADO","SALDO A FAVOR '")</f>
        <v>SALDO ADELANTADO</v>
      </c>
      <c r="C427" s="12">
        <f>IF(Y384&lt;=0,Y384*-1)</f>
        <v>1407.1200000000001</v>
      </c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1" t="str">
        <f>IF(C423&lt;0,"SALDO ADELANTADO","SALDO A FAVOR'")</f>
        <v>SALDO ADELANTADO</v>
      </c>
      <c r="Y427" s="12">
        <f>IF(C423&lt;=0,C423*-1)</f>
        <v>1407.1200000000001</v>
      </c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10</v>
      </c>
      <c r="C428" s="12">
        <f>R436</f>
        <v>0</v>
      </c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10</v>
      </c>
      <c r="Y428" s="12">
        <f>AN436</f>
        <v>0</v>
      </c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11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11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12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12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13</v>
      </c>
      <c r="C431" s="12"/>
      <c r="E431" s="9"/>
      <c r="F431" s="10"/>
      <c r="G431" s="10"/>
      <c r="H431" s="5"/>
      <c r="N431" s="3"/>
      <c r="O431" s="3"/>
      <c r="P431" s="3"/>
      <c r="Q431" s="3"/>
      <c r="R431" s="20"/>
      <c r="S431" s="3"/>
      <c r="V431" s="19"/>
      <c r="X431" s="13" t="s">
        <v>13</v>
      </c>
      <c r="Y431" s="12"/>
      <c r="AA431" s="9"/>
      <c r="AB431" s="10"/>
      <c r="AC431" s="10"/>
      <c r="AD431" s="5"/>
      <c r="AJ431" s="3"/>
      <c r="AK431" s="3"/>
      <c r="AL431" s="3"/>
      <c r="AM431" s="3"/>
      <c r="AN431" s="20"/>
      <c r="AO431" s="3"/>
    </row>
    <row r="432" spans="2:41" x14ac:dyDescent="0.25">
      <c r="B432" s="13" t="s">
        <v>14</v>
      </c>
      <c r="C432" s="12"/>
      <c r="E432" s="9"/>
      <c r="F432" s="10"/>
      <c r="G432" s="10"/>
      <c r="H432" s="5"/>
      <c r="N432" s="3"/>
      <c r="O432" s="3"/>
      <c r="P432" s="3"/>
      <c r="Q432" s="3"/>
      <c r="R432" s="20"/>
      <c r="S432" s="3"/>
      <c r="V432" s="19"/>
      <c r="X432" s="13" t="s">
        <v>14</v>
      </c>
      <c r="Y432" s="12"/>
      <c r="AA432" s="9"/>
      <c r="AB432" s="10"/>
      <c r="AC432" s="10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3" t="s">
        <v>15</v>
      </c>
      <c r="C433" s="12"/>
      <c r="E433" s="9"/>
      <c r="F433" s="10"/>
      <c r="G433" s="10"/>
      <c r="H433" s="5"/>
      <c r="N433" s="3"/>
      <c r="O433" s="3"/>
      <c r="P433" s="3"/>
      <c r="Q433" s="3"/>
      <c r="R433" s="20"/>
      <c r="S433" s="3"/>
      <c r="V433" s="19"/>
      <c r="X433" s="13" t="s">
        <v>15</v>
      </c>
      <c r="Y433" s="12"/>
      <c r="AA433" s="9"/>
      <c r="AB433" s="10"/>
      <c r="AC433" s="10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3" t="s">
        <v>16</v>
      </c>
      <c r="C434" s="12"/>
      <c r="E434" s="161" t="s">
        <v>7</v>
      </c>
      <c r="F434" s="162"/>
      <c r="G434" s="163"/>
      <c r="H434" s="5">
        <f>SUM(H420:H433)</f>
        <v>0</v>
      </c>
      <c r="N434" s="3"/>
      <c r="O434" s="3"/>
      <c r="P434" s="3"/>
      <c r="Q434" s="3"/>
      <c r="R434" s="20"/>
      <c r="S434" s="3"/>
      <c r="V434" s="19"/>
      <c r="X434" s="13" t="s">
        <v>16</v>
      </c>
      <c r="Y434" s="12"/>
      <c r="AA434" s="161" t="s">
        <v>7</v>
      </c>
      <c r="AB434" s="162"/>
      <c r="AC434" s="163"/>
      <c r="AD434" s="5">
        <f>SUM(AD420:AD433)</f>
        <v>0</v>
      </c>
      <c r="AJ434" s="3"/>
      <c r="AK434" s="3"/>
      <c r="AL434" s="3"/>
      <c r="AM434" s="3"/>
      <c r="AN434" s="20"/>
      <c r="AO434" s="3"/>
    </row>
    <row r="435" spans="2:41" x14ac:dyDescent="0.25">
      <c r="B435" s="13" t="s">
        <v>17</v>
      </c>
      <c r="C435" s="12"/>
      <c r="E435" s="15"/>
      <c r="F435" s="15"/>
      <c r="G435" s="15"/>
      <c r="N435" s="3"/>
      <c r="O435" s="3"/>
      <c r="P435" s="3"/>
      <c r="Q435" s="3"/>
      <c r="R435" s="20"/>
      <c r="S435" s="3"/>
      <c r="V435" s="19"/>
      <c r="X435" s="13" t="s">
        <v>17</v>
      </c>
      <c r="Y435" s="12"/>
      <c r="AA435" s="15"/>
      <c r="AB435" s="15"/>
      <c r="AC435" s="15"/>
      <c r="AJ435" s="3"/>
      <c r="AK435" s="3"/>
      <c r="AL435" s="3"/>
      <c r="AM435" s="3"/>
      <c r="AN435" s="20"/>
      <c r="AO435" s="3"/>
    </row>
    <row r="436" spans="2:41" x14ac:dyDescent="0.25">
      <c r="B436" s="14"/>
      <c r="C436" s="12"/>
      <c r="N436" s="161" t="s">
        <v>7</v>
      </c>
      <c r="O436" s="162"/>
      <c r="P436" s="162"/>
      <c r="Q436" s="163"/>
      <c r="R436" s="20">
        <f>SUM(R420:R435)</f>
        <v>0</v>
      </c>
      <c r="S436" s="3"/>
      <c r="V436" s="19"/>
      <c r="X436" s="14"/>
      <c r="Y436" s="12"/>
      <c r="AJ436" s="161" t="s">
        <v>7</v>
      </c>
      <c r="AK436" s="162"/>
      <c r="AL436" s="162"/>
      <c r="AM436" s="163"/>
      <c r="AN436" s="20">
        <f>SUM(AN420:AN435)</f>
        <v>0</v>
      </c>
      <c r="AO436" s="3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V438" s="19"/>
      <c r="X438" s="14"/>
      <c r="Y438" s="12"/>
    </row>
    <row r="439" spans="2:41" x14ac:dyDescent="0.25">
      <c r="B439" s="13"/>
      <c r="C439" s="12"/>
      <c r="V439" s="19"/>
      <c r="X439" s="13"/>
      <c r="Y439" s="12"/>
    </row>
    <row r="440" spans="2:41" x14ac:dyDescent="0.25">
      <c r="B440" s="17" t="s">
        <v>18</v>
      </c>
      <c r="C440" s="18">
        <f>SUM(C427:C439)</f>
        <v>1407.1200000000001</v>
      </c>
      <c r="D440" s="30" t="s">
        <v>22</v>
      </c>
      <c r="E440" s="30" t="s">
        <v>21</v>
      </c>
      <c r="V440" s="19"/>
      <c r="X440" s="17" t="s">
        <v>18</v>
      </c>
      <c r="Y440" s="18">
        <f>SUM(Y427:Y439)</f>
        <v>1407.1200000000001</v>
      </c>
      <c r="Z440" s="30" t="s">
        <v>22</v>
      </c>
      <c r="AA440" s="30" t="s">
        <v>21</v>
      </c>
    </row>
    <row r="441" spans="2:41" x14ac:dyDescent="0.25">
      <c r="E441" s="1" t="s">
        <v>19</v>
      </c>
      <c r="V441" s="19"/>
      <c r="AA441" s="1" t="s">
        <v>19</v>
      </c>
    </row>
    <row r="442" spans="2:41" x14ac:dyDescent="0.25">
      <c r="V442" s="19"/>
    </row>
    <row r="443" spans="2:41" x14ac:dyDescent="0.25">
      <c r="V443" s="19"/>
    </row>
    <row r="444" spans="2:41" x14ac:dyDescent="0.25">
      <c r="V444" s="19"/>
    </row>
    <row r="445" spans="2:41" x14ac:dyDescent="0.25">
      <c r="V445" s="19"/>
    </row>
    <row r="446" spans="2:41" x14ac:dyDescent="0.25">
      <c r="V446" s="19"/>
    </row>
    <row r="447" spans="2:41" x14ac:dyDescent="0.25">
      <c r="V447" s="19"/>
    </row>
    <row r="448" spans="2:41" x14ac:dyDescent="0.25">
      <c r="V448" s="19"/>
    </row>
    <row r="449" spans="2:31" x14ac:dyDescent="0.25">
      <c r="V449" s="19"/>
    </row>
    <row r="450" spans="2:31" x14ac:dyDescent="0.25">
      <c r="V450" s="19"/>
    </row>
    <row r="451" spans="2:31" x14ac:dyDescent="0.25">
      <c r="V451" s="19"/>
    </row>
    <row r="452" spans="2:31" x14ac:dyDescent="0.25">
      <c r="V452" s="19"/>
    </row>
    <row r="453" spans="2:31" x14ac:dyDescent="0.25">
      <c r="V453" s="19"/>
    </row>
    <row r="454" spans="2:31" x14ac:dyDescent="0.25">
      <c r="V454" s="19"/>
    </row>
    <row r="455" spans="2:31" x14ac:dyDescent="0.25">
      <c r="V455" s="19"/>
    </row>
    <row r="456" spans="2:31" x14ac:dyDescent="0.25">
      <c r="V456" s="19"/>
    </row>
    <row r="457" spans="2:31" x14ac:dyDescent="0.25">
      <c r="V457" s="19"/>
    </row>
    <row r="458" spans="2:31" x14ac:dyDescent="0.25">
      <c r="V458" s="19"/>
      <c r="AC458" s="164" t="s">
        <v>29</v>
      </c>
      <c r="AD458" s="164"/>
      <c r="AE458" s="164"/>
    </row>
    <row r="459" spans="2:31" x14ac:dyDescent="0.25">
      <c r="H459" s="165" t="s">
        <v>28</v>
      </c>
      <c r="I459" s="165"/>
      <c r="J459" s="165"/>
      <c r="V459" s="19"/>
      <c r="AC459" s="164"/>
      <c r="AD459" s="164"/>
      <c r="AE459" s="164"/>
    </row>
    <row r="460" spans="2:31" x14ac:dyDescent="0.25">
      <c r="H460" s="165"/>
      <c r="I460" s="165"/>
      <c r="J460" s="165"/>
      <c r="V460" s="19"/>
      <c r="AC460" s="164"/>
      <c r="AD460" s="164"/>
      <c r="AE460" s="164"/>
    </row>
    <row r="461" spans="2:31" x14ac:dyDescent="0.25">
      <c r="V461" s="19"/>
    </row>
    <row r="462" spans="2:31" x14ac:dyDescent="0.25">
      <c r="V462" s="19"/>
    </row>
    <row r="463" spans="2:31" ht="23.25" x14ac:dyDescent="0.35">
      <c r="B463" s="24" t="s">
        <v>66</v>
      </c>
      <c r="V463" s="19"/>
      <c r="X463" s="24" t="s">
        <v>66</v>
      </c>
    </row>
    <row r="464" spans="2:31" ht="23.25" x14ac:dyDescent="0.35">
      <c r="B464" s="25" t="s">
        <v>32</v>
      </c>
      <c r="C464" s="22">
        <f>IF(X418="PAGADO",0,Y423)</f>
        <v>-1407.1200000000001</v>
      </c>
      <c r="E464" s="166" t="s">
        <v>20</v>
      </c>
      <c r="F464" s="166"/>
      <c r="G464" s="166"/>
      <c r="H464" s="166"/>
      <c r="V464" s="19"/>
      <c r="X464" s="25" t="s">
        <v>32</v>
      </c>
      <c r="Y464" s="22">
        <f>IF(B464="PAGADO",0,C469)</f>
        <v>-1407.1200000000001</v>
      </c>
      <c r="AA464" s="166" t="s">
        <v>20</v>
      </c>
      <c r="AB464" s="166"/>
      <c r="AC464" s="166"/>
      <c r="AD464" s="166"/>
    </row>
    <row r="465" spans="2:41" x14ac:dyDescent="0.25">
      <c r="B465" s="1" t="s">
        <v>0</v>
      </c>
      <c r="C465" s="21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9"/>
      <c r="X465" s="1" t="s">
        <v>0</v>
      </c>
      <c r="Y465" s="21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2"/>
      <c r="E466" s="4"/>
      <c r="F466" s="3"/>
      <c r="G466" s="3"/>
      <c r="H466" s="5"/>
      <c r="N466" s="3"/>
      <c r="O466" s="3"/>
      <c r="P466" s="3"/>
      <c r="Q466" s="3"/>
      <c r="R466" s="20"/>
      <c r="S466" s="3"/>
      <c r="V466" s="19"/>
      <c r="Y466" s="22"/>
      <c r="AA466" s="4"/>
      <c r="AB466" s="3"/>
      <c r="AC466" s="3"/>
      <c r="AD466" s="5"/>
      <c r="AJ466" s="3"/>
      <c r="AK466" s="3"/>
      <c r="AL466" s="3"/>
      <c r="AM466" s="3"/>
      <c r="AN466" s="20"/>
      <c r="AO466" s="3"/>
    </row>
    <row r="467" spans="2:41" x14ac:dyDescent="0.25">
      <c r="B467" s="1" t="s">
        <v>24</v>
      </c>
      <c r="C467" s="21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20"/>
      <c r="S467" s="3"/>
      <c r="V467" s="19"/>
      <c r="X467" s="1" t="s">
        <v>24</v>
      </c>
      <c r="Y467" s="21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20"/>
      <c r="AO467" s="3"/>
    </row>
    <row r="468" spans="2:41" x14ac:dyDescent="0.25">
      <c r="B468" s="1" t="s">
        <v>9</v>
      </c>
      <c r="C468" s="22">
        <f>C491</f>
        <v>1407.1200000000001</v>
      </c>
      <c r="E468" s="4"/>
      <c r="F468" s="3"/>
      <c r="G468" s="3"/>
      <c r="H468" s="5"/>
      <c r="N468" s="3"/>
      <c r="O468" s="3"/>
      <c r="P468" s="3"/>
      <c r="Q468" s="3"/>
      <c r="R468" s="20"/>
      <c r="S468" s="3"/>
      <c r="V468" s="19"/>
      <c r="X468" s="1" t="s">
        <v>9</v>
      </c>
      <c r="Y468" s="22">
        <f>Y491</f>
        <v>1407.1200000000001</v>
      </c>
      <c r="AA468" s="4"/>
      <c r="AB468" s="3"/>
      <c r="AC468" s="3"/>
      <c r="AD468" s="5"/>
      <c r="AJ468" s="3"/>
      <c r="AK468" s="3"/>
      <c r="AL468" s="3"/>
      <c r="AM468" s="3"/>
      <c r="AN468" s="20"/>
      <c r="AO468" s="3"/>
    </row>
    <row r="469" spans="2:41" x14ac:dyDescent="0.25">
      <c r="B469" s="6" t="s">
        <v>25</v>
      </c>
      <c r="C469" s="23">
        <f>C467-C468</f>
        <v>-1407.1200000000001</v>
      </c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X469" s="6" t="s">
        <v>8</v>
      </c>
      <c r="Y469" s="23">
        <f>Y467-Y468</f>
        <v>-1407.1200000000001</v>
      </c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ht="26.25" x14ac:dyDescent="0.4">
      <c r="B470" s="167" t="str">
        <f>IF(C469&lt;0,"NO PAGAR","COBRAR")</f>
        <v>NO PAGAR</v>
      </c>
      <c r="C470" s="167"/>
      <c r="E470" s="9"/>
      <c r="F470" s="10"/>
      <c r="G470" s="10"/>
      <c r="H470" s="5"/>
      <c r="N470" s="3"/>
      <c r="O470" s="3"/>
      <c r="P470" s="3"/>
      <c r="Q470" s="3"/>
      <c r="R470" s="20"/>
      <c r="S470" s="3"/>
      <c r="V470" s="19"/>
      <c r="X470" s="167" t="str">
        <f>IF(Y469&lt;0,"NO PAGAR","COBRAR")</f>
        <v>NO PAGAR</v>
      </c>
      <c r="Y470" s="167"/>
      <c r="AA470" s="9"/>
      <c r="AB470" s="10"/>
      <c r="AC470" s="10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59" t="s">
        <v>9</v>
      </c>
      <c r="C471" s="160"/>
      <c r="E471" s="9"/>
      <c r="F471" s="10"/>
      <c r="G471" s="10"/>
      <c r="H471" s="5"/>
      <c r="N471" s="3"/>
      <c r="O471" s="3"/>
      <c r="P471" s="3"/>
      <c r="Q471" s="3"/>
      <c r="R471" s="20"/>
      <c r="S471" s="3"/>
      <c r="V471" s="19"/>
      <c r="X471" s="159" t="s">
        <v>9</v>
      </c>
      <c r="Y471" s="160"/>
      <c r="AA471" s="9"/>
      <c r="AB471" s="10"/>
      <c r="AC471" s="10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11" t="str">
        <f>IF(C505&lt;0,"SALDO A FAVOR","SALDO ADELANTAD0'")</f>
        <v>SALDO ADELANTAD0'</v>
      </c>
      <c r="C472" s="12">
        <f>IF(Y423&lt;=0,Y423*-1)</f>
        <v>1407.1200000000001</v>
      </c>
      <c r="E472" s="9"/>
      <c r="F472" s="10"/>
      <c r="G472" s="10"/>
      <c r="H472" s="5"/>
      <c r="N472" s="3"/>
      <c r="O472" s="3"/>
      <c r="P472" s="3"/>
      <c r="Q472" s="3"/>
      <c r="R472" s="20"/>
      <c r="S472" s="3"/>
      <c r="V472" s="19"/>
      <c r="X472" s="11" t="str">
        <f>IF(C469&lt;0,"SALDO ADELANTADO","SALDO A FAVOR'")</f>
        <v>SALDO ADELANTADO</v>
      </c>
      <c r="Y472" s="12">
        <f>IF(C469&lt;=0,C469*-1)</f>
        <v>1407.1200000000001</v>
      </c>
      <c r="AA472" s="9"/>
      <c r="AB472" s="10"/>
      <c r="AC472" s="10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3" t="s">
        <v>10</v>
      </c>
      <c r="C473" s="12">
        <f>R482</f>
        <v>0</v>
      </c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3" t="s">
        <v>10</v>
      </c>
      <c r="Y473" s="12">
        <f>AN482</f>
        <v>0</v>
      </c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3" t="s">
        <v>11</v>
      </c>
      <c r="C474" s="12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3" t="s">
        <v>11</v>
      </c>
      <c r="Y474" s="12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3" t="s">
        <v>12</v>
      </c>
      <c r="C475" s="12"/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3" t="s">
        <v>12</v>
      </c>
      <c r="Y475" s="12"/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13</v>
      </c>
      <c r="C476" s="12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13</v>
      </c>
      <c r="Y476" s="12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14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14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15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15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16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16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17</v>
      </c>
      <c r="C480" s="12"/>
      <c r="E480" s="161" t="s">
        <v>7</v>
      </c>
      <c r="F480" s="162"/>
      <c r="G480" s="163"/>
      <c r="H480" s="5">
        <f>SUM(H466:H479)</f>
        <v>0</v>
      </c>
      <c r="N480" s="3"/>
      <c r="O480" s="3"/>
      <c r="P480" s="3"/>
      <c r="Q480" s="3"/>
      <c r="R480" s="20"/>
      <c r="S480" s="3"/>
      <c r="V480" s="19"/>
      <c r="X480" s="13" t="s">
        <v>17</v>
      </c>
      <c r="Y480" s="12"/>
      <c r="AA480" s="161" t="s">
        <v>7</v>
      </c>
      <c r="AB480" s="162"/>
      <c r="AC480" s="163"/>
      <c r="AD480" s="5">
        <f>SUM(AD466:AD479)</f>
        <v>0</v>
      </c>
      <c r="AJ480" s="3"/>
      <c r="AK480" s="3"/>
      <c r="AL480" s="3"/>
      <c r="AM480" s="3"/>
      <c r="AN480" s="20"/>
      <c r="AO480" s="3"/>
    </row>
    <row r="481" spans="2:41" x14ac:dyDescent="0.25">
      <c r="B481" s="14"/>
      <c r="C481" s="12"/>
      <c r="E481" s="15"/>
      <c r="F481" s="15"/>
      <c r="G481" s="15"/>
      <c r="N481" s="3"/>
      <c r="O481" s="3"/>
      <c r="P481" s="3"/>
      <c r="Q481" s="3"/>
      <c r="R481" s="20"/>
      <c r="S481" s="3"/>
      <c r="V481" s="19"/>
      <c r="X481" s="14"/>
      <c r="Y481" s="12"/>
      <c r="AA481" s="15"/>
      <c r="AB481" s="15"/>
      <c r="AC481" s="15"/>
      <c r="AJ481" s="3"/>
      <c r="AK481" s="3"/>
      <c r="AL481" s="3"/>
      <c r="AM481" s="3"/>
      <c r="AN481" s="20"/>
      <c r="AO481" s="3"/>
    </row>
    <row r="482" spans="2:41" x14ac:dyDescent="0.25">
      <c r="B482" s="14"/>
      <c r="C482" s="12"/>
      <c r="N482" s="161" t="s">
        <v>7</v>
      </c>
      <c r="O482" s="162"/>
      <c r="P482" s="162"/>
      <c r="Q482" s="163"/>
      <c r="R482" s="20">
        <f>SUM(R466:R481)</f>
        <v>0</v>
      </c>
      <c r="S482" s="3"/>
      <c r="V482" s="19"/>
      <c r="X482" s="14"/>
      <c r="Y482" s="12"/>
      <c r="AJ482" s="161" t="s">
        <v>7</v>
      </c>
      <c r="AK482" s="162"/>
      <c r="AL482" s="162"/>
      <c r="AM482" s="163"/>
      <c r="AN482" s="20">
        <f>SUM(AN466:AN481)</f>
        <v>0</v>
      </c>
      <c r="AO482" s="3"/>
    </row>
    <row r="483" spans="2:41" x14ac:dyDescent="0.25">
      <c r="B483" s="14"/>
      <c r="C483" s="12"/>
      <c r="V483" s="19"/>
      <c r="X483" s="14"/>
      <c r="Y483" s="12"/>
    </row>
    <row r="484" spans="2:41" x14ac:dyDescent="0.25">
      <c r="B484" s="14"/>
      <c r="C484" s="12"/>
      <c r="V484" s="19"/>
      <c r="X484" s="14"/>
      <c r="Y484" s="12"/>
    </row>
    <row r="485" spans="2:41" x14ac:dyDescent="0.25">
      <c r="B485" s="14"/>
      <c r="C485" s="12"/>
      <c r="E485" s="16"/>
      <c r="V485" s="19"/>
      <c r="X485" s="14"/>
      <c r="Y485" s="12"/>
      <c r="AA485" s="16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V487" s="19"/>
      <c r="X487" s="14"/>
      <c r="Y487" s="12"/>
    </row>
    <row r="488" spans="2:41" x14ac:dyDescent="0.25">
      <c r="B488" s="14"/>
      <c r="C488" s="12"/>
      <c r="V488" s="19"/>
      <c r="X488" s="14"/>
      <c r="Y488" s="12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3"/>
      <c r="C490" s="12"/>
      <c r="V490" s="19"/>
      <c r="X490" s="13"/>
      <c r="Y490" s="12"/>
    </row>
    <row r="491" spans="2:41" x14ac:dyDescent="0.25">
      <c r="B491" s="17" t="s">
        <v>18</v>
      </c>
      <c r="C491" s="18">
        <f>SUM(C472:C490)</f>
        <v>1407.1200000000001</v>
      </c>
      <c r="V491" s="19"/>
      <c r="X491" s="17" t="s">
        <v>18</v>
      </c>
      <c r="Y491" s="18">
        <f>SUM(Y472:Y490)</f>
        <v>1407.1200000000001</v>
      </c>
    </row>
    <row r="492" spans="2:41" x14ac:dyDescent="0.25">
      <c r="D492" s="30" t="s">
        <v>22</v>
      </c>
      <c r="E492" s="30" t="s">
        <v>21</v>
      </c>
      <c r="V492" s="19"/>
      <c r="Z492" s="30" t="s">
        <v>22</v>
      </c>
      <c r="AA492" s="30" t="s">
        <v>21</v>
      </c>
    </row>
    <row r="493" spans="2:41" x14ac:dyDescent="0.25">
      <c r="E493" s="1" t="s">
        <v>19</v>
      </c>
      <c r="V493" s="19"/>
      <c r="AA493" s="1" t="s">
        <v>19</v>
      </c>
    </row>
    <row r="494" spans="2:41" x14ac:dyDescent="0.25">
      <c r="V494" s="19"/>
    </row>
    <row r="495" spans="2:41" x14ac:dyDescent="0.25">
      <c r="V495" s="19"/>
    </row>
    <row r="496" spans="2:41" x14ac:dyDescent="0.25">
      <c r="V496" s="19"/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</row>
    <row r="501" spans="1:43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</row>
    <row r="502" spans="1:43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</row>
    <row r="503" spans="1:43" x14ac:dyDescent="0.25">
      <c r="V503" s="19"/>
    </row>
    <row r="504" spans="1:43" x14ac:dyDescent="0.25">
      <c r="H504" s="165" t="s">
        <v>30</v>
      </c>
      <c r="I504" s="165"/>
      <c r="J504" s="165"/>
      <c r="V504" s="19"/>
      <c r="AA504" s="165" t="s">
        <v>31</v>
      </c>
      <c r="AB504" s="165"/>
      <c r="AC504" s="165"/>
    </row>
    <row r="505" spans="1:43" x14ac:dyDescent="0.25">
      <c r="H505" s="165"/>
      <c r="I505" s="165"/>
      <c r="J505" s="165"/>
      <c r="V505" s="19"/>
      <c r="AA505" s="165"/>
      <c r="AB505" s="165"/>
      <c r="AC505" s="165"/>
    </row>
    <row r="506" spans="1:43" x14ac:dyDescent="0.25">
      <c r="V506" s="19"/>
    </row>
    <row r="507" spans="1:43" x14ac:dyDescent="0.25">
      <c r="V507" s="19"/>
    </row>
    <row r="508" spans="1:43" ht="23.25" x14ac:dyDescent="0.35">
      <c r="B508" s="26" t="s">
        <v>66</v>
      </c>
      <c r="V508" s="19"/>
      <c r="X508" s="24" t="s">
        <v>66</v>
      </c>
    </row>
    <row r="509" spans="1:43" ht="23.25" x14ac:dyDescent="0.35">
      <c r="B509" s="25" t="s">
        <v>32</v>
      </c>
      <c r="C509" s="22">
        <f>IF(X464="PAGADO",0,C469)</f>
        <v>-1407.1200000000001</v>
      </c>
      <c r="E509" s="166" t="s">
        <v>20</v>
      </c>
      <c r="F509" s="166"/>
      <c r="G509" s="166"/>
      <c r="H509" s="166"/>
      <c r="V509" s="19"/>
      <c r="X509" s="25" t="s">
        <v>32</v>
      </c>
      <c r="Y509" s="22">
        <f>IF(B1309="PAGADO",0,C514)</f>
        <v>-1407.1200000000001</v>
      </c>
      <c r="AA509" s="166" t="s">
        <v>20</v>
      </c>
      <c r="AB509" s="166"/>
      <c r="AC509" s="166"/>
      <c r="AD509" s="166"/>
    </row>
    <row r="510" spans="1:43" x14ac:dyDescent="0.25">
      <c r="B510" s="1" t="s">
        <v>0</v>
      </c>
      <c r="C510" s="21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9"/>
      <c r="X510" s="1" t="s">
        <v>0</v>
      </c>
      <c r="Y510" s="21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2"/>
      <c r="E511" s="4"/>
      <c r="F511" s="3"/>
      <c r="G511" s="3"/>
      <c r="H511" s="5"/>
      <c r="N511" s="3"/>
      <c r="O511" s="3"/>
      <c r="P511" s="3"/>
      <c r="Q511" s="3"/>
      <c r="R511" s="20"/>
      <c r="S511" s="3"/>
      <c r="V511" s="19"/>
      <c r="Y511" s="22"/>
      <c r="AA511" s="4"/>
      <c r="AB511" s="3"/>
      <c r="AC511" s="3"/>
      <c r="AD511" s="5"/>
      <c r="AJ511" s="3"/>
      <c r="AK511" s="3"/>
      <c r="AL511" s="3"/>
      <c r="AM511" s="3"/>
      <c r="AN511" s="20"/>
      <c r="AO511" s="3"/>
    </row>
    <row r="512" spans="1:43" x14ac:dyDescent="0.25">
      <c r="B512" s="1" t="s">
        <v>24</v>
      </c>
      <c r="C512" s="21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20"/>
      <c r="S512" s="3"/>
      <c r="V512" s="19"/>
      <c r="X512" s="1" t="s">
        <v>24</v>
      </c>
      <c r="Y512" s="21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20"/>
      <c r="AO512" s="3"/>
    </row>
    <row r="513" spans="2:41" x14ac:dyDescent="0.25">
      <c r="B513" s="1" t="s">
        <v>9</v>
      </c>
      <c r="C513" s="22">
        <f>C537</f>
        <v>1407.1200000000001</v>
      </c>
      <c r="E513" s="4"/>
      <c r="F513" s="3"/>
      <c r="G513" s="3"/>
      <c r="H513" s="5"/>
      <c r="N513" s="3"/>
      <c r="O513" s="3"/>
      <c r="P513" s="3"/>
      <c r="Q513" s="3"/>
      <c r="R513" s="20"/>
      <c r="S513" s="3"/>
      <c r="V513" s="19"/>
      <c r="X513" s="1" t="s">
        <v>9</v>
      </c>
      <c r="Y513" s="22">
        <f>Y537</f>
        <v>1407.1200000000001</v>
      </c>
      <c r="AA513" s="4"/>
      <c r="AB513" s="3"/>
      <c r="AC513" s="3"/>
      <c r="AD513" s="5"/>
      <c r="AJ513" s="3"/>
      <c r="AK513" s="3"/>
      <c r="AL513" s="3"/>
      <c r="AM513" s="3"/>
      <c r="AN513" s="20"/>
      <c r="AO513" s="3"/>
    </row>
    <row r="514" spans="2:41" x14ac:dyDescent="0.25">
      <c r="B514" s="6" t="s">
        <v>26</v>
      </c>
      <c r="C514" s="23">
        <f>C512-C513</f>
        <v>-1407.1200000000001</v>
      </c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X514" s="6" t="s">
        <v>27</v>
      </c>
      <c r="Y514" s="23">
        <f>Y512-Y513</f>
        <v>-1407.1200000000001</v>
      </c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ht="23.25" x14ac:dyDescent="0.35">
      <c r="B515" s="6"/>
      <c r="C515" s="7"/>
      <c r="E515" s="9"/>
      <c r="F515" s="10"/>
      <c r="G515" s="10"/>
      <c r="H515" s="5"/>
      <c r="N515" s="3"/>
      <c r="O515" s="3"/>
      <c r="P515" s="3"/>
      <c r="Q515" s="3"/>
      <c r="R515" s="20"/>
      <c r="S515" s="3"/>
      <c r="V515" s="19"/>
      <c r="X515" s="168" t="str">
        <f>IF(Y514&lt;0,"NO PAGAR","COBRAR'")</f>
        <v>NO PAGAR</v>
      </c>
      <c r="Y515" s="168"/>
      <c r="AA515" s="9"/>
      <c r="AB515" s="10"/>
      <c r="AC515" s="10"/>
      <c r="AD515" s="5"/>
      <c r="AJ515" s="3"/>
      <c r="AK515" s="3"/>
      <c r="AL515" s="3"/>
      <c r="AM515" s="3"/>
      <c r="AN515" s="20"/>
      <c r="AO515" s="3"/>
    </row>
    <row r="516" spans="2:41" ht="23.25" x14ac:dyDescent="0.35">
      <c r="B516" s="168" t="str">
        <f>IF(C514&lt;0,"NO PAGAR","COBRAR'")</f>
        <v>NO PAGAR</v>
      </c>
      <c r="C516" s="168"/>
      <c r="E516" s="9"/>
      <c r="F516" s="10"/>
      <c r="G516" s="10"/>
      <c r="H516" s="5"/>
      <c r="N516" s="3"/>
      <c r="O516" s="3"/>
      <c r="P516" s="3"/>
      <c r="Q516" s="3"/>
      <c r="R516" s="20"/>
      <c r="S516" s="3"/>
      <c r="V516" s="19"/>
      <c r="X516" s="6"/>
      <c r="Y516" s="8"/>
      <c r="AA516" s="9"/>
      <c r="AB516" s="10"/>
      <c r="AC516" s="10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159" t="s">
        <v>9</v>
      </c>
      <c r="C517" s="160"/>
      <c r="E517" s="9"/>
      <c r="F517" s="10"/>
      <c r="G517" s="10"/>
      <c r="H517" s="5"/>
      <c r="N517" s="3"/>
      <c r="O517" s="3"/>
      <c r="P517" s="3"/>
      <c r="Q517" s="3"/>
      <c r="R517" s="20"/>
      <c r="S517" s="3"/>
      <c r="V517" s="19"/>
      <c r="X517" s="159" t="s">
        <v>9</v>
      </c>
      <c r="Y517" s="160"/>
      <c r="AA517" s="9"/>
      <c r="AB517" s="10"/>
      <c r="AC517" s="10"/>
      <c r="AD517" s="5"/>
      <c r="AJ517" s="3"/>
      <c r="AK517" s="3"/>
      <c r="AL517" s="3"/>
      <c r="AM517" s="3"/>
      <c r="AN517" s="20"/>
      <c r="AO517" s="3"/>
    </row>
    <row r="518" spans="2:41" x14ac:dyDescent="0.25">
      <c r="B518" s="11" t="str">
        <f>IF(Y469&lt;0,"SALDO ADELANTADO","SALDO A FAVOR '")</f>
        <v>SALDO ADELANTADO</v>
      </c>
      <c r="C518" s="12">
        <f>IF(Y469&lt;=0,Y469*-1)</f>
        <v>1407.1200000000001</v>
      </c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1" t="str">
        <f>IF(C514&lt;0,"SALDO ADELANTADO","SALDO A FAVOR'")</f>
        <v>SALDO ADELANTADO</v>
      </c>
      <c r="Y518" s="12">
        <f>IF(C514&lt;=0,C514*-1)</f>
        <v>1407.1200000000001</v>
      </c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13" t="s">
        <v>10</v>
      </c>
      <c r="C519" s="12">
        <f>R527</f>
        <v>0</v>
      </c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13" t="s">
        <v>10</v>
      </c>
      <c r="Y519" s="12">
        <f>AN527</f>
        <v>0</v>
      </c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3" t="s">
        <v>11</v>
      </c>
      <c r="C520" s="12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3" t="s">
        <v>11</v>
      </c>
      <c r="Y520" s="12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3" t="s">
        <v>12</v>
      </c>
      <c r="C521" s="12"/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3" t="s">
        <v>12</v>
      </c>
      <c r="Y521" s="12"/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13</v>
      </c>
      <c r="C522" s="12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13</v>
      </c>
      <c r="Y522" s="12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14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14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15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15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16</v>
      </c>
      <c r="C525" s="12"/>
      <c r="E525" s="161" t="s">
        <v>7</v>
      </c>
      <c r="F525" s="162"/>
      <c r="G525" s="163"/>
      <c r="H525" s="5">
        <f>SUM(H511:H524)</f>
        <v>0</v>
      </c>
      <c r="N525" s="3"/>
      <c r="O525" s="3"/>
      <c r="P525" s="3"/>
      <c r="Q525" s="3"/>
      <c r="R525" s="20"/>
      <c r="S525" s="3"/>
      <c r="V525" s="19"/>
      <c r="X525" s="13" t="s">
        <v>16</v>
      </c>
      <c r="Y525" s="12"/>
      <c r="AA525" s="161" t="s">
        <v>7</v>
      </c>
      <c r="AB525" s="162"/>
      <c r="AC525" s="163"/>
      <c r="AD525" s="5">
        <f>SUM(AD511:AD524)</f>
        <v>0</v>
      </c>
      <c r="AJ525" s="3"/>
      <c r="AK525" s="3"/>
      <c r="AL525" s="3"/>
      <c r="AM525" s="3"/>
      <c r="AN525" s="20"/>
      <c r="AO525" s="3"/>
    </row>
    <row r="526" spans="2:41" x14ac:dyDescent="0.25">
      <c r="B526" s="13" t="s">
        <v>17</v>
      </c>
      <c r="C526" s="12"/>
      <c r="E526" s="15"/>
      <c r="F526" s="15"/>
      <c r="G526" s="15"/>
      <c r="N526" s="3"/>
      <c r="O526" s="3"/>
      <c r="P526" s="3"/>
      <c r="Q526" s="3"/>
      <c r="R526" s="20"/>
      <c r="S526" s="3"/>
      <c r="V526" s="19"/>
      <c r="X526" s="13" t="s">
        <v>17</v>
      </c>
      <c r="Y526" s="12"/>
      <c r="AA526" s="15"/>
      <c r="AB526" s="15"/>
      <c r="AC526" s="15"/>
      <c r="AJ526" s="3"/>
      <c r="AK526" s="3"/>
      <c r="AL526" s="3"/>
      <c r="AM526" s="3"/>
      <c r="AN526" s="20"/>
      <c r="AO526" s="3"/>
    </row>
    <row r="527" spans="2:41" x14ac:dyDescent="0.25">
      <c r="B527" s="14"/>
      <c r="C527" s="12"/>
      <c r="N527" s="161" t="s">
        <v>7</v>
      </c>
      <c r="O527" s="162"/>
      <c r="P527" s="162"/>
      <c r="Q527" s="163"/>
      <c r="R527" s="20">
        <f>SUM(R511:R526)</f>
        <v>0</v>
      </c>
      <c r="S527" s="3"/>
      <c r="V527" s="19"/>
      <c r="X527" s="14"/>
      <c r="Y527" s="12"/>
      <c r="AJ527" s="161" t="s">
        <v>7</v>
      </c>
      <c r="AK527" s="162"/>
      <c r="AL527" s="162"/>
      <c r="AM527" s="163"/>
      <c r="AN527" s="20">
        <f>SUM(AN511:AN526)</f>
        <v>0</v>
      </c>
      <c r="AO527" s="3"/>
    </row>
    <row r="528" spans="2:41" x14ac:dyDescent="0.25">
      <c r="B528" s="14"/>
      <c r="C528" s="12"/>
      <c r="V528" s="19"/>
      <c r="X528" s="14"/>
      <c r="Y528" s="12"/>
    </row>
    <row r="529" spans="2:27" x14ac:dyDescent="0.25">
      <c r="B529" s="14"/>
      <c r="C529" s="12"/>
      <c r="V529" s="19"/>
      <c r="X529" s="14"/>
      <c r="Y529" s="12"/>
    </row>
    <row r="530" spans="2:27" x14ac:dyDescent="0.25">
      <c r="B530" s="14"/>
      <c r="C530" s="12"/>
      <c r="E530" s="16"/>
      <c r="V530" s="19"/>
      <c r="X530" s="14"/>
      <c r="Y530" s="12"/>
      <c r="AA530" s="16"/>
    </row>
    <row r="531" spans="2:27" x14ac:dyDescent="0.25">
      <c r="B531" s="14"/>
      <c r="C531" s="12"/>
      <c r="V531" s="19"/>
      <c r="X531" s="14"/>
      <c r="Y531" s="12"/>
    </row>
    <row r="532" spans="2:27" x14ac:dyDescent="0.25">
      <c r="B532" s="14"/>
      <c r="C532" s="12"/>
      <c r="V532" s="19"/>
      <c r="X532" s="14"/>
      <c r="Y532" s="12"/>
    </row>
    <row r="533" spans="2:27" x14ac:dyDescent="0.25">
      <c r="B533" s="14"/>
      <c r="C533" s="12"/>
      <c r="V533" s="19"/>
      <c r="X533" s="14"/>
      <c r="Y533" s="12"/>
    </row>
    <row r="534" spans="2:27" x14ac:dyDescent="0.25">
      <c r="B534" s="14"/>
      <c r="C534" s="12"/>
      <c r="V534" s="19"/>
      <c r="X534" s="14"/>
      <c r="Y534" s="12"/>
    </row>
    <row r="535" spans="2:27" x14ac:dyDescent="0.25">
      <c r="B535" s="14"/>
      <c r="C535" s="12"/>
      <c r="V535" s="19"/>
      <c r="X535" s="14"/>
      <c r="Y535" s="12"/>
    </row>
    <row r="536" spans="2:27" x14ac:dyDescent="0.25">
      <c r="B536" s="13"/>
      <c r="C536" s="12"/>
      <c r="V536" s="19"/>
      <c r="X536" s="13"/>
      <c r="Y536" s="12"/>
    </row>
    <row r="537" spans="2:27" x14ac:dyDescent="0.25">
      <c r="B537" s="17" t="s">
        <v>18</v>
      </c>
      <c r="C537" s="18">
        <f>SUM(C518:C536)</f>
        <v>1407.1200000000001</v>
      </c>
      <c r="D537" s="30" t="s">
        <v>22</v>
      </c>
      <c r="E537" s="30" t="s">
        <v>21</v>
      </c>
      <c r="V537" s="19"/>
      <c r="X537" s="17" t="s">
        <v>18</v>
      </c>
      <c r="Y537" s="18">
        <f>SUM(Y518:Y536)</f>
        <v>1407.1200000000001</v>
      </c>
      <c r="Z537" s="30" t="s">
        <v>22</v>
      </c>
      <c r="AA537" s="30" t="s">
        <v>21</v>
      </c>
    </row>
    <row r="538" spans="2:27" x14ac:dyDescent="0.25">
      <c r="E538" s="1" t="s">
        <v>19</v>
      </c>
      <c r="V538" s="19"/>
      <c r="AA538" s="1" t="s">
        <v>19</v>
      </c>
    </row>
    <row r="539" spans="2:27" x14ac:dyDescent="0.25">
      <c r="V539" s="19"/>
    </row>
    <row r="540" spans="2:27" x14ac:dyDescent="0.25">
      <c r="V540" s="19"/>
    </row>
    <row r="541" spans="2:27" x14ac:dyDescent="0.25">
      <c r="V541" s="19"/>
    </row>
    <row r="542" spans="2:27" x14ac:dyDescent="0.25">
      <c r="V542" s="19"/>
    </row>
    <row r="543" spans="2:27" x14ac:dyDescent="0.25">
      <c r="V543" s="19"/>
    </row>
    <row r="544" spans="2:27" x14ac:dyDescent="0.25">
      <c r="V544" s="19"/>
    </row>
    <row r="545" spans="8:31" x14ac:dyDescent="0.25">
      <c r="V545" s="19"/>
    </row>
    <row r="546" spans="8:31" x14ac:dyDescent="0.25">
      <c r="V546" s="19"/>
    </row>
    <row r="547" spans="8:31" x14ac:dyDescent="0.25">
      <c r="V547" s="19"/>
    </row>
    <row r="548" spans="8:31" x14ac:dyDescent="0.25">
      <c r="V548" s="19"/>
    </row>
    <row r="549" spans="8:31" x14ac:dyDescent="0.25">
      <c r="V549" s="19"/>
    </row>
    <row r="550" spans="8:31" x14ac:dyDescent="0.25">
      <c r="V550" s="19"/>
    </row>
    <row r="551" spans="8:31" x14ac:dyDescent="0.25">
      <c r="V551" s="19"/>
    </row>
    <row r="552" spans="8:31" x14ac:dyDescent="0.25">
      <c r="V552" s="19"/>
    </row>
    <row r="553" spans="8:31" x14ac:dyDescent="0.25">
      <c r="V553" s="19"/>
    </row>
    <row r="554" spans="8:31" x14ac:dyDescent="0.25">
      <c r="V554" s="19"/>
    </row>
    <row r="555" spans="8:31" x14ac:dyDescent="0.25">
      <c r="V555" s="19"/>
    </row>
    <row r="556" spans="8:31" x14ac:dyDescent="0.25">
      <c r="V556" s="19"/>
    </row>
    <row r="557" spans="8:31" x14ac:dyDescent="0.25">
      <c r="V557" s="19"/>
      <c r="AC557" s="164" t="s">
        <v>29</v>
      </c>
      <c r="AD557" s="164"/>
      <c r="AE557" s="164"/>
    </row>
    <row r="558" spans="8:31" x14ac:dyDescent="0.25">
      <c r="H558" s="165" t="s">
        <v>28</v>
      </c>
      <c r="I558" s="165"/>
      <c r="J558" s="165"/>
      <c r="V558" s="19"/>
      <c r="AC558" s="164"/>
      <c r="AD558" s="164"/>
      <c r="AE558" s="164"/>
    </row>
    <row r="559" spans="8:31" x14ac:dyDescent="0.25">
      <c r="H559" s="165"/>
      <c r="I559" s="165"/>
      <c r="J559" s="165"/>
      <c r="V559" s="19"/>
      <c r="AC559" s="164"/>
      <c r="AD559" s="164"/>
      <c r="AE559" s="164"/>
    </row>
    <row r="560" spans="8:31" x14ac:dyDescent="0.25">
      <c r="V560" s="19"/>
    </row>
    <row r="561" spans="2:41" x14ac:dyDescent="0.25">
      <c r="V561" s="19"/>
    </row>
    <row r="562" spans="2:41" ht="23.25" x14ac:dyDescent="0.35">
      <c r="B562" s="24" t="s">
        <v>67</v>
      </c>
      <c r="V562" s="19"/>
      <c r="X562" s="24" t="s">
        <v>67</v>
      </c>
    </row>
    <row r="563" spans="2:41" ht="23.25" x14ac:dyDescent="0.35">
      <c r="B563" s="25" t="s">
        <v>32</v>
      </c>
      <c r="C563" s="22">
        <f>IF(X509="PAGADO",0,Y514)</f>
        <v>-1407.1200000000001</v>
      </c>
      <c r="E563" s="166" t="s">
        <v>20</v>
      </c>
      <c r="F563" s="166"/>
      <c r="G563" s="166"/>
      <c r="H563" s="166"/>
      <c r="V563" s="19"/>
      <c r="X563" s="25" t="s">
        <v>32</v>
      </c>
      <c r="Y563" s="22">
        <f>IF(B563="PAGADO",0,C568)</f>
        <v>-1407.1200000000001</v>
      </c>
      <c r="AA563" s="166" t="s">
        <v>20</v>
      </c>
      <c r="AB563" s="166"/>
      <c r="AC563" s="166"/>
      <c r="AD563" s="166"/>
    </row>
    <row r="564" spans="2:41" x14ac:dyDescent="0.25">
      <c r="B564" s="1" t="s">
        <v>0</v>
      </c>
      <c r="C564" s="21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9"/>
      <c r="X564" s="1" t="s">
        <v>0</v>
      </c>
      <c r="Y564" s="21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2"/>
      <c r="E565" s="4"/>
      <c r="F565" s="3"/>
      <c r="G565" s="3"/>
      <c r="H565" s="5"/>
      <c r="N565" s="3"/>
      <c r="O565" s="3"/>
      <c r="P565" s="3"/>
      <c r="Q565" s="3"/>
      <c r="R565" s="20"/>
      <c r="S565" s="3"/>
      <c r="V565" s="19"/>
      <c r="Y565" s="22"/>
      <c r="AA565" s="4"/>
      <c r="AB565" s="3"/>
      <c r="AC565" s="3"/>
      <c r="AD565" s="5"/>
      <c r="AJ565" s="3"/>
      <c r="AK565" s="3"/>
      <c r="AL565" s="3"/>
      <c r="AM565" s="3"/>
      <c r="AN565" s="20"/>
      <c r="AO565" s="3"/>
    </row>
    <row r="566" spans="2:41" x14ac:dyDescent="0.25">
      <c r="B566" s="1" t="s">
        <v>24</v>
      </c>
      <c r="C566" s="21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20"/>
      <c r="S566" s="3"/>
      <c r="V566" s="19"/>
      <c r="X566" s="1" t="s">
        <v>24</v>
      </c>
      <c r="Y566" s="21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20"/>
      <c r="AO566" s="3"/>
    </row>
    <row r="567" spans="2:41" x14ac:dyDescent="0.25">
      <c r="B567" s="1" t="s">
        <v>9</v>
      </c>
      <c r="C567" s="22">
        <f>C590</f>
        <v>1407.1200000000001</v>
      </c>
      <c r="E567" s="4"/>
      <c r="F567" s="3"/>
      <c r="G567" s="3"/>
      <c r="H567" s="5"/>
      <c r="N567" s="3"/>
      <c r="O567" s="3"/>
      <c r="P567" s="3"/>
      <c r="Q567" s="3"/>
      <c r="R567" s="20"/>
      <c r="S567" s="3"/>
      <c r="V567" s="19"/>
      <c r="X567" s="1" t="s">
        <v>9</v>
      </c>
      <c r="Y567" s="22">
        <f>Y590</f>
        <v>1407.1200000000001</v>
      </c>
      <c r="AA567" s="4"/>
      <c r="AB567" s="3"/>
      <c r="AC567" s="3"/>
      <c r="AD567" s="5"/>
      <c r="AJ567" s="3"/>
      <c r="AK567" s="3"/>
      <c r="AL567" s="3"/>
      <c r="AM567" s="3"/>
      <c r="AN567" s="20"/>
      <c r="AO567" s="3"/>
    </row>
    <row r="568" spans="2:41" x14ac:dyDescent="0.25">
      <c r="B568" s="6" t="s">
        <v>25</v>
      </c>
      <c r="C568" s="23">
        <f>C566-C567</f>
        <v>-1407.1200000000001</v>
      </c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X568" s="6" t="s">
        <v>8</v>
      </c>
      <c r="Y568" s="23">
        <f>Y566-Y567</f>
        <v>-1407.1200000000001</v>
      </c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ht="26.25" x14ac:dyDescent="0.4">
      <c r="B569" s="167" t="str">
        <f>IF(C568&lt;0,"NO PAGAR","COBRAR")</f>
        <v>NO PAGAR</v>
      </c>
      <c r="C569" s="167"/>
      <c r="E569" s="9"/>
      <c r="F569" s="10"/>
      <c r="G569" s="10"/>
      <c r="H569" s="5"/>
      <c r="N569" s="3"/>
      <c r="O569" s="3"/>
      <c r="P569" s="3"/>
      <c r="Q569" s="3"/>
      <c r="R569" s="20"/>
      <c r="S569" s="3"/>
      <c r="V569" s="19"/>
      <c r="X569" s="167" t="str">
        <f>IF(Y568&lt;0,"NO PAGAR","COBRAR")</f>
        <v>NO PAGAR</v>
      </c>
      <c r="Y569" s="167"/>
      <c r="AA569" s="9"/>
      <c r="AB569" s="10"/>
      <c r="AC569" s="10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59" t="s">
        <v>9</v>
      </c>
      <c r="C570" s="160"/>
      <c r="E570" s="9"/>
      <c r="F570" s="10"/>
      <c r="G570" s="10"/>
      <c r="H570" s="5"/>
      <c r="N570" s="3"/>
      <c r="O570" s="3"/>
      <c r="P570" s="3"/>
      <c r="Q570" s="3"/>
      <c r="R570" s="20"/>
      <c r="S570" s="3"/>
      <c r="V570" s="19"/>
      <c r="X570" s="159" t="s">
        <v>9</v>
      </c>
      <c r="Y570" s="160"/>
      <c r="AA570" s="9"/>
      <c r="AB570" s="10"/>
      <c r="AC570" s="10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11" t="str">
        <f>IF(C604&lt;0,"SALDO A FAVOR","SALDO ADELANTAD0'")</f>
        <v>SALDO ADELANTAD0'</v>
      </c>
      <c r="C571" s="12">
        <f>IF(Y514&lt;=0,Y514*-1)</f>
        <v>1407.1200000000001</v>
      </c>
      <c r="E571" s="9"/>
      <c r="F571" s="10"/>
      <c r="G571" s="10"/>
      <c r="H571" s="5"/>
      <c r="N571" s="3"/>
      <c r="O571" s="3"/>
      <c r="P571" s="3"/>
      <c r="Q571" s="3"/>
      <c r="R571" s="20"/>
      <c r="S571" s="3"/>
      <c r="V571" s="19"/>
      <c r="X571" s="11" t="str">
        <f>IF(C568&lt;0,"SALDO ADELANTADO","SALDO A FAVOR'")</f>
        <v>SALDO ADELANTADO</v>
      </c>
      <c r="Y571" s="12">
        <f>IF(C568&lt;=0,C568*-1)</f>
        <v>1407.1200000000001</v>
      </c>
      <c r="AA571" s="9"/>
      <c r="AB571" s="10"/>
      <c r="AC571" s="10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3" t="s">
        <v>10</v>
      </c>
      <c r="C572" s="12">
        <f>R581</f>
        <v>0</v>
      </c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3" t="s">
        <v>10</v>
      </c>
      <c r="Y572" s="12">
        <f>AN581</f>
        <v>0</v>
      </c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3" t="s">
        <v>11</v>
      </c>
      <c r="C573" s="12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3" t="s">
        <v>11</v>
      </c>
      <c r="Y573" s="12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3" t="s">
        <v>12</v>
      </c>
      <c r="C574" s="12"/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3" t="s">
        <v>12</v>
      </c>
      <c r="Y574" s="12"/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13</v>
      </c>
      <c r="C575" s="12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13</v>
      </c>
      <c r="Y575" s="12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14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14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15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15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16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16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17</v>
      </c>
      <c r="C579" s="12"/>
      <c r="E579" s="161" t="s">
        <v>7</v>
      </c>
      <c r="F579" s="162"/>
      <c r="G579" s="163"/>
      <c r="H579" s="5">
        <f>SUM(H565:H578)</f>
        <v>0</v>
      </c>
      <c r="N579" s="3"/>
      <c r="O579" s="3"/>
      <c r="P579" s="3"/>
      <c r="Q579" s="3"/>
      <c r="R579" s="20"/>
      <c r="S579" s="3"/>
      <c r="V579" s="19"/>
      <c r="X579" s="13" t="s">
        <v>17</v>
      </c>
      <c r="Y579" s="12"/>
      <c r="AA579" s="161" t="s">
        <v>7</v>
      </c>
      <c r="AB579" s="162"/>
      <c r="AC579" s="163"/>
      <c r="AD579" s="5">
        <f>SUM(AD565:AD578)</f>
        <v>0</v>
      </c>
      <c r="AJ579" s="3"/>
      <c r="AK579" s="3"/>
      <c r="AL579" s="3"/>
      <c r="AM579" s="3"/>
      <c r="AN579" s="20"/>
      <c r="AO579" s="3"/>
    </row>
    <row r="580" spans="2:41" x14ac:dyDescent="0.25">
      <c r="B580" s="14"/>
      <c r="C580" s="12"/>
      <c r="E580" s="15"/>
      <c r="F580" s="15"/>
      <c r="G580" s="15"/>
      <c r="N580" s="3"/>
      <c r="O580" s="3"/>
      <c r="P580" s="3"/>
      <c r="Q580" s="3"/>
      <c r="R580" s="20"/>
      <c r="S580" s="3"/>
      <c r="V580" s="19"/>
      <c r="X580" s="14"/>
      <c r="Y580" s="12"/>
      <c r="AA580" s="15"/>
      <c r="AB580" s="15"/>
      <c r="AC580" s="15"/>
      <c r="AJ580" s="3"/>
      <c r="AK580" s="3"/>
      <c r="AL580" s="3"/>
      <c r="AM580" s="3"/>
      <c r="AN580" s="20"/>
      <c r="AO580" s="3"/>
    </row>
    <row r="581" spans="2:41" x14ac:dyDescent="0.25">
      <c r="B581" s="14"/>
      <c r="C581" s="12"/>
      <c r="N581" s="161" t="s">
        <v>7</v>
      </c>
      <c r="O581" s="162"/>
      <c r="P581" s="162"/>
      <c r="Q581" s="163"/>
      <c r="R581" s="20">
        <f>SUM(R565:R580)</f>
        <v>0</v>
      </c>
      <c r="S581" s="3"/>
      <c r="V581" s="19"/>
      <c r="X581" s="14"/>
      <c r="Y581" s="12"/>
      <c r="AJ581" s="161" t="s">
        <v>7</v>
      </c>
      <c r="AK581" s="162"/>
      <c r="AL581" s="162"/>
      <c r="AM581" s="163"/>
      <c r="AN581" s="20">
        <f>SUM(AN565:AN580)</f>
        <v>0</v>
      </c>
      <c r="AO581" s="3"/>
    </row>
    <row r="582" spans="2:41" x14ac:dyDescent="0.25">
      <c r="B582" s="14"/>
      <c r="C582" s="12"/>
      <c r="V582" s="19"/>
      <c r="X582" s="14"/>
      <c r="Y582" s="12"/>
    </row>
    <row r="583" spans="2:41" x14ac:dyDescent="0.25">
      <c r="B583" s="14"/>
      <c r="C583" s="12"/>
      <c r="V583" s="19"/>
      <c r="X583" s="14"/>
      <c r="Y583" s="12"/>
    </row>
    <row r="584" spans="2:41" x14ac:dyDescent="0.25">
      <c r="B584" s="14"/>
      <c r="C584" s="12"/>
      <c r="E584" s="16"/>
      <c r="V584" s="19"/>
      <c r="X584" s="14"/>
      <c r="Y584" s="12"/>
      <c r="AA584" s="16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4"/>
      <c r="C587" s="12"/>
      <c r="V587" s="19"/>
      <c r="X587" s="14"/>
      <c r="Y587" s="12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3"/>
      <c r="C589" s="12"/>
      <c r="V589" s="19"/>
      <c r="X589" s="13"/>
      <c r="Y589" s="12"/>
    </row>
    <row r="590" spans="2:41" x14ac:dyDescent="0.25">
      <c r="B590" s="17" t="s">
        <v>18</v>
      </c>
      <c r="C590" s="18">
        <f>SUM(C571:C589)</f>
        <v>1407.1200000000001</v>
      </c>
      <c r="V590" s="19"/>
      <c r="X590" s="17" t="s">
        <v>18</v>
      </c>
      <c r="Y590" s="18">
        <f>SUM(Y571:Y589)</f>
        <v>1407.1200000000001</v>
      </c>
    </row>
    <row r="591" spans="2:41" x14ac:dyDescent="0.25">
      <c r="D591" s="30" t="s">
        <v>22</v>
      </c>
      <c r="E591" s="30" t="s">
        <v>21</v>
      </c>
      <c r="V591" s="19"/>
      <c r="Z591" s="30" t="s">
        <v>22</v>
      </c>
      <c r="AA591" s="30" t="s">
        <v>21</v>
      </c>
    </row>
    <row r="592" spans="2:41" x14ac:dyDescent="0.25">
      <c r="E592" s="1" t="s">
        <v>19</v>
      </c>
      <c r="V592" s="19"/>
      <c r="AA592" s="1" t="s">
        <v>19</v>
      </c>
    </row>
    <row r="593" spans="1:43" x14ac:dyDescent="0.25">
      <c r="V593" s="19"/>
    </row>
    <row r="594" spans="1:43" x14ac:dyDescent="0.25">
      <c r="V594" s="19"/>
    </row>
    <row r="595" spans="1:43" x14ac:dyDescent="0.25">
      <c r="V595" s="19"/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</row>
    <row r="600" spans="1:43" x14ac:dyDescent="0.2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</row>
    <row r="601" spans="1:43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</row>
    <row r="602" spans="1:43" x14ac:dyDescent="0.25">
      <c r="V602" s="19"/>
    </row>
    <row r="603" spans="1:43" x14ac:dyDescent="0.25">
      <c r="H603" s="165" t="s">
        <v>30</v>
      </c>
      <c r="I603" s="165"/>
      <c r="J603" s="165"/>
      <c r="V603" s="19"/>
      <c r="AA603" s="165" t="s">
        <v>31</v>
      </c>
      <c r="AB603" s="165"/>
      <c r="AC603" s="165"/>
    </row>
    <row r="604" spans="1:43" x14ac:dyDescent="0.25">
      <c r="H604" s="165"/>
      <c r="I604" s="165"/>
      <c r="J604" s="165"/>
      <c r="V604" s="19"/>
      <c r="AA604" s="165"/>
      <c r="AB604" s="165"/>
      <c r="AC604" s="165"/>
    </row>
    <row r="605" spans="1:43" x14ac:dyDescent="0.25">
      <c r="V605" s="19"/>
    </row>
    <row r="606" spans="1:43" x14ac:dyDescent="0.25">
      <c r="V606" s="19"/>
    </row>
    <row r="607" spans="1:43" ht="23.25" x14ac:dyDescent="0.35">
      <c r="B607" s="26" t="s">
        <v>67</v>
      </c>
      <c r="V607" s="19"/>
      <c r="X607" s="24" t="s">
        <v>67</v>
      </c>
    </row>
    <row r="608" spans="1:43" ht="23.25" x14ac:dyDescent="0.35">
      <c r="B608" s="25" t="s">
        <v>32</v>
      </c>
      <c r="C608" s="22">
        <f>IF(X563="PAGADO",0,C568)</f>
        <v>-1407.1200000000001</v>
      </c>
      <c r="E608" s="166" t="s">
        <v>20</v>
      </c>
      <c r="F608" s="166"/>
      <c r="G608" s="166"/>
      <c r="H608" s="166"/>
      <c r="V608" s="19"/>
      <c r="X608" s="25" t="s">
        <v>32</v>
      </c>
      <c r="Y608" s="22">
        <f>IF(B1408="PAGADO",0,C613)</f>
        <v>-1407.1200000000001</v>
      </c>
      <c r="AA608" s="166" t="s">
        <v>20</v>
      </c>
      <c r="AB608" s="166"/>
      <c r="AC608" s="166"/>
      <c r="AD608" s="166"/>
    </row>
    <row r="609" spans="2:41" x14ac:dyDescent="0.25">
      <c r="B609" s="1" t="s">
        <v>0</v>
      </c>
      <c r="C609" s="21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9"/>
      <c r="X609" s="1" t="s">
        <v>0</v>
      </c>
      <c r="Y609" s="21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2"/>
      <c r="E610" s="4"/>
      <c r="F610" s="3"/>
      <c r="G610" s="3"/>
      <c r="H610" s="5"/>
      <c r="N610" s="3"/>
      <c r="O610" s="3"/>
      <c r="P610" s="3"/>
      <c r="Q610" s="3"/>
      <c r="R610" s="20"/>
      <c r="S610" s="3"/>
      <c r="V610" s="19"/>
      <c r="Y610" s="22"/>
      <c r="AA610" s="4"/>
      <c r="AB610" s="3"/>
      <c r="AC610" s="3"/>
      <c r="AD610" s="5"/>
      <c r="AJ610" s="3"/>
      <c r="AK610" s="3"/>
      <c r="AL610" s="3"/>
      <c r="AM610" s="3"/>
      <c r="AN610" s="20"/>
      <c r="AO610" s="3"/>
    </row>
    <row r="611" spans="2:41" x14ac:dyDescent="0.25">
      <c r="B611" s="1" t="s">
        <v>24</v>
      </c>
      <c r="C611" s="21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20"/>
      <c r="S611" s="3"/>
      <c r="V611" s="19"/>
      <c r="X611" s="1" t="s">
        <v>24</v>
      </c>
      <c r="Y611" s="21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20"/>
      <c r="AO611" s="3"/>
    </row>
    <row r="612" spans="2:41" x14ac:dyDescent="0.25">
      <c r="B612" s="1" t="s">
        <v>9</v>
      </c>
      <c r="C612" s="22">
        <f>C636</f>
        <v>1407.1200000000001</v>
      </c>
      <c r="E612" s="4"/>
      <c r="F612" s="3"/>
      <c r="G612" s="3"/>
      <c r="H612" s="5"/>
      <c r="N612" s="3"/>
      <c r="O612" s="3"/>
      <c r="P612" s="3"/>
      <c r="Q612" s="3"/>
      <c r="R612" s="20"/>
      <c r="S612" s="3"/>
      <c r="V612" s="19"/>
      <c r="X612" s="1" t="s">
        <v>9</v>
      </c>
      <c r="Y612" s="22">
        <f>Y636</f>
        <v>1407.1200000000001</v>
      </c>
      <c r="AA612" s="4"/>
      <c r="AB612" s="3"/>
      <c r="AC612" s="3"/>
      <c r="AD612" s="5"/>
      <c r="AJ612" s="3"/>
      <c r="AK612" s="3"/>
      <c r="AL612" s="3"/>
      <c r="AM612" s="3"/>
      <c r="AN612" s="20"/>
      <c r="AO612" s="3"/>
    </row>
    <row r="613" spans="2:41" x14ac:dyDescent="0.25">
      <c r="B613" s="6" t="s">
        <v>26</v>
      </c>
      <c r="C613" s="23">
        <f>C611-C612</f>
        <v>-1407.1200000000001</v>
      </c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X613" s="6" t="s">
        <v>27</v>
      </c>
      <c r="Y613" s="23">
        <f>Y611-Y612</f>
        <v>-1407.1200000000001</v>
      </c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ht="23.25" x14ac:dyDescent="0.35">
      <c r="B614" s="6"/>
      <c r="C614" s="7"/>
      <c r="E614" s="9"/>
      <c r="F614" s="10"/>
      <c r="G614" s="10"/>
      <c r="H614" s="5"/>
      <c r="N614" s="3"/>
      <c r="O614" s="3"/>
      <c r="P614" s="3"/>
      <c r="Q614" s="3"/>
      <c r="R614" s="20"/>
      <c r="S614" s="3"/>
      <c r="V614" s="19"/>
      <c r="X614" s="168" t="str">
        <f>IF(Y613&lt;0,"NO PAGAR","COBRAR'")</f>
        <v>NO PAGAR</v>
      </c>
      <c r="Y614" s="168"/>
      <c r="AA614" s="9"/>
      <c r="AB614" s="10"/>
      <c r="AC614" s="10"/>
      <c r="AD614" s="5"/>
      <c r="AJ614" s="3"/>
      <c r="AK614" s="3"/>
      <c r="AL614" s="3"/>
      <c r="AM614" s="3"/>
      <c r="AN614" s="20"/>
      <c r="AO614" s="3"/>
    </row>
    <row r="615" spans="2:41" ht="23.25" x14ac:dyDescent="0.35">
      <c r="B615" s="168" t="str">
        <f>IF(C613&lt;0,"NO PAGAR","COBRAR'")</f>
        <v>NO PAGAR</v>
      </c>
      <c r="C615" s="168"/>
      <c r="E615" s="9"/>
      <c r="F615" s="10"/>
      <c r="G615" s="10"/>
      <c r="H615" s="5"/>
      <c r="N615" s="3"/>
      <c r="O615" s="3"/>
      <c r="P615" s="3"/>
      <c r="Q615" s="3"/>
      <c r="R615" s="20"/>
      <c r="S615" s="3"/>
      <c r="V615" s="19"/>
      <c r="X615" s="6"/>
      <c r="Y615" s="8"/>
      <c r="AA615" s="9"/>
      <c r="AB615" s="10"/>
      <c r="AC615" s="10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159" t="s">
        <v>9</v>
      </c>
      <c r="C616" s="160"/>
      <c r="E616" s="9"/>
      <c r="F616" s="10"/>
      <c r="G616" s="10"/>
      <c r="H616" s="5"/>
      <c r="N616" s="3"/>
      <c r="O616" s="3"/>
      <c r="P616" s="3"/>
      <c r="Q616" s="3"/>
      <c r="R616" s="20"/>
      <c r="S616" s="3"/>
      <c r="V616" s="19"/>
      <c r="X616" s="159" t="s">
        <v>9</v>
      </c>
      <c r="Y616" s="160"/>
      <c r="AA616" s="9"/>
      <c r="AB616" s="10"/>
      <c r="AC616" s="10"/>
      <c r="AD616" s="5"/>
      <c r="AJ616" s="3"/>
      <c r="AK616" s="3"/>
      <c r="AL616" s="3"/>
      <c r="AM616" s="3"/>
      <c r="AN616" s="20"/>
      <c r="AO616" s="3"/>
    </row>
    <row r="617" spans="2:41" x14ac:dyDescent="0.25">
      <c r="B617" s="11" t="str">
        <f>IF(Y568&lt;0,"SALDO ADELANTADO","SALDO A FAVOR '")</f>
        <v>SALDO ADELANTADO</v>
      </c>
      <c r="C617" s="12">
        <f>IF(Y568&lt;=0,Y568*-1)</f>
        <v>1407.1200000000001</v>
      </c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1" t="str">
        <f>IF(C613&lt;0,"SALDO ADELANTADO","SALDO A FAVOR'")</f>
        <v>SALDO ADELANTADO</v>
      </c>
      <c r="Y617" s="12">
        <f>IF(C613&lt;=0,C613*-1)</f>
        <v>1407.1200000000001</v>
      </c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13" t="s">
        <v>10</v>
      </c>
      <c r="C618" s="12">
        <f>R626</f>
        <v>0</v>
      </c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13" t="s">
        <v>10</v>
      </c>
      <c r="Y618" s="12">
        <f>AN626</f>
        <v>0</v>
      </c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3" t="s">
        <v>11</v>
      </c>
      <c r="C619" s="12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3" t="s">
        <v>11</v>
      </c>
      <c r="Y619" s="12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3" t="s">
        <v>12</v>
      </c>
      <c r="C620" s="12"/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3" t="s">
        <v>12</v>
      </c>
      <c r="Y620" s="12"/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13</v>
      </c>
      <c r="C621" s="12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13</v>
      </c>
      <c r="Y621" s="12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14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14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15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15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16</v>
      </c>
      <c r="C624" s="12"/>
      <c r="E624" s="161" t="s">
        <v>7</v>
      </c>
      <c r="F624" s="162"/>
      <c r="G624" s="163"/>
      <c r="H624" s="5">
        <f>SUM(H610:H623)</f>
        <v>0</v>
      </c>
      <c r="N624" s="3"/>
      <c r="O624" s="3"/>
      <c r="P624" s="3"/>
      <c r="Q624" s="3"/>
      <c r="R624" s="20"/>
      <c r="S624" s="3"/>
      <c r="V624" s="19"/>
      <c r="X624" s="13" t="s">
        <v>16</v>
      </c>
      <c r="Y624" s="12"/>
      <c r="AA624" s="161" t="s">
        <v>7</v>
      </c>
      <c r="AB624" s="162"/>
      <c r="AC624" s="163"/>
      <c r="AD624" s="5">
        <f>SUM(AD610:AD623)</f>
        <v>0</v>
      </c>
      <c r="AJ624" s="3"/>
      <c r="AK624" s="3"/>
      <c r="AL624" s="3"/>
      <c r="AM624" s="3"/>
      <c r="AN624" s="20"/>
      <c r="AO624" s="3"/>
    </row>
    <row r="625" spans="2:41" x14ac:dyDescent="0.25">
      <c r="B625" s="13" t="s">
        <v>17</v>
      </c>
      <c r="C625" s="12"/>
      <c r="E625" s="15"/>
      <c r="F625" s="15"/>
      <c r="G625" s="15"/>
      <c r="N625" s="3"/>
      <c r="O625" s="3"/>
      <c r="P625" s="3"/>
      <c r="Q625" s="3"/>
      <c r="R625" s="20"/>
      <c r="S625" s="3"/>
      <c r="V625" s="19"/>
      <c r="X625" s="13" t="s">
        <v>17</v>
      </c>
      <c r="Y625" s="12"/>
      <c r="AA625" s="15"/>
      <c r="AB625" s="15"/>
      <c r="AC625" s="15"/>
      <c r="AJ625" s="3"/>
      <c r="AK625" s="3"/>
      <c r="AL625" s="3"/>
      <c r="AM625" s="3"/>
      <c r="AN625" s="20"/>
      <c r="AO625" s="3"/>
    </row>
    <row r="626" spans="2:41" x14ac:dyDescent="0.25">
      <c r="B626" s="14"/>
      <c r="C626" s="12"/>
      <c r="N626" s="161" t="s">
        <v>7</v>
      </c>
      <c r="O626" s="162"/>
      <c r="P626" s="162"/>
      <c r="Q626" s="163"/>
      <c r="R626" s="20">
        <f>SUM(R610:R625)</f>
        <v>0</v>
      </c>
      <c r="S626" s="3"/>
      <c r="V626" s="19"/>
      <c r="X626" s="14"/>
      <c r="Y626" s="12"/>
      <c r="AJ626" s="161" t="s">
        <v>7</v>
      </c>
      <c r="AK626" s="162"/>
      <c r="AL626" s="162"/>
      <c r="AM626" s="163"/>
      <c r="AN626" s="20">
        <f>SUM(AN610:AN625)</f>
        <v>0</v>
      </c>
      <c r="AO626" s="3"/>
    </row>
    <row r="627" spans="2:41" x14ac:dyDescent="0.25">
      <c r="B627" s="14"/>
      <c r="C627" s="12"/>
      <c r="V627" s="19"/>
      <c r="X627" s="14"/>
      <c r="Y627" s="12"/>
    </row>
    <row r="628" spans="2:41" x14ac:dyDescent="0.25">
      <c r="B628" s="14"/>
      <c r="C628" s="12"/>
      <c r="V628" s="19"/>
      <c r="X628" s="14"/>
      <c r="Y628" s="12"/>
    </row>
    <row r="629" spans="2:41" x14ac:dyDescent="0.25">
      <c r="B629" s="14"/>
      <c r="C629" s="12"/>
      <c r="E629" s="16"/>
      <c r="V629" s="19"/>
      <c r="X629" s="14"/>
      <c r="Y629" s="12"/>
      <c r="AA629" s="16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V631" s="19"/>
      <c r="X631" s="14"/>
      <c r="Y631" s="12"/>
    </row>
    <row r="632" spans="2:41" x14ac:dyDescent="0.25">
      <c r="B632" s="14"/>
      <c r="C632" s="12"/>
      <c r="V632" s="19"/>
      <c r="X632" s="14"/>
      <c r="Y632" s="12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3"/>
      <c r="C635" s="12"/>
      <c r="V635" s="19"/>
      <c r="X635" s="13"/>
      <c r="Y635" s="12"/>
    </row>
    <row r="636" spans="2:41" x14ac:dyDescent="0.25">
      <c r="B636" s="17" t="s">
        <v>18</v>
      </c>
      <c r="C636" s="18">
        <f>SUM(C617:C635)</f>
        <v>1407.1200000000001</v>
      </c>
      <c r="D636" s="30" t="s">
        <v>22</v>
      </c>
      <c r="E636" s="30" t="s">
        <v>21</v>
      </c>
      <c r="V636" s="19"/>
      <c r="X636" s="17" t="s">
        <v>18</v>
      </c>
      <c r="Y636" s="18">
        <f>SUM(Y617:Y635)</f>
        <v>1407.1200000000001</v>
      </c>
      <c r="Z636" s="30" t="s">
        <v>22</v>
      </c>
      <c r="AA636" s="30" t="s">
        <v>21</v>
      </c>
    </row>
    <row r="637" spans="2:41" x14ac:dyDescent="0.25">
      <c r="E637" s="1" t="s">
        <v>19</v>
      </c>
      <c r="V637" s="19"/>
      <c r="AA637" s="1" t="s">
        <v>19</v>
      </c>
    </row>
    <row r="638" spans="2:41" x14ac:dyDescent="0.25">
      <c r="V638" s="19"/>
    </row>
    <row r="639" spans="2:41" x14ac:dyDescent="0.25">
      <c r="V639" s="19"/>
    </row>
    <row r="640" spans="2:41" x14ac:dyDescent="0.25">
      <c r="V640" s="19"/>
    </row>
    <row r="641" spans="2:31" x14ac:dyDescent="0.25">
      <c r="V641" s="19"/>
    </row>
    <row r="642" spans="2:31" x14ac:dyDescent="0.25">
      <c r="V642" s="19"/>
    </row>
    <row r="643" spans="2:31" x14ac:dyDescent="0.25">
      <c r="V643" s="19"/>
    </row>
    <row r="644" spans="2:31" x14ac:dyDescent="0.25">
      <c r="V644" s="19"/>
    </row>
    <row r="645" spans="2:31" x14ac:dyDescent="0.25">
      <c r="V645" s="19"/>
    </row>
    <row r="646" spans="2:31" x14ac:dyDescent="0.25">
      <c r="V646" s="19"/>
    </row>
    <row r="647" spans="2:31" x14ac:dyDescent="0.25">
      <c r="V647" s="19"/>
    </row>
    <row r="648" spans="2:31" x14ac:dyDescent="0.25">
      <c r="V648" s="19"/>
    </row>
    <row r="649" spans="2:31" x14ac:dyDescent="0.25">
      <c r="V649" s="19"/>
    </row>
    <row r="650" spans="2:31" x14ac:dyDescent="0.25">
      <c r="V650" s="19"/>
      <c r="AC650" s="164" t="s">
        <v>29</v>
      </c>
      <c r="AD650" s="164"/>
      <c r="AE650" s="164"/>
    </row>
    <row r="651" spans="2:31" x14ac:dyDescent="0.25">
      <c r="H651" s="165" t="s">
        <v>28</v>
      </c>
      <c r="I651" s="165"/>
      <c r="J651" s="165"/>
      <c r="V651" s="19"/>
      <c r="AC651" s="164"/>
      <c r="AD651" s="164"/>
      <c r="AE651" s="164"/>
    </row>
    <row r="652" spans="2:31" x14ac:dyDescent="0.25">
      <c r="H652" s="165"/>
      <c r="I652" s="165"/>
      <c r="J652" s="165"/>
      <c r="V652" s="19"/>
      <c r="AC652" s="164"/>
      <c r="AD652" s="164"/>
      <c r="AE652" s="164"/>
    </row>
    <row r="653" spans="2:31" x14ac:dyDescent="0.25">
      <c r="V653" s="19"/>
    </row>
    <row r="654" spans="2:31" x14ac:dyDescent="0.25">
      <c r="V654" s="19"/>
    </row>
    <row r="655" spans="2:31" ht="23.25" x14ac:dyDescent="0.35">
      <c r="B655" s="24" t="s">
        <v>68</v>
      </c>
      <c r="V655" s="19"/>
      <c r="X655" s="24" t="s">
        <v>68</v>
      </c>
    </row>
    <row r="656" spans="2:31" ht="23.25" x14ac:dyDescent="0.35">
      <c r="B656" s="25" t="s">
        <v>32</v>
      </c>
      <c r="C656" s="22">
        <f>IF(X608="PAGADO",0,Y613)</f>
        <v>-1407.1200000000001</v>
      </c>
      <c r="E656" s="166" t="s">
        <v>20</v>
      </c>
      <c r="F656" s="166"/>
      <c r="G656" s="166"/>
      <c r="H656" s="166"/>
      <c r="V656" s="19"/>
      <c r="X656" s="25" t="s">
        <v>32</v>
      </c>
      <c r="Y656" s="22">
        <f>IF(B656="PAGADO",0,C661)</f>
        <v>-1407.1200000000001</v>
      </c>
      <c r="AA656" s="166" t="s">
        <v>20</v>
      </c>
      <c r="AB656" s="166"/>
      <c r="AC656" s="166"/>
      <c r="AD656" s="166"/>
    </row>
    <row r="657" spans="2:41" x14ac:dyDescent="0.25">
      <c r="B657" s="1" t="s">
        <v>0</v>
      </c>
      <c r="C657" s="21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9"/>
      <c r="X657" s="1" t="s">
        <v>0</v>
      </c>
      <c r="Y657" s="21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2"/>
      <c r="E658" s="4"/>
      <c r="F658" s="3"/>
      <c r="G658" s="3"/>
      <c r="H658" s="5"/>
      <c r="N658" s="3"/>
      <c r="O658" s="3"/>
      <c r="P658" s="3"/>
      <c r="Q658" s="3"/>
      <c r="R658" s="20"/>
      <c r="S658" s="3"/>
      <c r="V658" s="19"/>
      <c r="Y658" s="22"/>
      <c r="AA658" s="4"/>
      <c r="AB658" s="3"/>
      <c r="AC658" s="3"/>
      <c r="AD658" s="5"/>
      <c r="AJ658" s="3"/>
      <c r="AK658" s="3"/>
      <c r="AL658" s="3"/>
      <c r="AM658" s="3"/>
      <c r="AN658" s="20"/>
      <c r="AO658" s="3"/>
    </row>
    <row r="659" spans="2:41" x14ac:dyDescent="0.25">
      <c r="B659" s="1" t="s">
        <v>24</v>
      </c>
      <c r="C659" s="21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20"/>
      <c r="S659" s="3"/>
      <c r="V659" s="19"/>
      <c r="X659" s="1" t="s">
        <v>24</v>
      </c>
      <c r="Y659" s="21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20"/>
      <c r="AO659" s="3"/>
    </row>
    <row r="660" spans="2:41" x14ac:dyDescent="0.25">
      <c r="B660" s="1" t="s">
        <v>9</v>
      </c>
      <c r="C660" s="22">
        <f>C683</f>
        <v>1407.1200000000001</v>
      </c>
      <c r="E660" s="4"/>
      <c r="F660" s="3"/>
      <c r="G660" s="3"/>
      <c r="H660" s="5"/>
      <c r="N660" s="3"/>
      <c r="O660" s="3"/>
      <c r="P660" s="3"/>
      <c r="Q660" s="3"/>
      <c r="R660" s="20"/>
      <c r="S660" s="3"/>
      <c r="V660" s="19"/>
      <c r="X660" s="1" t="s">
        <v>9</v>
      </c>
      <c r="Y660" s="22">
        <f>Y683</f>
        <v>1407.1200000000001</v>
      </c>
      <c r="AA660" s="4"/>
      <c r="AB660" s="3"/>
      <c r="AC660" s="3"/>
      <c r="AD660" s="5"/>
      <c r="AJ660" s="3"/>
      <c r="AK660" s="3"/>
      <c r="AL660" s="3"/>
      <c r="AM660" s="3"/>
      <c r="AN660" s="20"/>
      <c r="AO660" s="3"/>
    </row>
    <row r="661" spans="2:41" x14ac:dyDescent="0.25">
      <c r="B661" s="6" t="s">
        <v>25</v>
      </c>
      <c r="C661" s="23">
        <f>C659-C660</f>
        <v>-1407.1200000000001</v>
      </c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X661" s="6" t="s">
        <v>8</v>
      </c>
      <c r="Y661" s="23">
        <f>Y659-Y660</f>
        <v>-1407.1200000000001</v>
      </c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ht="26.25" x14ac:dyDescent="0.4">
      <c r="B662" s="167" t="str">
        <f>IF(C661&lt;0,"NO PAGAR","COBRAR")</f>
        <v>NO PAGAR</v>
      </c>
      <c r="C662" s="167"/>
      <c r="E662" s="9"/>
      <c r="F662" s="10"/>
      <c r="G662" s="10"/>
      <c r="H662" s="5"/>
      <c r="N662" s="3"/>
      <c r="O662" s="3"/>
      <c r="P662" s="3"/>
      <c r="Q662" s="3"/>
      <c r="R662" s="20"/>
      <c r="S662" s="3"/>
      <c r="V662" s="19"/>
      <c r="X662" s="167" t="str">
        <f>IF(Y661&lt;0,"NO PAGAR","COBRAR")</f>
        <v>NO PAGAR</v>
      </c>
      <c r="Y662" s="167"/>
      <c r="AA662" s="9"/>
      <c r="AB662" s="10"/>
      <c r="AC662" s="10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59" t="s">
        <v>9</v>
      </c>
      <c r="C663" s="160"/>
      <c r="E663" s="9"/>
      <c r="F663" s="10"/>
      <c r="G663" s="10"/>
      <c r="H663" s="5"/>
      <c r="N663" s="3"/>
      <c r="O663" s="3"/>
      <c r="P663" s="3"/>
      <c r="Q663" s="3"/>
      <c r="R663" s="20"/>
      <c r="S663" s="3"/>
      <c r="V663" s="19"/>
      <c r="X663" s="159" t="s">
        <v>9</v>
      </c>
      <c r="Y663" s="160"/>
      <c r="AA663" s="9"/>
      <c r="AB663" s="10"/>
      <c r="AC663" s="10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11" t="str">
        <f>IF(C697&lt;0,"SALDO A FAVOR","SALDO ADELANTAD0'")</f>
        <v>SALDO ADELANTAD0'</v>
      </c>
      <c r="C664" s="12">
        <f>IF(Y608&lt;=0,Y608*-1)</f>
        <v>1407.1200000000001</v>
      </c>
      <c r="E664" s="9"/>
      <c r="F664" s="10"/>
      <c r="G664" s="10"/>
      <c r="H664" s="5"/>
      <c r="N664" s="3"/>
      <c r="O664" s="3"/>
      <c r="P664" s="3"/>
      <c r="Q664" s="3"/>
      <c r="R664" s="20"/>
      <c r="S664" s="3"/>
      <c r="V664" s="19"/>
      <c r="X664" s="11" t="str">
        <f>IF(C661&lt;0,"SALDO ADELANTADO","SALDO A FAVOR'")</f>
        <v>SALDO ADELANTADO</v>
      </c>
      <c r="Y664" s="12">
        <f>IF(C661&lt;=0,C661*-1)</f>
        <v>1407.1200000000001</v>
      </c>
      <c r="AA664" s="9"/>
      <c r="AB664" s="10"/>
      <c r="AC664" s="10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3" t="s">
        <v>10</v>
      </c>
      <c r="C665" s="12">
        <f>R674</f>
        <v>0</v>
      </c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3" t="s">
        <v>10</v>
      </c>
      <c r="Y665" s="12">
        <f>AN674</f>
        <v>0</v>
      </c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3" t="s">
        <v>11</v>
      </c>
      <c r="C666" s="12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3" t="s">
        <v>11</v>
      </c>
      <c r="Y666" s="12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3" t="s">
        <v>12</v>
      </c>
      <c r="C667" s="12"/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3" t="s">
        <v>12</v>
      </c>
      <c r="Y667" s="12"/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13</v>
      </c>
      <c r="C668" s="12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13</v>
      </c>
      <c r="Y668" s="12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14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14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15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15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16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16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17</v>
      </c>
      <c r="C672" s="12"/>
      <c r="E672" s="161" t="s">
        <v>7</v>
      </c>
      <c r="F672" s="162"/>
      <c r="G672" s="163"/>
      <c r="H672" s="5">
        <f>SUM(H658:H671)</f>
        <v>0</v>
      </c>
      <c r="N672" s="3"/>
      <c r="O672" s="3"/>
      <c r="P672" s="3"/>
      <c r="Q672" s="3"/>
      <c r="R672" s="20"/>
      <c r="S672" s="3"/>
      <c r="V672" s="19"/>
      <c r="X672" s="13" t="s">
        <v>17</v>
      </c>
      <c r="Y672" s="12"/>
      <c r="AA672" s="161" t="s">
        <v>7</v>
      </c>
      <c r="AB672" s="162"/>
      <c r="AC672" s="163"/>
      <c r="AD672" s="5">
        <f>SUM(AD658:AD671)</f>
        <v>0</v>
      </c>
      <c r="AJ672" s="3"/>
      <c r="AK672" s="3"/>
      <c r="AL672" s="3"/>
      <c r="AM672" s="3"/>
      <c r="AN672" s="20"/>
      <c r="AO672" s="3"/>
    </row>
    <row r="673" spans="2:41" x14ac:dyDescent="0.25">
      <c r="B673" s="14"/>
      <c r="C673" s="12"/>
      <c r="E673" s="15"/>
      <c r="F673" s="15"/>
      <c r="G673" s="15"/>
      <c r="N673" s="3"/>
      <c r="O673" s="3"/>
      <c r="P673" s="3"/>
      <c r="Q673" s="3"/>
      <c r="R673" s="20"/>
      <c r="S673" s="3"/>
      <c r="V673" s="19"/>
      <c r="X673" s="14"/>
      <c r="Y673" s="12"/>
      <c r="AA673" s="15"/>
      <c r="AB673" s="15"/>
      <c r="AC673" s="15"/>
      <c r="AJ673" s="3"/>
      <c r="AK673" s="3"/>
      <c r="AL673" s="3"/>
      <c r="AM673" s="3"/>
      <c r="AN673" s="20"/>
      <c r="AO673" s="3"/>
    </row>
    <row r="674" spans="2:41" x14ac:dyDescent="0.25">
      <c r="B674" s="14"/>
      <c r="C674" s="12"/>
      <c r="N674" s="161" t="s">
        <v>7</v>
      </c>
      <c r="O674" s="162"/>
      <c r="P674" s="162"/>
      <c r="Q674" s="163"/>
      <c r="R674" s="20">
        <f>SUM(R658:R673)</f>
        <v>0</v>
      </c>
      <c r="S674" s="3"/>
      <c r="V674" s="19"/>
      <c r="X674" s="14"/>
      <c r="Y674" s="12"/>
      <c r="AJ674" s="161" t="s">
        <v>7</v>
      </c>
      <c r="AK674" s="162"/>
      <c r="AL674" s="162"/>
      <c r="AM674" s="163"/>
      <c r="AN674" s="20">
        <f>SUM(AN658:AN673)</f>
        <v>0</v>
      </c>
      <c r="AO674" s="3"/>
    </row>
    <row r="675" spans="2:41" x14ac:dyDescent="0.25">
      <c r="B675" s="14"/>
      <c r="C675" s="12"/>
      <c r="V675" s="19"/>
      <c r="X675" s="14"/>
      <c r="Y675" s="12"/>
    </row>
    <row r="676" spans="2:41" x14ac:dyDescent="0.25">
      <c r="B676" s="14"/>
      <c r="C676" s="12"/>
      <c r="V676" s="19"/>
      <c r="X676" s="14"/>
      <c r="Y676" s="12"/>
    </row>
    <row r="677" spans="2:41" x14ac:dyDescent="0.25">
      <c r="B677" s="14"/>
      <c r="C677" s="12"/>
      <c r="E677" s="16"/>
      <c r="V677" s="19"/>
      <c r="X677" s="14"/>
      <c r="Y677" s="12"/>
      <c r="AA677" s="16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V679" s="19"/>
      <c r="X679" s="14"/>
      <c r="Y679" s="12"/>
    </row>
    <row r="680" spans="2:41" x14ac:dyDescent="0.25">
      <c r="B680" s="14"/>
      <c r="C680" s="12"/>
      <c r="V680" s="19"/>
      <c r="X680" s="14"/>
      <c r="Y680" s="12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3"/>
      <c r="C682" s="12"/>
      <c r="V682" s="19"/>
      <c r="X682" s="13"/>
      <c r="Y682" s="12"/>
    </row>
    <row r="683" spans="2:41" x14ac:dyDescent="0.25">
      <c r="B683" s="17" t="s">
        <v>18</v>
      </c>
      <c r="C683" s="18">
        <f>SUM(C664:C682)</f>
        <v>1407.1200000000001</v>
      </c>
      <c r="V683" s="19"/>
      <c r="X683" s="17" t="s">
        <v>18</v>
      </c>
      <c r="Y683" s="18">
        <f>SUM(Y664:Y682)</f>
        <v>1407.1200000000001</v>
      </c>
    </row>
    <row r="684" spans="2:41" x14ac:dyDescent="0.25">
      <c r="D684" s="30" t="s">
        <v>22</v>
      </c>
      <c r="E684" s="30" t="s">
        <v>21</v>
      </c>
      <c r="V684" s="19"/>
      <c r="Z684" s="30" t="s">
        <v>22</v>
      </c>
      <c r="AA684" s="30" t="s">
        <v>21</v>
      </c>
    </row>
    <row r="685" spans="2:41" x14ac:dyDescent="0.25">
      <c r="E685" s="1" t="s">
        <v>19</v>
      </c>
      <c r="V685" s="19"/>
      <c r="AA685" s="1" t="s">
        <v>19</v>
      </c>
    </row>
    <row r="686" spans="2:41" x14ac:dyDescent="0.25">
      <c r="V686" s="19"/>
    </row>
    <row r="687" spans="2:41" x14ac:dyDescent="0.25">
      <c r="V687" s="19"/>
    </row>
    <row r="688" spans="2:41" x14ac:dyDescent="0.25">
      <c r="V688" s="19"/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</row>
    <row r="693" spans="1:43" x14ac:dyDescent="0.2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</row>
    <row r="694" spans="1:43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</row>
    <row r="695" spans="1:43" x14ac:dyDescent="0.25">
      <c r="V695" s="19"/>
    </row>
    <row r="696" spans="1:43" x14ac:dyDescent="0.25">
      <c r="H696" s="165" t="s">
        <v>30</v>
      </c>
      <c r="I696" s="165"/>
      <c r="J696" s="165"/>
      <c r="V696" s="19"/>
      <c r="AA696" s="165" t="s">
        <v>31</v>
      </c>
      <c r="AB696" s="165"/>
      <c r="AC696" s="165"/>
    </row>
    <row r="697" spans="1:43" x14ac:dyDescent="0.25">
      <c r="H697" s="165"/>
      <c r="I697" s="165"/>
      <c r="J697" s="165"/>
      <c r="V697" s="19"/>
      <c r="AA697" s="165"/>
      <c r="AB697" s="165"/>
      <c r="AC697" s="165"/>
    </row>
    <row r="698" spans="1:43" x14ac:dyDescent="0.25">
      <c r="V698" s="19"/>
    </row>
    <row r="699" spans="1:43" x14ac:dyDescent="0.25">
      <c r="V699" s="19"/>
    </row>
    <row r="700" spans="1:43" ht="23.25" x14ac:dyDescent="0.35">
      <c r="B700" s="26" t="s">
        <v>68</v>
      </c>
      <c r="V700" s="19"/>
      <c r="X700" s="24" t="s">
        <v>68</v>
      </c>
    </row>
    <row r="701" spans="1:43" ht="23.25" x14ac:dyDescent="0.35">
      <c r="B701" s="25" t="s">
        <v>32</v>
      </c>
      <c r="C701" s="22">
        <f>IF(X656="PAGADO",0,C661)</f>
        <v>-1407.1200000000001</v>
      </c>
      <c r="E701" s="166" t="s">
        <v>20</v>
      </c>
      <c r="F701" s="166"/>
      <c r="G701" s="166"/>
      <c r="H701" s="166"/>
      <c r="V701" s="19"/>
      <c r="X701" s="25" t="s">
        <v>32</v>
      </c>
      <c r="Y701" s="22">
        <f>IF(B1501="PAGADO",0,C706)</f>
        <v>-1407.1200000000001</v>
      </c>
      <c r="AA701" s="166" t="s">
        <v>20</v>
      </c>
      <c r="AB701" s="166"/>
      <c r="AC701" s="166"/>
      <c r="AD701" s="166"/>
    </row>
    <row r="702" spans="1:43" x14ac:dyDescent="0.25">
      <c r="B702" s="1" t="s">
        <v>0</v>
      </c>
      <c r="C702" s="21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9"/>
      <c r="X702" s="1" t="s">
        <v>0</v>
      </c>
      <c r="Y702" s="21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2"/>
      <c r="E703" s="4"/>
      <c r="F703" s="3"/>
      <c r="G703" s="3"/>
      <c r="H703" s="5"/>
      <c r="N703" s="3"/>
      <c r="O703" s="3"/>
      <c r="P703" s="3"/>
      <c r="Q703" s="3"/>
      <c r="R703" s="20"/>
      <c r="S703" s="3"/>
      <c r="V703" s="19"/>
      <c r="Y703" s="22"/>
      <c r="AA703" s="4"/>
      <c r="AB703" s="3"/>
      <c r="AC703" s="3"/>
      <c r="AD703" s="5"/>
      <c r="AJ703" s="3"/>
      <c r="AK703" s="3"/>
      <c r="AL703" s="3"/>
      <c r="AM703" s="3"/>
      <c r="AN703" s="20"/>
      <c r="AO703" s="3"/>
    </row>
    <row r="704" spans="1:43" x14ac:dyDescent="0.25">
      <c r="B704" s="1" t="s">
        <v>24</v>
      </c>
      <c r="C704" s="21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20"/>
      <c r="S704" s="3"/>
      <c r="V704" s="19"/>
      <c r="X704" s="1" t="s">
        <v>24</v>
      </c>
      <c r="Y704" s="21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20"/>
      <c r="AO704" s="3"/>
    </row>
    <row r="705" spans="2:41" x14ac:dyDescent="0.25">
      <c r="B705" s="1" t="s">
        <v>9</v>
      </c>
      <c r="C705" s="22">
        <f>C729</f>
        <v>1407.1200000000001</v>
      </c>
      <c r="E705" s="4"/>
      <c r="F705" s="3"/>
      <c r="G705" s="3"/>
      <c r="H705" s="5"/>
      <c r="N705" s="3"/>
      <c r="O705" s="3"/>
      <c r="P705" s="3"/>
      <c r="Q705" s="3"/>
      <c r="R705" s="20"/>
      <c r="S705" s="3"/>
      <c r="V705" s="19"/>
      <c r="X705" s="1" t="s">
        <v>9</v>
      </c>
      <c r="Y705" s="22">
        <f>Y729</f>
        <v>1407.1200000000001</v>
      </c>
      <c r="AA705" s="4"/>
      <c r="AB705" s="3"/>
      <c r="AC705" s="3"/>
      <c r="AD705" s="5"/>
      <c r="AJ705" s="3"/>
      <c r="AK705" s="3"/>
      <c r="AL705" s="3"/>
      <c r="AM705" s="3"/>
      <c r="AN705" s="20"/>
      <c r="AO705" s="3"/>
    </row>
    <row r="706" spans="2:41" x14ac:dyDescent="0.25">
      <c r="B706" s="6" t="s">
        <v>26</v>
      </c>
      <c r="C706" s="23">
        <f>C704-C705</f>
        <v>-1407.1200000000001</v>
      </c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X706" s="6" t="s">
        <v>27</v>
      </c>
      <c r="Y706" s="23">
        <f>Y704-Y705</f>
        <v>-1407.1200000000001</v>
      </c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ht="23.25" x14ac:dyDescent="0.35">
      <c r="B707" s="6"/>
      <c r="C707" s="7"/>
      <c r="E707" s="9"/>
      <c r="F707" s="10"/>
      <c r="G707" s="10"/>
      <c r="H707" s="5"/>
      <c r="N707" s="3"/>
      <c r="O707" s="3"/>
      <c r="P707" s="3"/>
      <c r="Q707" s="3"/>
      <c r="R707" s="20"/>
      <c r="S707" s="3"/>
      <c r="V707" s="19"/>
      <c r="X707" s="168" t="str">
        <f>IF(Y706&lt;0,"NO PAGAR","COBRAR'")</f>
        <v>NO PAGAR</v>
      </c>
      <c r="Y707" s="168"/>
      <c r="AA707" s="9"/>
      <c r="AB707" s="10"/>
      <c r="AC707" s="10"/>
      <c r="AD707" s="5"/>
      <c r="AJ707" s="3"/>
      <c r="AK707" s="3"/>
      <c r="AL707" s="3"/>
      <c r="AM707" s="3"/>
      <c r="AN707" s="20"/>
      <c r="AO707" s="3"/>
    </row>
    <row r="708" spans="2:41" ht="23.25" x14ac:dyDescent="0.35">
      <c r="B708" s="168" t="str">
        <f>IF(C706&lt;0,"NO PAGAR","COBRAR'")</f>
        <v>NO PAGAR</v>
      </c>
      <c r="C708" s="168"/>
      <c r="E708" s="9"/>
      <c r="F708" s="10"/>
      <c r="G708" s="10"/>
      <c r="H708" s="5"/>
      <c r="N708" s="3"/>
      <c r="O708" s="3"/>
      <c r="P708" s="3"/>
      <c r="Q708" s="3"/>
      <c r="R708" s="20"/>
      <c r="S708" s="3"/>
      <c r="V708" s="19"/>
      <c r="X708" s="6"/>
      <c r="Y708" s="8"/>
      <c r="AA708" s="9"/>
      <c r="AB708" s="10"/>
      <c r="AC708" s="10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159" t="s">
        <v>9</v>
      </c>
      <c r="C709" s="160"/>
      <c r="E709" s="9"/>
      <c r="F709" s="10"/>
      <c r="G709" s="10"/>
      <c r="H709" s="5"/>
      <c r="N709" s="3"/>
      <c r="O709" s="3"/>
      <c r="P709" s="3"/>
      <c r="Q709" s="3"/>
      <c r="R709" s="20"/>
      <c r="S709" s="3"/>
      <c r="V709" s="19"/>
      <c r="X709" s="159" t="s">
        <v>9</v>
      </c>
      <c r="Y709" s="160"/>
      <c r="AA709" s="9"/>
      <c r="AB709" s="10"/>
      <c r="AC709" s="10"/>
      <c r="AD709" s="5"/>
      <c r="AJ709" s="3"/>
      <c r="AK709" s="3"/>
      <c r="AL709" s="3"/>
      <c r="AM709" s="3"/>
      <c r="AN709" s="20"/>
      <c r="AO709" s="3"/>
    </row>
    <row r="710" spans="2:41" x14ac:dyDescent="0.25">
      <c r="B710" s="11" t="str">
        <f>IF(Y661&lt;0,"SALDO ADELANTADO","SALDO A FAVOR '")</f>
        <v>SALDO ADELANTADO</v>
      </c>
      <c r="C710" s="12">
        <f>IF(Y661&lt;=0,Y661*-1)</f>
        <v>1407.1200000000001</v>
      </c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1" t="str">
        <f>IF(C706&lt;0,"SALDO ADELANTADO","SALDO A FAVOR'")</f>
        <v>SALDO ADELANTADO</v>
      </c>
      <c r="Y710" s="12">
        <f>IF(C706&lt;=0,C706*-1)</f>
        <v>1407.1200000000001</v>
      </c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13" t="s">
        <v>10</v>
      </c>
      <c r="C711" s="12">
        <f>R719</f>
        <v>0</v>
      </c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13" t="s">
        <v>10</v>
      </c>
      <c r="Y711" s="12">
        <f>AN719</f>
        <v>0</v>
      </c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3" t="s">
        <v>11</v>
      </c>
      <c r="C712" s="12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3" t="s">
        <v>11</v>
      </c>
      <c r="Y712" s="12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3" t="s">
        <v>12</v>
      </c>
      <c r="C713" s="12"/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3" t="s">
        <v>12</v>
      </c>
      <c r="Y713" s="12"/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13</v>
      </c>
      <c r="C714" s="12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13</v>
      </c>
      <c r="Y714" s="12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14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14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15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15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16</v>
      </c>
      <c r="C717" s="12"/>
      <c r="E717" s="161" t="s">
        <v>7</v>
      </c>
      <c r="F717" s="162"/>
      <c r="G717" s="163"/>
      <c r="H717" s="5">
        <f>SUM(H703:H716)</f>
        <v>0</v>
      </c>
      <c r="N717" s="3"/>
      <c r="O717" s="3"/>
      <c r="P717" s="3"/>
      <c r="Q717" s="3"/>
      <c r="R717" s="20"/>
      <c r="S717" s="3"/>
      <c r="V717" s="19"/>
      <c r="X717" s="13" t="s">
        <v>16</v>
      </c>
      <c r="Y717" s="12"/>
      <c r="AA717" s="161" t="s">
        <v>7</v>
      </c>
      <c r="AB717" s="162"/>
      <c r="AC717" s="163"/>
      <c r="AD717" s="5">
        <f>SUM(AD703:AD716)</f>
        <v>0</v>
      </c>
      <c r="AJ717" s="3"/>
      <c r="AK717" s="3"/>
      <c r="AL717" s="3"/>
      <c r="AM717" s="3"/>
      <c r="AN717" s="20"/>
      <c r="AO717" s="3"/>
    </row>
    <row r="718" spans="2:41" x14ac:dyDescent="0.25">
      <c r="B718" s="13" t="s">
        <v>17</v>
      </c>
      <c r="C718" s="12"/>
      <c r="E718" s="15"/>
      <c r="F718" s="15"/>
      <c r="G718" s="15"/>
      <c r="N718" s="3"/>
      <c r="O718" s="3"/>
      <c r="P718" s="3"/>
      <c r="Q718" s="3"/>
      <c r="R718" s="20"/>
      <c r="S718" s="3"/>
      <c r="V718" s="19"/>
      <c r="X718" s="13" t="s">
        <v>17</v>
      </c>
      <c r="Y718" s="12"/>
      <c r="AA718" s="15"/>
      <c r="AB718" s="15"/>
      <c r="AC718" s="15"/>
      <c r="AJ718" s="3"/>
      <c r="AK718" s="3"/>
      <c r="AL718" s="3"/>
      <c r="AM718" s="3"/>
      <c r="AN718" s="20"/>
      <c r="AO718" s="3"/>
    </row>
    <row r="719" spans="2:41" x14ac:dyDescent="0.25">
      <c r="B719" s="14"/>
      <c r="C719" s="12"/>
      <c r="N719" s="161" t="s">
        <v>7</v>
      </c>
      <c r="O719" s="162"/>
      <c r="P719" s="162"/>
      <c r="Q719" s="163"/>
      <c r="R719" s="20">
        <f>SUM(R703:R718)</f>
        <v>0</v>
      </c>
      <c r="S719" s="3"/>
      <c r="V719" s="19"/>
      <c r="X719" s="14"/>
      <c r="Y719" s="12"/>
      <c r="AJ719" s="161" t="s">
        <v>7</v>
      </c>
      <c r="AK719" s="162"/>
      <c r="AL719" s="162"/>
      <c r="AM719" s="163"/>
      <c r="AN719" s="20">
        <f>SUM(AN703:AN718)</f>
        <v>0</v>
      </c>
      <c r="AO719" s="3"/>
    </row>
    <row r="720" spans="2:41" x14ac:dyDescent="0.25">
      <c r="B720" s="14"/>
      <c r="C720" s="12"/>
      <c r="V720" s="19"/>
      <c r="X720" s="14"/>
      <c r="Y720" s="12"/>
    </row>
    <row r="721" spans="2:27" x14ac:dyDescent="0.25">
      <c r="B721" s="14"/>
      <c r="C721" s="12"/>
      <c r="V721" s="19"/>
      <c r="X721" s="14"/>
      <c r="Y721" s="12"/>
    </row>
    <row r="722" spans="2:27" x14ac:dyDescent="0.25">
      <c r="B722" s="14"/>
      <c r="C722" s="12"/>
      <c r="E722" s="16"/>
      <c r="V722" s="19"/>
      <c r="X722" s="14"/>
      <c r="Y722" s="12"/>
      <c r="AA722" s="16"/>
    </row>
    <row r="723" spans="2:27" x14ac:dyDescent="0.25">
      <c r="B723" s="14"/>
      <c r="C723" s="12"/>
      <c r="V723" s="19"/>
      <c r="X723" s="14"/>
      <c r="Y723" s="12"/>
    </row>
    <row r="724" spans="2:27" x14ac:dyDescent="0.25">
      <c r="B724" s="14"/>
      <c r="C724" s="12"/>
      <c r="V724" s="19"/>
      <c r="X724" s="14"/>
      <c r="Y724" s="12"/>
    </row>
    <row r="725" spans="2:27" x14ac:dyDescent="0.25">
      <c r="B725" s="14"/>
      <c r="C725" s="12"/>
      <c r="V725" s="19"/>
      <c r="X725" s="14"/>
      <c r="Y725" s="12"/>
    </row>
    <row r="726" spans="2:27" x14ac:dyDescent="0.25">
      <c r="B726" s="14"/>
      <c r="C726" s="12"/>
      <c r="V726" s="19"/>
      <c r="X726" s="14"/>
      <c r="Y726" s="12"/>
    </row>
    <row r="727" spans="2:27" x14ac:dyDescent="0.25">
      <c r="B727" s="14"/>
      <c r="C727" s="12"/>
      <c r="V727" s="19"/>
      <c r="X727" s="14"/>
      <c r="Y727" s="12"/>
    </row>
    <row r="728" spans="2:27" x14ac:dyDescent="0.25">
      <c r="B728" s="13"/>
      <c r="C728" s="12"/>
      <c r="V728" s="19"/>
      <c r="X728" s="13"/>
      <c r="Y728" s="12"/>
    </row>
    <row r="729" spans="2:27" x14ac:dyDescent="0.25">
      <c r="B729" s="17" t="s">
        <v>18</v>
      </c>
      <c r="C729" s="18">
        <f>SUM(C710:C728)</f>
        <v>1407.1200000000001</v>
      </c>
      <c r="D729" s="30" t="s">
        <v>22</v>
      </c>
      <c r="E729" s="30" t="s">
        <v>21</v>
      </c>
      <c r="V729" s="19"/>
      <c r="X729" s="17" t="s">
        <v>18</v>
      </c>
      <c r="Y729" s="18">
        <f>SUM(Y710:Y728)</f>
        <v>1407.1200000000001</v>
      </c>
      <c r="Z729" s="30" t="s">
        <v>22</v>
      </c>
      <c r="AA729" s="30" t="s">
        <v>21</v>
      </c>
    </row>
    <row r="730" spans="2:27" x14ac:dyDescent="0.25">
      <c r="E730" s="1" t="s">
        <v>19</v>
      </c>
      <c r="V730" s="19"/>
      <c r="AA730" s="1" t="s">
        <v>19</v>
      </c>
    </row>
    <row r="731" spans="2:27" x14ac:dyDescent="0.25">
      <c r="V731" s="19"/>
    </row>
    <row r="732" spans="2:27" x14ac:dyDescent="0.25">
      <c r="V732" s="19"/>
    </row>
    <row r="733" spans="2:27" x14ac:dyDescent="0.25">
      <c r="V733" s="19"/>
    </row>
    <row r="734" spans="2:27" x14ac:dyDescent="0.25">
      <c r="V734" s="19"/>
    </row>
    <row r="735" spans="2:27" x14ac:dyDescent="0.25">
      <c r="V735" s="19"/>
    </row>
    <row r="736" spans="2:27" x14ac:dyDescent="0.25">
      <c r="V736" s="19"/>
    </row>
    <row r="737" spans="2:41" x14ac:dyDescent="0.25">
      <c r="V737" s="19"/>
    </row>
    <row r="738" spans="2:41" x14ac:dyDescent="0.25">
      <c r="V738" s="19"/>
    </row>
    <row r="739" spans="2:41" x14ac:dyDescent="0.25">
      <c r="V739" s="19"/>
    </row>
    <row r="740" spans="2:41" x14ac:dyDescent="0.25">
      <c r="V740" s="19"/>
    </row>
    <row r="741" spans="2:41" x14ac:dyDescent="0.25">
      <c r="V741" s="19"/>
    </row>
    <row r="742" spans="2:41" x14ac:dyDescent="0.25">
      <c r="V742" s="19"/>
    </row>
    <row r="743" spans="2:41" x14ac:dyDescent="0.25">
      <c r="V743" s="19"/>
      <c r="AC743" s="164" t="s">
        <v>29</v>
      </c>
      <c r="AD743" s="164"/>
      <c r="AE743" s="164"/>
    </row>
    <row r="744" spans="2:41" x14ac:dyDescent="0.25">
      <c r="H744" s="165" t="s">
        <v>28</v>
      </c>
      <c r="I744" s="165"/>
      <c r="J744" s="165"/>
      <c r="V744" s="19"/>
      <c r="AC744" s="164"/>
      <c r="AD744" s="164"/>
      <c r="AE744" s="164"/>
    </row>
    <row r="745" spans="2:41" x14ac:dyDescent="0.25">
      <c r="H745" s="165"/>
      <c r="I745" s="165"/>
      <c r="J745" s="165"/>
      <c r="V745" s="19"/>
      <c r="AC745" s="164"/>
      <c r="AD745" s="164"/>
      <c r="AE745" s="164"/>
    </row>
    <row r="746" spans="2:41" x14ac:dyDescent="0.25">
      <c r="V746" s="19"/>
    </row>
    <row r="747" spans="2:41" x14ac:dyDescent="0.25">
      <c r="V747" s="19"/>
    </row>
    <row r="748" spans="2:41" ht="23.25" x14ac:dyDescent="0.35">
      <c r="B748" s="24" t="s">
        <v>69</v>
      </c>
      <c r="V748" s="19"/>
      <c r="X748" s="24" t="s">
        <v>69</v>
      </c>
    </row>
    <row r="749" spans="2:41" ht="23.25" x14ac:dyDescent="0.35">
      <c r="B749" s="25" t="s">
        <v>32</v>
      </c>
      <c r="C749" s="22">
        <f>IF(X701="PAGADO",0,Y706)</f>
        <v>-1407.1200000000001</v>
      </c>
      <c r="E749" s="166" t="s">
        <v>20</v>
      </c>
      <c r="F749" s="166"/>
      <c r="G749" s="166"/>
      <c r="H749" s="166"/>
      <c r="V749" s="19"/>
      <c r="X749" s="25" t="s">
        <v>32</v>
      </c>
      <c r="Y749" s="22">
        <f>IF(B749="PAGADO",0,C754)</f>
        <v>-1407.1200000000001</v>
      </c>
      <c r="AA749" s="166" t="s">
        <v>20</v>
      </c>
      <c r="AB749" s="166"/>
      <c r="AC749" s="166"/>
      <c r="AD749" s="166"/>
    </row>
    <row r="750" spans="2:41" x14ac:dyDescent="0.25">
      <c r="B750" s="1" t="s">
        <v>0</v>
      </c>
      <c r="C750" s="21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9"/>
      <c r="X750" s="1" t="s">
        <v>0</v>
      </c>
      <c r="Y750" s="21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2"/>
      <c r="E751" s="4"/>
      <c r="F751" s="3"/>
      <c r="G751" s="3"/>
      <c r="H751" s="5"/>
      <c r="N751" s="3"/>
      <c r="O751" s="3"/>
      <c r="P751" s="3"/>
      <c r="Q751" s="3"/>
      <c r="R751" s="20"/>
      <c r="S751" s="3"/>
      <c r="V751" s="19"/>
      <c r="Y751" s="22"/>
      <c r="AA751" s="4"/>
      <c r="AB751" s="3"/>
      <c r="AC751" s="3"/>
      <c r="AD751" s="5"/>
      <c r="AJ751" s="3"/>
      <c r="AK751" s="3"/>
      <c r="AL751" s="3"/>
      <c r="AM751" s="3"/>
      <c r="AN751" s="20"/>
      <c r="AO751" s="3"/>
    </row>
    <row r="752" spans="2:41" x14ac:dyDescent="0.25">
      <c r="B752" s="1" t="s">
        <v>24</v>
      </c>
      <c r="C752" s="21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20"/>
      <c r="S752" s="3"/>
      <c r="V752" s="19"/>
      <c r="X752" s="1" t="s">
        <v>24</v>
      </c>
      <c r="Y752" s="21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20"/>
      <c r="AO752" s="3"/>
    </row>
    <row r="753" spans="2:41" x14ac:dyDescent="0.25">
      <c r="B753" s="1" t="s">
        <v>9</v>
      </c>
      <c r="C753" s="22">
        <f>C776</f>
        <v>1407.1200000000001</v>
      </c>
      <c r="E753" s="4"/>
      <c r="F753" s="3"/>
      <c r="G753" s="3"/>
      <c r="H753" s="5"/>
      <c r="N753" s="3"/>
      <c r="O753" s="3"/>
      <c r="P753" s="3"/>
      <c r="Q753" s="3"/>
      <c r="R753" s="20"/>
      <c r="S753" s="3"/>
      <c r="V753" s="19"/>
      <c r="X753" s="1" t="s">
        <v>9</v>
      </c>
      <c r="Y753" s="22">
        <f>Y776</f>
        <v>1407.1200000000001</v>
      </c>
      <c r="AA753" s="4"/>
      <c r="AB753" s="3"/>
      <c r="AC753" s="3"/>
      <c r="AD753" s="5"/>
      <c r="AJ753" s="3"/>
      <c r="AK753" s="3"/>
      <c r="AL753" s="3"/>
      <c r="AM753" s="3"/>
      <c r="AN753" s="20"/>
      <c r="AO753" s="3"/>
    </row>
    <row r="754" spans="2:41" x14ac:dyDescent="0.25">
      <c r="B754" s="6" t="s">
        <v>25</v>
      </c>
      <c r="C754" s="23">
        <f>C752-C753</f>
        <v>-1407.1200000000001</v>
      </c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X754" s="6" t="s">
        <v>8</v>
      </c>
      <c r="Y754" s="23">
        <f>Y752-Y753</f>
        <v>-1407.1200000000001</v>
      </c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ht="26.25" x14ac:dyDescent="0.4">
      <c r="B755" s="167" t="str">
        <f>IF(C754&lt;0,"NO PAGAR","COBRAR")</f>
        <v>NO PAGAR</v>
      </c>
      <c r="C755" s="167"/>
      <c r="E755" s="9"/>
      <c r="F755" s="10"/>
      <c r="G755" s="10"/>
      <c r="H755" s="5"/>
      <c r="N755" s="3"/>
      <c r="O755" s="3"/>
      <c r="P755" s="3"/>
      <c r="Q755" s="3"/>
      <c r="R755" s="20"/>
      <c r="S755" s="3"/>
      <c r="V755" s="19"/>
      <c r="X755" s="167" t="str">
        <f>IF(Y754&lt;0,"NO PAGAR","COBRAR")</f>
        <v>NO PAGAR</v>
      </c>
      <c r="Y755" s="167"/>
      <c r="AA755" s="9"/>
      <c r="AB755" s="10"/>
      <c r="AC755" s="10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59" t="s">
        <v>9</v>
      </c>
      <c r="C756" s="160"/>
      <c r="E756" s="9"/>
      <c r="F756" s="10"/>
      <c r="G756" s="10"/>
      <c r="H756" s="5"/>
      <c r="N756" s="3"/>
      <c r="O756" s="3"/>
      <c r="P756" s="3"/>
      <c r="Q756" s="3"/>
      <c r="R756" s="20"/>
      <c r="S756" s="3"/>
      <c r="V756" s="19"/>
      <c r="X756" s="159" t="s">
        <v>9</v>
      </c>
      <c r="Y756" s="160"/>
      <c r="AA756" s="9"/>
      <c r="AB756" s="10"/>
      <c r="AC756" s="10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11" t="str">
        <f>IF(C790&lt;0,"SALDO A FAVOR","SALDO ADELANTAD0'")</f>
        <v>SALDO ADELANTAD0'</v>
      </c>
      <c r="C757" s="12">
        <f>IF(Y701&lt;=0,Y701*-1)</f>
        <v>1407.1200000000001</v>
      </c>
      <c r="E757" s="9"/>
      <c r="F757" s="10"/>
      <c r="G757" s="10"/>
      <c r="H757" s="5"/>
      <c r="N757" s="3"/>
      <c r="O757" s="3"/>
      <c r="P757" s="3"/>
      <c r="Q757" s="3"/>
      <c r="R757" s="20"/>
      <c r="S757" s="3"/>
      <c r="V757" s="19"/>
      <c r="X757" s="11" t="str">
        <f>IF(C754&lt;0,"SALDO ADELANTADO","SALDO A FAVOR'")</f>
        <v>SALDO ADELANTADO</v>
      </c>
      <c r="Y757" s="12">
        <f>IF(C754&lt;=0,C754*-1)</f>
        <v>1407.1200000000001</v>
      </c>
      <c r="AA757" s="9"/>
      <c r="AB757" s="10"/>
      <c r="AC757" s="10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3" t="s">
        <v>10</v>
      </c>
      <c r="C758" s="12">
        <f>R767</f>
        <v>0</v>
      </c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3" t="s">
        <v>10</v>
      </c>
      <c r="Y758" s="12">
        <f>AN767</f>
        <v>0</v>
      </c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3" t="s">
        <v>11</v>
      </c>
      <c r="C759" s="12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3" t="s">
        <v>11</v>
      </c>
      <c r="Y759" s="12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3" t="s">
        <v>12</v>
      </c>
      <c r="C760" s="12"/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3" t="s">
        <v>12</v>
      </c>
      <c r="Y760" s="12"/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13</v>
      </c>
      <c r="C761" s="12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13</v>
      </c>
      <c r="Y761" s="12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14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14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15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15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16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16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17</v>
      </c>
      <c r="C765" s="12"/>
      <c r="E765" s="161" t="s">
        <v>7</v>
      </c>
      <c r="F765" s="162"/>
      <c r="G765" s="163"/>
      <c r="H765" s="5">
        <f>SUM(H751:H764)</f>
        <v>0</v>
      </c>
      <c r="N765" s="3"/>
      <c r="O765" s="3"/>
      <c r="P765" s="3"/>
      <c r="Q765" s="3"/>
      <c r="R765" s="20"/>
      <c r="S765" s="3"/>
      <c r="V765" s="19"/>
      <c r="X765" s="13" t="s">
        <v>17</v>
      </c>
      <c r="Y765" s="12"/>
      <c r="AA765" s="161" t="s">
        <v>7</v>
      </c>
      <c r="AB765" s="162"/>
      <c r="AC765" s="163"/>
      <c r="AD765" s="5">
        <f>SUM(AD751:AD764)</f>
        <v>0</v>
      </c>
      <c r="AJ765" s="3"/>
      <c r="AK765" s="3"/>
      <c r="AL765" s="3"/>
      <c r="AM765" s="3"/>
      <c r="AN765" s="20"/>
      <c r="AO765" s="3"/>
    </row>
    <row r="766" spans="2:41" x14ac:dyDescent="0.25">
      <c r="B766" s="14"/>
      <c r="C766" s="12"/>
      <c r="E766" s="15"/>
      <c r="F766" s="15"/>
      <c r="G766" s="15"/>
      <c r="N766" s="3"/>
      <c r="O766" s="3"/>
      <c r="P766" s="3"/>
      <c r="Q766" s="3"/>
      <c r="R766" s="20"/>
      <c r="S766" s="3"/>
      <c r="V766" s="19"/>
      <c r="X766" s="14"/>
      <c r="Y766" s="12"/>
      <c r="AA766" s="15"/>
      <c r="AB766" s="15"/>
      <c r="AC766" s="15"/>
      <c r="AJ766" s="3"/>
      <c r="AK766" s="3"/>
      <c r="AL766" s="3"/>
      <c r="AM766" s="3"/>
      <c r="AN766" s="20"/>
      <c r="AO766" s="3"/>
    </row>
    <row r="767" spans="2:41" x14ac:dyDescent="0.25">
      <c r="B767" s="14"/>
      <c r="C767" s="12"/>
      <c r="N767" s="161" t="s">
        <v>7</v>
      </c>
      <c r="O767" s="162"/>
      <c r="P767" s="162"/>
      <c r="Q767" s="163"/>
      <c r="R767" s="20">
        <f>SUM(R751:R766)</f>
        <v>0</v>
      </c>
      <c r="S767" s="3"/>
      <c r="V767" s="19"/>
      <c r="X767" s="14"/>
      <c r="Y767" s="12"/>
      <c r="AJ767" s="161" t="s">
        <v>7</v>
      </c>
      <c r="AK767" s="162"/>
      <c r="AL767" s="162"/>
      <c r="AM767" s="163"/>
      <c r="AN767" s="20">
        <f>SUM(AN751:AN766)</f>
        <v>0</v>
      </c>
      <c r="AO767" s="3"/>
    </row>
    <row r="768" spans="2:41" x14ac:dyDescent="0.25">
      <c r="B768" s="14"/>
      <c r="C768" s="12"/>
      <c r="V768" s="19"/>
      <c r="X768" s="14"/>
      <c r="Y768" s="12"/>
    </row>
    <row r="769" spans="2:27" x14ac:dyDescent="0.25">
      <c r="B769" s="14"/>
      <c r="C769" s="12"/>
      <c r="V769" s="19"/>
      <c r="X769" s="14"/>
      <c r="Y769" s="12"/>
    </row>
    <row r="770" spans="2:27" x14ac:dyDescent="0.25">
      <c r="B770" s="14"/>
      <c r="C770" s="12"/>
      <c r="E770" s="16"/>
      <c r="V770" s="19"/>
      <c r="X770" s="14"/>
      <c r="Y770" s="12"/>
      <c r="AA770" s="16"/>
    </row>
    <row r="771" spans="2:27" x14ac:dyDescent="0.25">
      <c r="B771" s="14"/>
      <c r="C771" s="12"/>
      <c r="V771" s="19"/>
      <c r="X771" s="14"/>
      <c r="Y771" s="12"/>
    </row>
    <row r="772" spans="2:27" x14ac:dyDescent="0.25">
      <c r="B772" s="14"/>
      <c r="C772" s="12"/>
      <c r="V772" s="19"/>
      <c r="X772" s="14"/>
      <c r="Y772" s="12"/>
    </row>
    <row r="773" spans="2:27" x14ac:dyDescent="0.25">
      <c r="B773" s="14"/>
      <c r="C773" s="12"/>
      <c r="V773" s="19"/>
      <c r="X773" s="14"/>
      <c r="Y773" s="12"/>
    </row>
    <row r="774" spans="2:27" x14ac:dyDescent="0.25">
      <c r="B774" s="14"/>
      <c r="C774" s="12"/>
      <c r="V774" s="19"/>
      <c r="X774" s="14"/>
      <c r="Y774" s="12"/>
    </row>
    <row r="775" spans="2:27" x14ac:dyDescent="0.25">
      <c r="B775" s="13"/>
      <c r="C775" s="12"/>
      <c r="V775" s="19"/>
      <c r="X775" s="13"/>
      <c r="Y775" s="12"/>
    </row>
    <row r="776" spans="2:27" x14ac:dyDescent="0.25">
      <c r="B776" s="17" t="s">
        <v>18</v>
      </c>
      <c r="C776" s="18">
        <f>SUM(C757:C775)</f>
        <v>1407.1200000000001</v>
      </c>
      <c r="V776" s="19"/>
      <c r="X776" s="17" t="s">
        <v>18</v>
      </c>
      <c r="Y776" s="18">
        <f>SUM(Y757:Y775)</f>
        <v>1407.1200000000001</v>
      </c>
    </row>
    <row r="777" spans="2:27" x14ac:dyDescent="0.25">
      <c r="D777" s="30" t="s">
        <v>22</v>
      </c>
      <c r="E777" s="30" t="s">
        <v>21</v>
      </c>
      <c r="V777" s="19"/>
      <c r="Z777" s="30" t="s">
        <v>22</v>
      </c>
      <c r="AA777" s="30" t="s">
        <v>21</v>
      </c>
    </row>
    <row r="778" spans="2:27" x14ac:dyDescent="0.25">
      <c r="E778" s="1" t="s">
        <v>19</v>
      </c>
      <c r="V778" s="19"/>
      <c r="AA778" s="1" t="s">
        <v>19</v>
      </c>
    </row>
    <row r="779" spans="2:27" x14ac:dyDescent="0.25">
      <c r="V779" s="19"/>
    </row>
    <row r="780" spans="2:27" x14ac:dyDescent="0.25">
      <c r="V780" s="19"/>
    </row>
    <row r="781" spans="2:27" x14ac:dyDescent="0.25">
      <c r="V781" s="19"/>
    </row>
    <row r="782" spans="2:27" x14ac:dyDescent="0.25">
      <c r="V782" s="19"/>
    </row>
    <row r="783" spans="2:27" x14ac:dyDescent="0.25">
      <c r="V783" s="19"/>
    </row>
    <row r="784" spans="2:27" x14ac:dyDescent="0.25">
      <c r="V784" s="19"/>
    </row>
    <row r="785" spans="1:43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</row>
    <row r="786" spans="1:43" x14ac:dyDescent="0.2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</row>
    <row r="787" spans="1:43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</row>
    <row r="788" spans="1:43" x14ac:dyDescent="0.25">
      <c r="V788" s="19"/>
    </row>
    <row r="789" spans="1:43" x14ac:dyDescent="0.25">
      <c r="H789" s="165" t="s">
        <v>30</v>
      </c>
      <c r="I789" s="165"/>
      <c r="J789" s="165"/>
      <c r="V789" s="19"/>
      <c r="AA789" s="165" t="s">
        <v>31</v>
      </c>
      <c r="AB789" s="165"/>
      <c r="AC789" s="165"/>
    </row>
    <row r="790" spans="1:43" x14ac:dyDescent="0.25">
      <c r="H790" s="165"/>
      <c r="I790" s="165"/>
      <c r="J790" s="165"/>
      <c r="V790" s="19"/>
      <c r="AA790" s="165"/>
      <c r="AB790" s="165"/>
      <c r="AC790" s="165"/>
    </row>
    <row r="791" spans="1:43" x14ac:dyDescent="0.25">
      <c r="V791" s="19"/>
    </row>
    <row r="792" spans="1:43" x14ac:dyDescent="0.25">
      <c r="V792" s="19"/>
    </row>
    <row r="793" spans="1:43" ht="23.25" x14ac:dyDescent="0.35">
      <c r="B793" s="26" t="s">
        <v>69</v>
      </c>
      <c r="V793" s="19"/>
      <c r="X793" s="24" t="s">
        <v>69</v>
      </c>
    </row>
    <row r="794" spans="1:43" ht="23.25" x14ac:dyDescent="0.35">
      <c r="B794" s="25" t="s">
        <v>32</v>
      </c>
      <c r="C794" s="22">
        <f>IF(X749="PAGADO",0,C754)</f>
        <v>-1407.1200000000001</v>
      </c>
      <c r="E794" s="166" t="s">
        <v>20</v>
      </c>
      <c r="F794" s="166"/>
      <c r="G794" s="166"/>
      <c r="H794" s="166"/>
      <c r="V794" s="19"/>
      <c r="X794" s="25" t="s">
        <v>32</v>
      </c>
      <c r="Y794" s="22">
        <f>IF(B1594="PAGADO",0,C799)</f>
        <v>-1407.1200000000001</v>
      </c>
      <c r="AA794" s="166" t="s">
        <v>20</v>
      </c>
      <c r="AB794" s="166"/>
      <c r="AC794" s="166"/>
      <c r="AD794" s="166"/>
    </row>
    <row r="795" spans="1:43" x14ac:dyDescent="0.25">
      <c r="B795" s="1" t="s">
        <v>0</v>
      </c>
      <c r="C795" s="21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9"/>
      <c r="X795" s="1" t="s">
        <v>0</v>
      </c>
      <c r="Y795" s="21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2"/>
      <c r="E796" s="4"/>
      <c r="F796" s="3"/>
      <c r="G796" s="3"/>
      <c r="H796" s="5"/>
      <c r="N796" s="3"/>
      <c r="O796" s="3"/>
      <c r="P796" s="3"/>
      <c r="Q796" s="3"/>
      <c r="R796" s="20"/>
      <c r="S796" s="3"/>
      <c r="V796" s="19"/>
      <c r="Y796" s="22"/>
      <c r="AA796" s="4"/>
      <c r="AB796" s="3"/>
      <c r="AC796" s="3"/>
      <c r="AD796" s="5"/>
      <c r="AJ796" s="3"/>
      <c r="AK796" s="3"/>
      <c r="AL796" s="3"/>
      <c r="AM796" s="3"/>
      <c r="AN796" s="20"/>
      <c r="AO796" s="3"/>
    </row>
    <row r="797" spans="1:43" x14ac:dyDescent="0.25">
      <c r="B797" s="1" t="s">
        <v>24</v>
      </c>
      <c r="C797" s="21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20"/>
      <c r="S797" s="3"/>
      <c r="V797" s="19"/>
      <c r="X797" s="1" t="s">
        <v>24</v>
      </c>
      <c r="Y797" s="21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20"/>
      <c r="AO797" s="3"/>
    </row>
    <row r="798" spans="1:43" x14ac:dyDescent="0.25">
      <c r="B798" s="1" t="s">
        <v>9</v>
      </c>
      <c r="C798" s="22">
        <f>C822</f>
        <v>1407.1200000000001</v>
      </c>
      <c r="E798" s="4"/>
      <c r="F798" s="3"/>
      <c r="G798" s="3"/>
      <c r="H798" s="5"/>
      <c r="N798" s="3"/>
      <c r="O798" s="3"/>
      <c r="P798" s="3"/>
      <c r="Q798" s="3"/>
      <c r="R798" s="20"/>
      <c r="S798" s="3"/>
      <c r="V798" s="19"/>
      <c r="X798" s="1" t="s">
        <v>9</v>
      </c>
      <c r="Y798" s="22">
        <f>Y822</f>
        <v>1407.1200000000001</v>
      </c>
      <c r="AA798" s="4"/>
      <c r="AB798" s="3"/>
      <c r="AC798" s="3"/>
      <c r="AD798" s="5"/>
      <c r="AJ798" s="3"/>
      <c r="AK798" s="3"/>
      <c r="AL798" s="3"/>
      <c r="AM798" s="3"/>
      <c r="AN798" s="20"/>
      <c r="AO798" s="3"/>
    </row>
    <row r="799" spans="1:43" x14ac:dyDescent="0.25">
      <c r="B799" s="6" t="s">
        <v>26</v>
      </c>
      <c r="C799" s="23">
        <f>C797-C798</f>
        <v>-1407.1200000000001</v>
      </c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X799" s="6" t="s">
        <v>27</v>
      </c>
      <c r="Y799" s="23">
        <f>Y797-Y798</f>
        <v>-1407.1200000000001</v>
      </c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ht="23.25" x14ac:dyDescent="0.35">
      <c r="B800" s="6"/>
      <c r="C800" s="7"/>
      <c r="E800" s="9"/>
      <c r="F800" s="10"/>
      <c r="G800" s="10"/>
      <c r="H800" s="5"/>
      <c r="N800" s="3"/>
      <c r="O800" s="3"/>
      <c r="P800" s="3"/>
      <c r="Q800" s="3"/>
      <c r="R800" s="20"/>
      <c r="S800" s="3"/>
      <c r="V800" s="19"/>
      <c r="X800" s="168" t="str">
        <f>IF(Y799&lt;0,"NO PAGAR","COBRAR'")</f>
        <v>NO PAGAR</v>
      </c>
      <c r="Y800" s="168"/>
      <c r="AA800" s="9"/>
      <c r="AB800" s="10"/>
      <c r="AC800" s="10"/>
      <c r="AD800" s="5"/>
      <c r="AJ800" s="3"/>
      <c r="AK800" s="3"/>
      <c r="AL800" s="3"/>
      <c r="AM800" s="3"/>
      <c r="AN800" s="20"/>
      <c r="AO800" s="3"/>
    </row>
    <row r="801" spans="2:41" ht="23.25" x14ac:dyDescent="0.35">
      <c r="B801" s="168" t="str">
        <f>IF(C799&lt;0,"NO PAGAR","COBRAR'")</f>
        <v>NO PAGAR</v>
      </c>
      <c r="C801" s="168"/>
      <c r="E801" s="9"/>
      <c r="F801" s="10"/>
      <c r="G801" s="10"/>
      <c r="H801" s="5"/>
      <c r="N801" s="3"/>
      <c r="O801" s="3"/>
      <c r="P801" s="3"/>
      <c r="Q801" s="3"/>
      <c r="R801" s="20"/>
      <c r="S801" s="3"/>
      <c r="V801" s="19"/>
      <c r="X801" s="6"/>
      <c r="Y801" s="8"/>
      <c r="AA801" s="9"/>
      <c r="AB801" s="10"/>
      <c r="AC801" s="10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159" t="s">
        <v>9</v>
      </c>
      <c r="C802" s="160"/>
      <c r="E802" s="9"/>
      <c r="F802" s="10"/>
      <c r="G802" s="10"/>
      <c r="H802" s="5"/>
      <c r="N802" s="3"/>
      <c r="O802" s="3"/>
      <c r="P802" s="3"/>
      <c r="Q802" s="3"/>
      <c r="R802" s="20"/>
      <c r="S802" s="3"/>
      <c r="V802" s="19"/>
      <c r="X802" s="159" t="s">
        <v>9</v>
      </c>
      <c r="Y802" s="160"/>
      <c r="AA802" s="9"/>
      <c r="AB802" s="10"/>
      <c r="AC802" s="10"/>
      <c r="AD802" s="5"/>
      <c r="AJ802" s="3"/>
      <c r="AK802" s="3"/>
      <c r="AL802" s="3"/>
      <c r="AM802" s="3"/>
      <c r="AN802" s="20"/>
      <c r="AO802" s="3"/>
    </row>
    <row r="803" spans="2:41" x14ac:dyDescent="0.25">
      <c r="B803" s="11" t="str">
        <f>IF(Y754&lt;0,"SALDO ADELANTADO","SALDO A FAVOR '")</f>
        <v>SALDO ADELANTADO</v>
      </c>
      <c r="C803" s="12">
        <f>IF(Y754&lt;=0,Y754*-1)</f>
        <v>1407.1200000000001</v>
      </c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1" t="str">
        <f>IF(C799&lt;0,"SALDO ADELANTADO","SALDO A FAVOR'")</f>
        <v>SALDO ADELANTADO</v>
      </c>
      <c r="Y803" s="12">
        <f>IF(C799&lt;=0,C799*-1)</f>
        <v>1407.1200000000001</v>
      </c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13" t="s">
        <v>10</v>
      </c>
      <c r="C804" s="12">
        <f>R812</f>
        <v>0</v>
      </c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13" t="s">
        <v>10</v>
      </c>
      <c r="Y804" s="12">
        <f>AN812</f>
        <v>0</v>
      </c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3" t="s">
        <v>11</v>
      </c>
      <c r="C805" s="12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3" t="s">
        <v>11</v>
      </c>
      <c r="Y805" s="12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3" t="s">
        <v>12</v>
      </c>
      <c r="C806" s="12"/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3" t="s">
        <v>12</v>
      </c>
      <c r="Y806" s="12"/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13</v>
      </c>
      <c r="C807" s="12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13</v>
      </c>
      <c r="Y807" s="12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14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14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15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15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16</v>
      </c>
      <c r="C810" s="12"/>
      <c r="E810" s="161" t="s">
        <v>7</v>
      </c>
      <c r="F810" s="162"/>
      <c r="G810" s="163"/>
      <c r="H810" s="5">
        <f>SUM(H796:H809)</f>
        <v>0</v>
      </c>
      <c r="N810" s="3"/>
      <c r="O810" s="3"/>
      <c r="P810" s="3"/>
      <c r="Q810" s="3"/>
      <c r="R810" s="20"/>
      <c r="S810" s="3"/>
      <c r="V810" s="19"/>
      <c r="X810" s="13" t="s">
        <v>16</v>
      </c>
      <c r="Y810" s="12"/>
      <c r="AA810" s="161" t="s">
        <v>7</v>
      </c>
      <c r="AB810" s="162"/>
      <c r="AC810" s="163"/>
      <c r="AD810" s="5">
        <f>SUM(AD796:AD809)</f>
        <v>0</v>
      </c>
      <c r="AJ810" s="3"/>
      <c r="AK810" s="3"/>
      <c r="AL810" s="3"/>
      <c r="AM810" s="3"/>
      <c r="AN810" s="20"/>
      <c r="AO810" s="3"/>
    </row>
    <row r="811" spans="2:41" x14ac:dyDescent="0.25">
      <c r="B811" s="13" t="s">
        <v>17</v>
      </c>
      <c r="C811" s="12"/>
      <c r="E811" s="15"/>
      <c r="F811" s="15"/>
      <c r="G811" s="15"/>
      <c r="N811" s="3"/>
      <c r="O811" s="3"/>
      <c r="P811" s="3"/>
      <c r="Q811" s="3"/>
      <c r="R811" s="20"/>
      <c r="S811" s="3"/>
      <c r="V811" s="19"/>
      <c r="X811" s="13" t="s">
        <v>17</v>
      </c>
      <c r="Y811" s="12"/>
      <c r="AA811" s="15"/>
      <c r="AB811" s="15"/>
      <c r="AC811" s="15"/>
      <c r="AJ811" s="3"/>
      <c r="AK811" s="3"/>
      <c r="AL811" s="3"/>
      <c r="AM811" s="3"/>
      <c r="AN811" s="20"/>
      <c r="AO811" s="3"/>
    </row>
    <row r="812" spans="2:41" x14ac:dyDescent="0.25">
      <c r="B812" s="14"/>
      <c r="C812" s="12"/>
      <c r="N812" s="161" t="s">
        <v>7</v>
      </c>
      <c r="O812" s="162"/>
      <c r="P812" s="162"/>
      <c r="Q812" s="163"/>
      <c r="R812" s="20">
        <f>SUM(R796:R811)</f>
        <v>0</v>
      </c>
      <c r="S812" s="3"/>
      <c r="V812" s="19"/>
      <c r="X812" s="14"/>
      <c r="Y812" s="12"/>
      <c r="AJ812" s="161" t="s">
        <v>7</v>
      </c>
      <c r="AK812" s="162"/>
      <c r="AL812" s="162"/>
      <c r="AM812" s="163"/>
      <c r="AN812" s="20">
        <f>SUM(AN796:AN811)</f>
        <v>0</v>
      </c>
      <c r="AO812" s="3"/>
    </row>
    <row r="813" spans="2:41" x14ac:dyDescent="0.25">
      <c r="B813" s="14"/>
      <c r="C813" s="12"/>
      <c r="V813" s="19"/>
      <c r="X813" s="14"/>
      <c r="Y813" s="12"/>
    </row>
    <row r="814" spans="2:41" x14ac:dyDescent="0.25">
      <c r="B814" s="14"/>
      <c r="C814" s="12"/>
      <c r="V814" s="19"/>
      <c r="X814" s="14"/>
      <c r="Y814" s="12"/>
    </row>
    <row r="815" spans="2:41" x14ac:dyDescent="0.25">
      <c r="B815" s="14"/>
      <c r="C815" s="12"/>
      <c r="E815" s="16"/>
      <c r="V815" s="19"/>
      <c r="X815" s="14"/>
      <c r="Y815" s="12"/>
      <c r="AA815" s="16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V818" s="19"/>
      <c r="X818" s="14"/>
      <c r="Y818" s="12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3"/>
      <c r="C821" s="12"/>
      <c r="V821" s="19"/>
      <c r="X821" s="13"/>
      <c r="Y821" s="12"/>
    </row>
    <row r="822" spans="2:27" x14ac:dyDescent="0.25">
      <c r="B822" s="17" t="s">
        <v>18</v>
      </c>
      <c r="C822" s="18">
        <f>SUM(C803:C821)</f>
        <v>1407.1200000000001</v>
      </c>
      <c r="D822" s="30" t="s">
        <v>22</v>
      </c>
      <c r="E822" s="30" t="s">
        <v>21</v>
      </c>
      <c r="V822" s="19"/>
      <c r="X822" s="17" t="s">
        <v>18</v>
      </c>
      <c r="Y822" s="18">
        <f>SUM(Y803:Y821)</f>
        <v>1407.1200000000001</v>
      </c>
      <c r="Z822" s="30" t="s">
        <v>22</v>
      </c>
      <c r="AA822" s="30" t="s">
        <v>21</v>
      </c>
    </row>
    <row r="823" spans="2:27" x14ac:dyDescent="0.25">
      <c r="E823" s="1" t="s">
        <v>19</v>
      </c>
      <c r="V823" s="19"/>
      <c r="AA823" s="1" t="s">
        <v>19</v>
      </c>
    </row>
    <row r="824" spans="2:27" x14ac:dyDescent="0.25">
      <c r="V824" s="19"/>
    </row>
    <row r="825" spans="2:27" x14ac:dyDescent="0.25">
      <c r="V825" s="19"/>
    </row>
    <row r="826" spans="2:27" x14ac:dyDescent="0.25">
      <c r="V826" s="19"/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  <c r="AC836" s="164" t="s">
        <v>29</v>
      </c>
      <c r="AD836" s="164"/>
      <c r="AE836" s="164"/>
    </row>
    <row r="837" spans="2:41" x14ac:dyDescent="0.25">
      <c r="H837" s="165" t="s">
        <v>28</v>
      </c>
      <c r="I837" s="165"/>
      <c r="J837" s="165"/>
      <c r="V837" s="19"/>
      <c r="AC837" s="164"/>
      <c r="AD837" s="164"/>
      <c r="AE837" s="164"/>
    </row>
    <row r="838" spans="2:41" x14ac:dyDescent="0.25">
      <c r="H838" s="165"/>
      <c r="I838" s="165"/>
      <c r="J838" s="165"/>
      <c r="V838" s="19"/>
      <c r="AC838" s="164"/>
      <c r="AD838" s="164"/>
      <c r="AE838" s="164"/>
    </row>
    <row r="839" spans="2:41" x14ac:dyDescent="0.25">
      <c r="V839" s="19"/>
    </row>
    <row r="840" spans="2:41" x14ac:dyDescent="0.25">
      <c r="V840" s="19"/>
    </row>
    <row r="841" spans="2:41" ht="23.25" x14ac:dyDescent="0.35">
      <c r="B841" s="24" t="s">
        <v>70</v>
      </c>
      <c r="V841" s="19"/>
      <c r="X841" s="24" t="s">
        <v>70</v>
      </c>
    </row>
    <row r="842" spans="2:41" ht="23.25" x14ac:dyDescent="0.35">
      <c r="B842" s="25" t="s">
        <v>32</v>
      </c>
      <c r="C842" s="22">
        <f>IF(X794="PAGADO",0,Y799)</f>
        <v>-1407.1200000000001</v>
      </c>
      <c r="E842" s="166" t="s">
        <v>20</v>
      </c>
      <c r="F842" s="166"/>
      <c r="G842" s="166"/>
      <c r="H842" s="166"/>
      <c r="V842" s="19"/>
      <c r="X842" s="25" t="s">
        <v>32</v>
      </c>
      <c r="Y842" s="22">
        <f>IF(B842="PAGADO",0,C847)</f>
        <v>-1407.1200000000001</v>
      </c>
      <c r="AA842" s="166" t="s">
        <v>20</v>
      </c>
      <c r="AB842" s="166"/>
      <c r="AC842" s="166"/>
      <c r="AD842" s="166"/>
    </row>
    <row r="843" spans="2:41" x14ac:dyDescent="0.25">
      <c r="B843" s="1" t="s">
        <v>0</v>
      </c>
      <c r="C843" s="21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9"/>
      <c r="X843" s="1" t="s">
        <v>0</v>
      </c>
      <c r="Y843" s="21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2"/>
      <c r="E844" s="4"/>
      <c r="F844" s="3"/>
      <c r="G844" s="3"/>
      <c r="H844" s="5"/>
      <c r="N844" s="3"/>
      <c r="O844" s="3"/>
      <c r="P844" s="3"/>
      <c r="Q844" s="3"/>
      <c r="R844" s="20"/>
      <c r="S844" s="3"/>
      <c r="V844" s="19"/>
      <c r="Y844" s="22"/>
      <c r="AA844" s="4"/>
      <c r="AB844" s="3"/>
      <c r="AC844" s="3"/>
      <c r="AD844" s="5"/>
      <c r="AJ844" s="3"/>
      <c r="AK844" s="3"/>
      <c r="AL844" s="3"/>
      <c r="AM844" s="3"/>
      <c r="AN844" s="20"/>
      <c r="AO844" s="3"/>
    </row>
    <row r="845" spans="2:41" x14ac:dyDescent="0.25">
      <c r="B845" s="1" t="s">
        <v>24</v>
      </c>
      <c r="C845" s="21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20"/>
      <c r="S845" s="3"/>
      <c r="V845" s="19"/>
      <c r="X845" s="1" t="s">
        <v>24</v>
      </c>
      <c r="Y845" s="21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20"/>
      <c r="AO845" s="3"/>
    </row>
    <row r="846" spans="2:41" x14ac:dyDescent="0.25">
      <c r="B846" s="1" t="s">
        <v>9</v>
      </c>
      <c r="C846" s="22">
        <f>C869</f>
        <v>1407.1200000000001</v>
      </c>
      <c r="E846" s="4"/>
      <c r="F846" s="3"/>
      <c r="G846" s="3"/>
      <c r="H846" s="5"/>
      <c r="N846" s="3"/>
      <c r="O846" s="3"/>
      <c r="P846" s="3"/>
      <c r="Q846" s="3"/>
      <c r="R846" s="20"/>
      <c r="S846" s="3"/>
      <c r="V846" s="19"/>
      <c r="X846" s="1" t="s">
        <v>9</v>
      </c>
      <c r="Y846" s="22">
        <f>Y869</f>
        <v>1407.1200000000001</v>
      </c>
      <c r="AA846" s="4"/>
      <c r="AB846" s="3"/>
      <c r="AC846" s="3"/>
      <c r="AD846" s="5"/>
      <c r="AJ846" s="3"/>
      <c r="AK846" s="3"/>
      <c r="AL846" s="3"/>
      <c r="AM846" s="3"/>
      <c r="AN846" s="20"/>
      <c r="AO846" s="3"/>
    </row>
    <row r="847" spans="2:41" x14ac:dyDescent="0.25">
      <c r="B847" s="6" t="s">
        <v>25</v>
      </c>
      <c r="C847" s="23">
        <f>C845-C846</f>
        <v>-1407.1200000000001</v>
      </c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X847" s="6" t="s">
        <v>8</v>
      </c>
      <c r="Y847" s="23">
        <f>Y845-Y846</f>
        <v>-1407.1200000000001</v>
      </c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ht="26.25" x14ac:dyDescent="0.4">
      <c r="B848" s="167" t="str">
        <f>IF(C847&lt;0,"NO PAGAR","COBRAR")</f>
        <v>NO PAGAR</v>
      </c>
      <c r="C848" s="167"/>
      <c r="E848" s="9"/>
      <c r="F848" s="10"/>
      <c r="G848" s="10"/>
      <c r="H848" s="5"/>
      <c r="N848" s="3"/>
      <c r="O848" s="3"/>
      <c r="P848" s="3"/>
      <c r="Q848" s="3"/>
      <c r="R848" s="20"/>
      <c r="S848" s="3"/>
      <c r="V848" s="19"/>
      <c r="X848" s="167" t="str">
        <f>IF(Y847&lt;0,"NO PAGAR","COBRAR")</f>
        <v>NO PAGAR</v>
      </c>
      <c r="Y848" s="167"/>
      <c r="AA848" s="9"/>
      <c r="AB848" s="10"/>
      <c r="AC848" s="10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59" t="s">
        <v>9</v>
      </c>
      <c r="C849" s="160"/>
      <c r="E849" s="9"/>
      <c r="F849" s="10"/>
      <c r="G849" s="10"/>
      <c r="H849" s="5"/>
      <c r="N849" s="3"/>
      <c r="O849" s="3"/>
      <c r="P849" s="3"/>
      <c r="Q849" s="3"/>
      <c r="R849" s="20"/>
      <c r="S849" s="3"/>
      <c r="V849" s="19"/>
      <c r="X849" s="159" t="s">
        <v>9</v>
      </c>
      <c r="Y849" s="160"/>
      <c r="AA849" s="9"/>
      <c r="AB849" s="10"/>
      <c r="AC849" s="10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11" t="str">
        <f>IF(C883&lt;0,"SALDO A FAVOR","SALDO ADELANTAD0'")</f>
        <v>SALDO ADELANTAD0'</v>
      </c>
      <c r="C850" s="12">
        <f>IF(Y794&lt;=0,Y794*-1)</f>
        <v>1407.1200000000001</v>
      </c>
      <c r="E850" s="9"/>
      <c r="F850" s="10"/>
      <c r="G850" s="10"/>
      <c r="H850" s="5"/>
      <c r="N850" s="3"/>
      <c r="O850" s="3"/>
      <c r="P850" s="3"/>
      <c r="Q850" s="3"/>
      <c r="R850" s="20"/>
      <c r="S850" s="3"/>
      <c r="V850" s="19"/>
      <c r="X850" s="11" t="str">
        <f>IF(C847&lt;0,"SALDO ADELANTADO","SALDO A FAVOR'")</f>
        <v>SALDO ADELANTADO</v>
      </c>
      <c r="Y850" s="12">
        <f>IF(C847&lt;=0,C847*-1)</f>
        <v>1407.1200000000001</v>
      </c>
      <c r="AA850" s="9"/>
      <c r="AB850" s="10"/>
      <c r="AC850" s="10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3" t="s">
        <v>10</v>
      </c>
      <c r="C851" s="12">
        <f>R860</f>
        <v>0</v>
      </c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3" t="s">
        <v>10</v>
      </c>
      <c r="Y851" s="12">
        <f>AN860</f>
        <v>0</v>
      </c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3" t="s">
        <v>11</v>
      </c>
      <c r="C852" s="12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3" t="s">
        <v>11</v>
      </c>
      <c r="Y852" s="12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3" t="s">
        <v>12</v>
      </c>
      <c r="C853" s="12"/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3" t="s">
        <v>12</v>
      </c>
      <c r="Y853" s="12"/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13</v>
      </c>
      <c r="C854" s="12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13</v>
      </c>
      <c r="Y854" s="12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14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14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15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15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16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16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17</v>
      </c>
      <c r="C858" s="12"/>
      <c r="E858" s="161" t="s">
        <v>7</v>
      </c>
      <c r="F858" s="162"/>
      <c r="G858" s="163"/>
      <c r="H858" s="5">
        <f>SUM(H844:H857)</f>
        <v>0</v>
      </c>
      <c r="N858" s="3"/>
      <c r="O858" s="3"/>
      <c r="P858" s="3"/>
      <c r="Q858" s="3"/>
      <c r="R858" s="20"/>
      <c r="S858" s="3"/>
      <c r="V858" s="19"/>
      <c r="X858" s="13" t="s">
        <v>17</v>
      </c>
      <c r="Y858" s="12"/>
      <c r="AA858" s="161" t="s">
        <v>7</v>
      </c>
      <c r="AB858" s="162"/>
      <c r="AC858" s="163"/>
      <c r="AD858" s="5">
        <f>SUM(AD844:AD857)</f>
        <v>0</v>
      </c>
      <c r="AJ858" s="3"/>
      <c r="AK858" s="3"/>
      <c r="AL858" s="3"/>
      <c r="AM858" s="3"/>
      <c r="AN858" s="20"/>
      <c r="AO858" s="3"/>
    </row>
    <row r="859" spans="2:41" x14ac:dyDescent="0.25">
      <c r="B859" s="14"/>
      <c r="C859" s="12"/>
      <c r="E859" s="15"/>
      <c r="F859" s="15"/>
      <c r="G859" s="15"/>
      <c r="N859" s="3"/>
      <c r="O859" s="3"/>
      <c r="P859" s="3"/>
      <c r="Q859" s="3"/>
      <c r="R859" s="20"/>
      <c r="S859" s="3"/>
      <c r="V859" s="19"/>
      <c r="X859" s="14"/>
      <c r="Y859" s="12"/>
      <c r="AA859" s="15"/>
      <c r="AB859" s="15"/>
      <c r="AC859" s="15"/>
      <c r="AJ859" s="3"/>
      <c r="AK859" s="3"/>
      <c r="AL859" s="3"/>
      <c r="AM859" s="3"/>
      <c r="AN859" s="20"/>
      <c r="AO859" s="3"/>
    </row>
    <row r="860" spans="2:41" x14ac:dyDescent="0.25">
      <c r="B860" s="14"/>
      <c r="C860" s="12"/>
      <c r="N860" s="161" t="s">
        <v>7</v>
      </c>
      <c r="O860" s="162"/>
      <c r="P860" s="162"/>
      <c r="Q860" s="163"/>
      <c r="R860" s="20">
        <f>SUM(R844:R859)</f>
        <v>0</v>
      </c>
      <c r="S860" s="3"/>
      <c r="V860" s="19"/>
      <c r="X860" s="14"/>
      <c r="Y860" s="12"/>
      <c r="AJ860" s="161" t="s">
        <v>7</v>
      </c>
      <c r="AK860" s="162"/>
      <c r="AL860" s="162"/>
      <c r="AM860" s="163"/>
      <c r="AN860" s="20">
        <f>SUM(AN844:AN859)</f>
        <v>0</v>
      </c>
      <c r="AO860" s="3"/>
    </row>
    <row r="861" spans="2:41" x14ac:dyDescent="0.25">
      <c r="B861" s="14"/>
      <c r="C861" s="12"/>
      <c r="V861" s="19"/>
      <c r="X861" s="14"/>
      <c r="Y861" s="12"/>
    </row>
    <row r="862" spans="2:41" x14ac:dyDescent="0.25">
      <c r="B862" s="14"/>
      <c r="C862" s="12"/>
      <c r="V862" s="19"/>
      <c r="X862" s="14"/>
      <c r="Y862" s="12"/>
    </row>
    <row r="863" spans="2:41" x14ac:dyDescent="0.25">
      <c r="B863" s="14"/>
      <c r="C863" s="12"/>
      <c r="E863" s="16"/>
      <c r="V863" s="19"/>
      <c r="X863" s="14"/>
      <c r="Y863" s="12"/>
      <c r="AA863" s="16"/>
    </row>
    <row r="864" spans="2:41" x14ac:dyDescent="0.25">
      <c r="B864" s="14"/>
      <c r="C864" s="12"/>
      <c r="V864" s="19"/>
      <c r="X864" s="14"/>
      <c r="Y864" s="12"/>
    </row>
    <row r="865" spans="1:43" x14ac:dyDescent="0.25">
      <c r="B865" s="14"/>
      <c r="C865" s="12"/>
      <c r="V865" s="19"/>
      <c r="X865" s="14"/>
      <c r="Y865" s="12"/>
    </row>
    <row r="866" spans="1:43" x14ac:dyDescent="0.25">
      <c r="B866" s="14"/>
      <c r="C866" s="12"/>
      <c r="V866" s="19"/>
      <c r="X866" s="14"/>
      <c r="Y866" s="12"/>
    </row>
    <row r="867" spans="1:43" x14ac:dyDescent="0.25">
      <c r="B867" s="14"/>
      <c r="C867" s="12"/>
      <c r="V867" s="19"/>
      <c r="X867" s="14"/>
      <c r="Y867" s="12"/>
    </row>
    <row r="868" spans="1:43" x14ac:dyDescent="0.25">
      <c r="B868" s="13"/>
      <c r="C868" s="12"/>
      <c r="V868" s="19"/>
      <c r="X868" s="13"/>
      <c r="Y868" s="12"/>
    </row>
    <row r="869" spans="1:43" x14ac:dyDescent="0.25">
      <c r="B869" s="17" t="s">
        <v>18</v>
      </c>
      <c r="C869" s="18">
        <f>SUM(C850:C868)</f>
        <v>1407.1200000000001</v>
      </c>
      <c r="V869" s="19"/>
      <c r="X869" s="17" t="s">
        <v>18</v>
      </c>
      <c r="Y869" s="18">
        <f>SUM(Y850:Y868)</f>
        <v>1407.1200000000001</v>
      </c>
    </row>
    <row r="870" spans="1:43" x14ac:dyDescent="0.25">
      <c r="D870" s="30" t="s">
        <v>22</v>
      </c>
      <c r="E870" s="30" t="s">
        <v>21</v>
      </c>
      <c r="V870" s="19"/>
      <c r="Z870" s="30" t="s">
        <v>22</v>
      </c>
      <c r="AA870" s="30" t="s">
        <v>21</v>
      </c>
    </row>
    <row r="871" spans="1:43" x14ac:dyDescent="0.25">
      <c r="E871" s="1" t="s">
        <v>19</v>
      </c>
      <c r="V871" s="19"/>
      <c r="AA871" s="1" t="s">
        <v>19</v>
      </c>
    </row>
    <row r="872" spans="1:43" x14ac:dyDescent="0.25">
      <c r="V872" s="19"/>
    </row>
    <row r="873" spans="1:43" x14ac:dyDescent="0.25">
      <c r="V873" s="19"/>
    </row>
    <row r="874" spans="1:43" x14ac:dyDescent="0.25">
      <c r="V874" s="19"/>
    </row>
    <row r="875" spans="1:43" x14ac:dyDescent="0.25">
      <c r="V875" s="19"/>
    </row>
    <row r="876" spans="1:43" x14ac:dyDescent="0.25">
      <c r="V876" s="19"/>
    </row>
    <row r="877" spans="1:43" x14ac:dyDescent="0.25">
      <c r="V877" s="19"/>
    </row>
    <row r="878" spans="1:43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</row>
    <row r="879" spans="1:43" x14ac:dyDescent="0.2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</row>
    <row r="880" spans="1:43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</row>
    <row r="881" spans="2:41" x14ac:dyDescent="0.25">
      <c r="V881" s="19"/>
    </row>
    <row r="882" spans="2:41" x14ac:dyDescent="0.25">
      <c r="H882" s="165" t="s">
        <v>30</v>
      </c>
      <c r="I882" s="165"/>
      <c r="J882" s="165"/>
      <c r="V882" s="19"/>
      <c r="AA882" s="165" t="s">
        <v>31</v>
      </c>
      <c r="AB882" s="165"/>
      <c r="AC882" s="165"/>
    </row>
    <row r="883" spans="2:41" x14ac:dyDescent="0.25">
      <c r="H883" s="165"/>
      <c r="I883" s="165"/>
      <c r="J883" s="165"/>
      <c r="V883" s="19"/>
      <c r="AA883" s="165"/>
      <c r="AB883" s="165"/>
      <c r="AC883" s="165"/>
    </row>
    <row r="884" spans="2:41" x14ac:dyDescent="0.25">
      <c r="V884" s="19"/>
    </row>
    <row r="885" spans="2:41" x14ac:dyDescent="0.25">
      <c r="V885" s="19"/>
    </row>
    <row r="886" spans="2:41" ht="23.25" x14ac:dyDescent="0.35">
      <c r="B886" s="26" t="s">
        <v>70</v>
      </c>
      <c r="V886" s="19"/>
      <c r="X886" s="24" t="s">
        <v>70</v>
      </c>
    </row>
    <row r="887" spans="2:41" ht="23.25" x14ac:dyDescent="0.35">
      <c r="B887" s="25" t="s">
        <v>32</v>
      </c>
      <c r="C887" s="22">
        <f>IF(X842="PAGADO",0,C847)</f>
        <v>-1407.1200000000001</v>
      </c>
      <c r="E887" s="166" t="s">
        <v>20</v>
      </c>
      <c r="F887" s="166"/>
      <c r="G887" s="166"/>
      <c r="H887" s="166"/>
      <c r="V887" s="19"/>
      <c r="X887" s="25" t="s">
        <v>32</v>
      </c>
      <c r="Y887" s="22">
        <f>IF(B1687="PAGADO",0,C892)</f>
        <v>-1407.1200000000001</v>
      </c>
      <c r="AA887" s="166" t="s">
        <v>20</v>
      </c>
      <c r="AB887" s="166"/>
      <c r="AC887" s="166"/>
      <c r="AD887" s="166"/>
    </row>
    <row r="888" spans="2:41" x14ac:dyDescent="0.25">
      <c r="B888" s="1" t="s">
        <v>0</v>
      </c>
      <c r="C888" s="21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9"/>
      <c r="X888" s="1" t="s">
        <v>0</v>
      </c>
      <c r="Y888" s="21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2"/>
      <c r="E889" s="4"/>
      <c r="F889" s="3"/>
      <c r="G889" s="3"/>
      <c r="H889" s="5"/>
      <c r="N889" s="3"/>
      <c r="O889" s="3"/>
      <c r="P889" s="3"/>
      <c r="Q889" s="3"/>
      <c r="R889" s="20"/>
      <c r="S889" s="3"/>
      <c r="V889" s="19"/>
      <c r="Y889" s="22"/>
      <c r="AA889" s="4"/>
      <c r="AB889" s="3"/>
      <c r="AC889" s="3"/>
      <c r="AD889" s="5"/>
      <c r="AJ889" s="3"/>
      <c r="AK889" s="3"/>
      <c r="AL889" s="3"/>
      <c r="AM889" s="3"/>
      <c r="AN889" s="20"/>
      <c r="AO889" s="3"/>
    </row>
    <row r="890" spans="2:41" x14ac:dyDescent="0.25">
      <c r="B890" s="1" t="s">
        <v>24</v>
      </c>
      <c r="C890" s="21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20"/>
      <c r="S890" s="3"/>
      <c r="V890" s="19"/>
      <c r="X890" s="1" t="s">
        <v>24</v>
      </c>
      <c r="Y890" s="21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20"/>
      <c r="AO890" s="3"/>
    </row>
    <row r="891" spans="2:41" x14ac:dyDescent="0.25">
      <c r="B891" s="1" t="s">
        <v>9</v>
      </c>
      <c r="C891" s="22">
        <f>C915</f>
        <v>1407.1200000000001</v>
      </c>
      <c r="E891" s="4"/>
      <c r="F891" s="3"/>
      <c r="G891" s="3"/>
      <c r="H891" s="5"/>
      <c r="N891" s="3"/>
      <c r="O891" s="3"/>
      <c r="P891" s="3"/>
      <c r="Q891" s="3"/>
      <c r="R891" s="20"/>
      <c r="S891" s="3"/>
      <c r="V891" s="19"/>
      <c r="X891" s="1" t="s">
        <v>9</v>
      </c>
      <c r="Y891" s="22">
        <f>Y915</f>
        <v>1407.1200000000001</v>
      </c>
      <c r="AA891" s="4"/>
      <c r="AB891" s="3"/>
      <c r="AC891" s="3"/>
      <c r="AD891" s="5"/>
      <c r="AJ891" s="3"/>
      <c r="AK891" s="3"/>
      <c r="AL891" s="3"/>
      <c r="AM891" s="3"/>
      <c r="AN891" s="20"/>
      <c r="AO891" s="3"/>
    </row>
    <row r="892" spans="2:41" x14ac:dyDescent="0.25">
      <c r="B892" s="6" t="s">
        <v>26</v>
      </c>
      <c r="C892" s="23">
        <f>C890-C891</f>
        <v>-1407.1200000000001</v>
      </c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X892" s="6" t="s">
        <v>27</v>
      </c>
      <c r="Y892" s="23">
        <f>Y890-Y891</f>
        <v>-1407.1200000000001</v>
      </c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2:41" ht="23.25" x14ac:dyDescent="0.35">
      <c r="B893" s="6"/>
      <c r="C893" s="7"/>
      <c r="E893" s="9"/>
      <c r="F893" s="10"/>
      <c r="G893" s="10"/>
      <c r="H893" s="5"/>
      <c r="N893" s="3"/>
      <c r="O893" s="3"/>
      <c r="P893" s="3"/>
      <c r="Q893" s="3"/>
      <c r="R893" s="20"/>
      <c r="S893" s="3"/>
      <c r="V893" s="19"/>
      <c r="X893" s="168" t="str">
        <f>IF(Y892&lt;0,"NO PAGAR","COBRAR'")</f>
        <v>NO PAGAR</v>
      </c>
      <c r="Y893" s="168"/>
      <c r="AA893" s="9"/>
      <c r="AB893" s="10"/>
      <c r="AC893" s="10"/>
      <c r="AD893" s="5"/>
      <c r="AJ893" s="3"/>
      <c r="AK893" s="3"/>
      <c r="AL893" s="3"/>
      <c r="AM893" s="3"/>
      <c r="AN893" s="20"/>
      <c r="AO893" s="3"/>
    </row>
    <row r="894" spans="2:41" ht="23.25" x14ac:dyDescent="0.35">
      <c r="B894" s="168" t="str">
        <f>IF(C892&lt;0,"NO PAGAR","COBRAR'")</f>
        <v>NO PAGAR</v>
      </c>
      <c r="C894" s="168"/>
      <c r="E894" s="9"/>
      <c r="F894" s="10"/>
      <c r="G894" s="10"/>
      <c r="H894" s="5"/>
      <c r="N894" s="3"/>
      <c r="O894" s="3"/>
      <c r="P894" s="3"/>
      <c r="Q894" s="3"/>
      <c r="R894" s="20"/>
      <c r="S894" s="3"/>
      <c r="V894" s="19"/>
      <c r="X894" s="6"/>
      <c r="Y894" s="8"/>
      <c r="AA894" s="9"/>
      <c r="AB894" s="10"/>
      <c r="AC894" s="10"/>
      <c r="AD894" s="5"/>
      <c r="AJ894" s="3"/>
      <c r="AK894" s="3"/>
      <c r="AL894" s="3"/>
      <c r="AM894" s="3"/>
      <c r="AN894" s="20"/>
      <c r="AO894" s="3"/>
    </row>
    <row r="895" spans="2:41" x14ac:dyDescent="0.25">
      <c r="B895" s="159" t="s">
        <v>9</v>
      </c>
      <c r="C895" s="160"/>
      <c r="E895" s="9"/>
      <c r="F895" s="10"/>
      <c r="G895" s="10"/>
      <c r="H895" s="5"/>
      <c r="N895" s="3"/>
      <c r="O895" s="3"/>
      <c r="P895" s="3"/>
      <c r="Q895" s="3"/>
      <c r="R895" s="20"/>
      <c r="S895" s="3"/>
      <c r="V895" s="19"/>
      <c r="X895" s="159" t="s">
        <v>9</v>
      </c>
      <c r="Y895" s="160"/>
      <c r="AA895" s="9"/>
      <c r="AB895" s="10"/>
      <c r="AC895" s="10"/>
      <c r="AD895" s="5"/>
      <c r="AJ895" s="3"/>
      <c r="AK895" s="3"/>
      <c r="AL895" s="3"/>
      <c r="AM895" s="3"/>
      <c r="AN895" s="20"/>
      <c r="AO895" s="3"/>
    </row>
    <row r="896" spans="2:41" x14ac:dyDescent="0.25">
      <c r="B896" s="11" t="str">
        <f>IF(Y847&lt;0,"SALDO ADELANTADO","SALDO A FAVOR '")</f>
        <v>SALDO ADELANTADO</v>
      </c>
      <c r="C896" s="12">
        <f>IF(Y847&lt;=0,Y847*-1)</f>
        <v>1407.1200000000001</v>
      </c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1" t="str">
        <f>IF(C892&lt;0,"SALDO ADELANTADO","SALDO A FAVOR'")</f>
        <v>SALDO ADELANTADO</v>
      </c>
      <c r="Y896" s="12">
        <f>IF(C892&lt;=0,C892*-1)</f>
        <v>1407.1200000000001</v>
      </c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13" t="s">
        <v>10</v>
      </c>
      <c r="C897" s="12">
        <f>R905</f>
        <v>0</v>
      </c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13" t="s">
        <v>10</v>
      </c>
      <c r="Y897" s="12">
        <f>AN905</f>
        <v>0</v>
      </c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3" t="s">
        <v>11</v>
      </c>
      <c r="C898" s="12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3" t="s">
        <v>11</v>
      </c>
      <c r="Y898" s="12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3" t="s">
        <v>12</v>
      </c>
      <c r="C899" s="12"/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3" t="s">
        <v>12</v>
      </c>
      <c r="Y899" s="12"/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13</v>
      </c>
      <c r="C900" s="12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13</v>
      </c>
      <c r="Y900" s="12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14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14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15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15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16</v>
      </c>
      <c r="C903" s="12"/>
      <c r="E903" s="161" t="s">
        <v>7</v>
      </c>
      <c r="F903" s="162"/>
      <c r="G903" s="163"/>
      <c r="H903" s="5">
        <f>SUM(H889:H902)</f>
        <v>0</v>
      </c>
      <c r="N903" s="3"/>
      <c r="O903" s="3"/>
      <c r="P903" s="3"/>
      <c r="Q903" s="3"/>
      <c r="R903" s="20"/>
      <c r="S903" s="3"/>
      <c r="V903" s="19"/>
      <c r="X903" s="13" t="s">
        <v>16</v>
      </c>
      <c r="Y903" s="12"/>
      <c r="AA903" s="161" t="s">
        <v>7</v>
      </c>
      <c r="AB903" s="162"/>
      <c r="AC903" s="163"/>
      <c r="AD903" s="5">
        <f>SUM(AD889:AD902)</f>
        <v>0</v>
      </c>
      <c r="AJ903" s="3"/>
      <c r="AK903" s="3"/>
      <c r="AL903" s="3"/>
      <c r="AM903" s="3"/>
      <c r="AN903" s="20"/>
      <c r="AO903" s="3"/>
    </row>
    <row r="904" spans="2:41" x14ac:dyDescent="0.25">
      <c r="B904" s="13" t="s">
        <v>17</v>
      </c>
      <c r="C904" s="12"/>
      <c r="E904" s="15"/>
      <c r="F904" s="15"/>
      <c r="G904" s="15"/>
      <c r="N904" s="3"/>
      <c r="O904" s="3"/>
      <c r="P904" s="3"/>
      <c r="Q904" s="3"/>
      <c r="R904" s="20"/>
      <c r="S904" s="3"/>
      <c r="V904" s="19"/>
      <c r="X904" s="13" t="s">
        <v>17</v>
      </c>
      <c r="Y904" s="12"/>
      <c r="AA904" s="15"/>
      <c r="AB904" s="15"/>
      <c r="AC904" s="15"/>
      <c r="AJ904" s="3"/>
      <c r="AK904" s="3"/>
      <c r="AL904" s="3"/>
      <c r="AM904" s="3"/>
      <c r="AN904" s="20"/>
      <c r="AO904" s="3"/>
    </row>
    <row r="905" spans="2:41" x14ac:dyDescent="0.25">
      <c r="B905" s="14"/>
      <c r="C905" s="12"/>
      <c r="N905" s="161" t="s">
        <v>7</v>
      </c>
      <c r="O905" s="162"/>
      <c r="P905" s="162"/>
      <c r="Q905" s="163"/>
      <c r="R905" s="20">
        <f>SUM(R889:R904)</f>
        <v>0</v>
      </c>
      <c r="S905" s="3"/>
      <c r="V905" s="19"/>
      <c r="X905" s="14"/>
      <c r="Y905" s="12"/>
      <c r="AJ905" s="161" t="s">
        <v>7</v>
      </c>
      <c r="AK905" s="162"/>
      <c r="AL905" s="162"/>
      <c r="AM905" s="163"/>
      <c r="AN905" s="20">
        <f>SUM(AN889:AN904)</f>
        <v>0</v>
      </c>
      <c r="AO905" s="3"/>
    </row>
    <row r="906" spans="2:41" x14ac:dyDescent="0.25">
      <c r="B906" s="14"/>
      <c r="C906" s="12"/>
      <c r="V906" s="19"/>
      <c r="X906" s="14"/>
      <c r="Y906" s="12"/>
    </row>
    <row r="907" spans="2:41" x14ac:dyDescent="0.25">
      <c r="B907" s="14"/>
      <c r="C907" s="12"/>
      <c r="V907" s="19"/>
      <c r="X907" s="14"/>
      <c r="Y907" s="12"/>
    </row>
    <row r="908" spans="2:41" x14ac:dyDescent="0.25">
      <c r="B908" s="14"/>
      <c r="C908" s="12"/>
      <c r="E908" s="16"/>
      <c r="V908" s="19"/>
      <c r="X908" s="14"/>
      <c r="Y908" s="12"/>
      <c r="AA908" s="16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3"/>
      <c r="C914" s="12"/>
      <c r="V914" s="19"/>
      <c r="X914" s="13"/>
      <c r="Y914" s="12"/>
    </row>
    <row r="915" spans="2:27" x14ac:dyDescent="0.25">
      <c r="B915" s="17" t="s">
        <v>18</v>
      </c>
      <c r="C915" s="18">
        <f>SUM(C896:C914)</f>
        <v>1407.1200000000001</v>
      </c>
      <c r="D915" s="30" t="s">
        <v>22</v>
      </c>
      <c r="E915" s="30" t="s">
        <v>21</v>
      </c>
      <c r="V915" s="19"/>
      <c r="X915" s="17" t="s">
        <v>18</v>
      </c>
      <c r="Y915" s="18">
        <f>SUM(Y896:Y914)</f>
        <v>1407.1200000000001</v>
      </c>
      <c r="Z915" s="30" t="s">
        <v>22</v>
      </c>
      <c r="AA915" s="30" t="s">
        <v>21</v>
      </c>
    </row>
    <row r="916" spans="2:27" x14ac:dyDescent="0.25">
      <c r="E916" s="1" t="s">
        <v>19</v>
      </c>
      <c r="V916" s="19"/>
      <c r="AA916" s="1" t="s">
        <v>19</v>
      </c>
    </row>
    <row r="917" spans="2:27" x14ac:dyDescent="0.25">
      <c r="V917" s="19"/>
    </row>
    <row r="918" spans="2:27" x14ac:dyDescent="0.25">
      <c r="V918" s="19"/>
    </row>
    <row r="919" spans="2:27" x14ac:dyDescent="0.25">
      <c r="V919" s="19"/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  <c r="AC930" s="164" t="s">
        <v>29</v>
      </c>
      <c r="AD930" s="164"/>
      <c r="AE930" s="164"/>
    </row>
    <row r="931" spans="2:41" x14ac:dyDescent="0.25">
      <c r="H931" s="165" t="s">
        <v>28</v>
      </c>
      <c r="I931" s="165"/>
      <c r="J931" s="165"/>
      <c r="V931" s="19"/>
      <c r="AC931" s="164"/>
      <c r="AD931" s="164"/>
      <c r="AE931" s="164"/>
    </row>
    <row r="932" spans="2:41" x14ac:dyDescent="0.25">
      <c r="H932" s="165"/>
      <c r="I932" s="165"/>
      <c r="J932" s="165"/>
      <c r="V932" s="19"/>
      <c r="AC932" s="164"/>
      <c r="AD932" s="164"/>
      <c r="AE932" s="164"/>
    </row>
    <row r="933" spans="2:41" x14ac:dyDescent="0.25">
      <c r="V933" s="19"/>
    </row>
    <row r="934" spans="2:41" x14ac:dyDescent="0.25">
      <c r="V934" s="19"/>
    </row>
    <row r="935" spans="2:41" ht="23.25" x14ac:dyDescent="0.35">
      <c r="B935" s="24" t="s">
        <v>71</v>
      </c>
      <c r="V935" s="19"/>
      <c r="X935" s="24" t="s">
        <v>71</v>
      </c>
    </row>
    <row r="936" spans="2:41" ht="23.25" x14ac:dyDescent="0.35">
      <c r="B936" s="25" t="s">
        <v>32</v>
      </c>
      <c r="C936" s="22">
        <f>IF(X887="PAGADO",0,Y892)</f>
        <v>-1407.1200000000001</v>
      </c>
      <c r="E936" s="166" t="s">
        <v>20</v>
      </c>
      <c r="F936" s="166"/>
      <c r="G936" s="166"/>
      <c r="H936" s="166"/>
      <c r="V936" s="19"/>
      <c r="X936" s="25" t="s">
        <v>32</v>
      </c>
      <c r="Y936" s="22">
        <f>IF(B936="PAGADO",0,C941)</f>
        <v>-1407.1200000000001</v>
      </c>
      <c r="AA936" s="166" t="s">
        <v>20</v>
      </c>
      <c r="AB936" s="166"/>
      <c r="AC936" s="166"/>
      <c r="AD936" s="166"/>
    </row>
    <row r="937" spans="2:41" x14ac:dyDescent="0.25">
      <c r="B937" s="1" t="s">
        <v>0</v>
      </c>
      <c r="C937" s="21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9"/>
      <c r="X937" s="1" t="s">
        <v>0</v>
      </c>
      <c r="Y937" s="21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2"/>
      <c r="E938" s="4"/>
      <c r="F938" s="3"/>
      <c r="G938" s="3"/>
      <c r="H938" s="5"/>
      <c r="N938" s="3"/>
      <c r="O938" s="3"/>
      <c r="P938" s="3"/>
      <c r="Q938" s="3"/>
      <c r="R938" s="20"/>
      <c r="S938" s="3"/>
      <c r="V938" s="19"/>
      <c r="Y938" s="22"/>
      <c r="AA938" s="4"/>
      <c r="AB938" s="3"/>
      <c r="AC938" s="3"/>
      <c r="AD938" s="5"/>
      <c r="AJ938" s="3"/>
      <c r="AK938" s="3"/>
      <c r="AL938" s="3"/>
      <c r="AM938" s="3"/>
      <c r="AN938" s="20"/>
      <c r="AO938" s="3"/>
    </row>
    <row r="939" spans="2:41" x14ac:dyDescent="0.25">
      <c r="B939" s="1" t="s">
        <v>24</v>
      </c>
      <c r="C939" s="21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20"/>
      <c r="S939" s="3"/>
      <c r="V939" s="19"/>
      <c r="X939" s="1" t="s">
        <v>24</v>
      </c>
      <c r="Y939" s="21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20"/>
      <c r="AO939" s="3"/>
    </row>
    <row r="940" spans="2:41" x14ac:dyDescent="0.25">
      <c r="B940" s="1" t="s">
        <v>9</v>
      </c>
      <c r="C940" s="22">
        <f>C963</f>
        <v>1407.1200000000001</v>
      </c>
      <c r="E940" s="4"/>
      <c r="F940" s="3"/>
      <c r="G940" s="3"/>
      <c r="H940" s="5"/>
      <c r="N940" s="3"/>
      <c r="O940" s="3"/>
      <c r="P940" s="3"/>
      <c r="Q940" s="3"/>
      <c r="R940" s="20"/>
      <c r="S940" s="3"/>
      <c r="V940" s="19"/>
      <c r="X940" s="1" t="s">
        <v>9</v>
      </c>
      <c r="Y940" s="22">
        <f>Y963</f>
        <v>1407.1200000000001</v>
      </c>
      <c r="AA940" s="4"/>
      <c r="AB940" s="3"/>
      <c r="AC940" s="3"/>
      <c r="AD940" s="5"/>
      <c r="AJ940" s="3"/>
      <c r="AK940" s="3"/>
      <c r="AL940" s="3"/>
      <c r="AM940" s="3"/>
      <c r="AN940" s="20"/>
      <c r="AO940" s="3"/>
    </row>
    <row r="941" spans="2:41" x14ac:dyDescent="0.25">
      <c r="B941" s="6" t="s">
        <v>25</v>
      </c>
      <c r="C941" s="23">
        <f>C939-C940</f>
        <v>-1407.1200000000001</v>
      </c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X941" s="6" t="s">
        <v>8</v>
      </c>
      <c r="Y941" s="23">
        <f>Y939-Y940</f>
        <v>-1407.1200000000001</v>
      </c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ht="26.25" x14ac:dyDescent="0.4">
      <c r="B942" s="167" t="str">
        <f>IF(C941&lt;0,"NO PAGAR","COBRAR")</f>
        <v>NO PAGAR</v>
      </c>
      <c r="C942" s="167"/>
      <c r="E942" s="9"/>
      <c r="F942" s="10"/>
      <c r="G942" s="10"/>
      <c r="H942" s="5"/>
      <c r="N942" s="3"/>
      <c r="O942" s="3"/>
      <c r="P942" s="3"/>
      <c r="Q942" s="3"/>
      <c r="R942" s="20"/>
      <c r="S942" s="3"/>
      <c r="V942" s="19"/>
      <c r="X942" s="167" t="str">
        <f>IF(Y941&lt;0,"NO PAGAR","COBRAR")</f>
        <v>NO PAGAR</v>
      </c>
      <c r="Y942" s="167"/>
      <c r="AA942" s="9"/>
      <c r="AB942" s="10"/>
      <c r="AC942" s="10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59" t="s">
        <v>9</v>
      </c>
      <c r="C943" s="160"/>
      <c r="E943" s="9"/>
      <c r="F943" s="10"/>
      <c r="G943" s="10"/>
      <c r="H943" s="5"/>
      <c r="N943" s="3"/>
      <c r="O943" s="3"/>
      <c r="P943" s="3"/>
      <c r="Q943" s="3"/>
      <c r="R943" s="20"/>
      <c r="S943" s="3"/>
      <c r="V943" s="19"/>
      <c r="X943" s="159" t="s">
        <v>9</v>
      </c>
      <c r="Y943" s="160"/>
      <c r="AA943" s="9"/>
      <c r="AB943" s="10"/>
      <c r="AC943" s="10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11" t="str">
        <f>IF(C977&lt;0,"SALDO A FAVOR","SALDO ADELANTAD0'")</f>
        <v>SALDO ADELANTAD0'</v>
      </c>
      <c r="C944" s="12">
        <f>IF(Y892&lt;=0,Y892*-1)</f>
        <v>1407.1200000000001</v>
      </c>
      <c r="E944" s="9"/>
      <c r="F944" s="10"/>
      <c r="G944" s="10"/>
      <c r="H944" s="5"/>
      <c r="N944" s="3"/>
      <c r="O944" s="3"/>
      <c r="P944" s="3"/>
      <c r="Q944" s="3"/>
      <c r="R944" s="20"/>
      <c r="S944" s="3"/>
      <c r="V944" s="19"/>
      <c r="X944" s="11" t="str">
        <f>IF(C941&lt;0,"SALDO ADELANTADO","SALDO A FAVOR'")</f>
        <v>SALDO ADELANTADO</v>
      </c>
      <c r="Y944" s="12">
        <f>IF(C941&lt;=0,C941*-1)</f>
        <v>1407.1200000000001</v>
      </c>
      <c r="AA944" s="9"/>
      <c r="AB944" s="10"/>
      <c r="AC944" s="10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3" t="s">
        <v>10</v>
      </c>
      <c r="C945" s="12">
        <f>R954</f>
        <v>0</v>
      </c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3" t="s">
        <v>10</v>
      </c>
      <c r="Y945" s="12">
        <f>AN954</f>
        <v>0</v>
      </c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3" t="s">
        <v>11</v>
      </c>
      <c r="C946" s="12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3" t="s">
        <v>11</v>
      </c>
      <c r="Y946" s="12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3" t="s">
        <v>12</v>
      </c>
      <c r="C947" s="12"/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3" t="s">
        <v>12</v>
      </c>
      <c r="Y947" s="12"/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13</v>
      </c>
      <c r="C948" s="12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13</v>
      </c>
      <c r="Y948" s="12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14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14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15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15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16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16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17</v>
      </c>
      <c r="C952" s="12"/>
      <c r="E952" s="161" t="s">
        <v>7</v>
      </c>
      <c r="F952" s="162"/>
      <c r="G952" s="163"/>
      <c r="H952" s="5">
        <f>SUM(H938:H951)</f>
        <v>0</v>
      </c>
      <c r="N952" s="3"/>
      <c r="O952" s="3"/>
      <c r="P952" s="3"/>
      <c r="Q952" s="3"/>
      <c r="R952" s="20"/>
      <c r="S952" s="3"/>
      <c r="V952" s="19"/>
      <c r="X952" s="13" t="s">
        <v>17</v>
      </c>
      <c r="Y952" s="12"/>
      <c r="AA952" s="161" t="s">
        <v>7</v>
      </c>
      <c r="AB952" s="162"/>
      <c r="AC952" s="163"/>
      <c r="AD952" s="5">
        <f>SUM(AD938:AD951)</f>
        <v>0</v>
      </c>
      <c r="AJ952" s="3"/>
      <c r="AK952" s="3"/>
      <c r="AL952" s="3"/>
      <c r="AM952" s="3"/>
      <c r="AN952" s="20"/>
      <c r="AO952" s="3"/>
    </row>
    <row r="953" spans="2:41" x14ac:dyDescent="0.25">
      <c r="B953" s="14"/>
      <c r="C953" s="12"/>
      <c r="E953" s="15"/>
      <c r="F953" s="15"/>
      <c r="G953" s="15"/>
      <c r="N953" s="3"/>
      <c r="O953" s="3"/>
      <c r="P953" s="3"/>
      <c r="Q953" s="3"/>
      <c r="R953" s="20"/>
      <c r="S953" s="3"/>
      <c r="V953" s="19"/>
      <c r="X953" s="14"/>
      <c r="Y953" s="12"/>
      <c r="AA953" s="15"/>
      <c r="AB953" s="15"/>
      <c r="AC953" s="15"/>
      <c r="AJ953" s="3"/>
      <c r="AK953" s="3"/>
      <c r="AL953" s="3"/>
      <c r="AM953" s="3"/>
      <c r="AN953" s="20"/>
      <c r="AO953" s="3"/>
    </row>
    <row r="954" spans="2:41" x14ac:dyDescent="0.25">
      <c r="B954" s="14"/>
      <c r="C954" s="12"/>
      <c r="N954" s="161" t="s">
        <v>7</v>
      </c>
      <c r="O954" s="162"/>
      <c r="P954" s="162"/>
      <c r="Q954" s="163"/>
      <c r="R954" s="20">
        <f>SUM(R938:R953)</f>
        <v>0</v>
      </c>
      <c r="S954" s="3"/>
      <c r="V954" s="19"/>
      <c r="X954" s="14"/>
      <c r="Y954" s="12"/>
      <c r="AJ954" s="161" t="s">
        <v>7</v>
      </c>
      <c r="AK954" s="162"/>
      <c r="AL954" s="162"/>
      <c r="AM954" s="163"/>
      <c r="AN954" s="20">
        <f>SUM(AN938:AN953)</f>
        <v>0</v>
      </c>
      <c r="AO954" s="3"/>
    </row>
    <row r="955" spans="2:41" x14ac:dyDescent="0.25">
      <c r="B955" s="14"/>
      <c r="C955" s="12"/>
      <c r="V955" s="19"/>
      <c r="X955" s="14"/>
      <c r="Y955" s="12"/>
    </row>
    <row r="956" spans="2:41" x14ac:dyDescent="0.25">
      <c r="B956" s="14"/>
      <c r="C956" s="12"/>
      <c r="V956" s="19"/>
      <c r="X956" s="14"/>
      <c r="Y956" s="12"/>
    </row>
    <row r="957" spans="2:41" x14ac:dyDescent="0.25">
      <c r="B957" s="14"/>
      <c r="C957" s="12"/>
      <c r="E957" s="16"/>
      <c r="V957" s="19"/>
      <c r="X957" s="14"/>
      <c r="Y957" s="12"/>
      <c r="AA957" s="16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4"/>
      <c r="C960" s="12"/>
      <c r="V960" s="19"/>
      <c r="X960" s="14"/>
      <c r="Y960" s="12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3"/>
      <c r="C962" s="12"/>
      <c r="V962" s="19"/>
      <c r="X962" s="13"/>
      <c r="Y962" s="12"/>
    </row>
    <row r="963" spans="1:43" x14ac:dyDescent="0.25">
      <c r="B963" s="17" t="s">
        <v>18</v>
      </c>
      <c r="C963" s="18">
        <f>SUM(C944:C962)</f>
        <v>1407.1200000000001</v>
      </c>
      <c r="V963" s="19"/>
      <c r="X963" s="17" t="s">
        <v>18</v>
      </c>
      <c r="Y963" s="18">
        <f>SUM(Y944:Y962)</f>
        <v>1407.1200000000001</v>
      </c>
    </row>
    <row r="964" spans="1:43" x14ac:dyDescent="0.25">
      <c r="D964" s="30" t="s">
        <v>22</v>
      </c>
      <c r="E964" s="30" t="s">
        <v>21</v>
      </c>
      <c r="V964" s="19"/>
      <c r="Z964" s="30" t="s">
        <v>22</v>
      </c>
      <c r="AA964" s="30" t="s">
        <v>21</v>
      </c>
    </row>
    <row r="965" spans="1:43" x14ac:dyDescent="0.25">
      <c r="E965" s="1" t="s">
        <v>19</v>
      </c>
      <c r="V965" s="19"/>
      <c r="AA965" s="1" t="s">
        <v>19</v>
      </c>
    </row>
    <row r="966" spans="1:43" x14ac:dyDescent="0.25">
      <c r="V966" s="19"/>
    </row>
    <row r="967" spans="1:43" x14ac:dyDescent="0.25">
      <c r="V967" s="19"/>
    </row>
    <row r="968" spans="1:43" x14ac:dyDescent="0.25">
      <c r="V968" s="19"/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</row>
    <row r="973" spans="1:43" x14ac:dyDescent="0.2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</row>
    <row r="974" spans="1:43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</row>
    <row r="975" spans="1:43" x14ac:dyDescent="0.25">
      <c r="V975" s="19"/>
    </row>
    <row r="976" spans="1:43" x14ac:dyDescent="0.25">
      <c r="H976" s="165" t="s">
        <v>30</v>
      </c>
      <c r="I976" s="165"/>
      <c r="J976" s="165"/>
      <c r="V976" s="19"/>
      <c r="AA976" s="165" t="s">
        <v>31</v>
      </c>
      <c r="AB976" s="165"/>
      <c r="AC976" s="165"/>
    </row>
    <row r="977" spans="2:41" x14ac:dyDescent="0.25">
      <c r="H977" s="165"/>
      <c r="I977" s="165"/>
      <c r="J977" s="165"/>
      <c r="V977" s="19"/>
      <c r="AA977" s="165"/>
      <c r="AB977" s="165"/>
      <c r="AC977" s="165"/>
    </row>
    <row r="978" spans="2:41" x14ac:dyDescent="0.25">
      <c r="V978" s="19"/>
    </row>
    <row r="979" spans="2:41" x14ac:dyDescent="0.25">
      <c r="V979" s="19"/>
    </row>
    <row r="980" spans="2:41" ht="23.25" x14ac:dyDescent="0.35">
      <c r="B980" s="26" t="s">
        <v>73</v>
      </c>
      <c r="V980" s="19"/>
      <c r="X980" s="24" t="s">
        <v>71</v>
      </c>
    </row>
    <row r="981" spans="2:41" ht="23.25" x14ac:dyDescent="0.35">
      <c r="B981" s="25" t="s">
        <v>32</v>
      </c>
      <c r="C981" s="22">
        <f>IF(X936="PAGADO",0,C941)</f>
        <v>-1407.1200000000001</v>
      </c>
      <c r="E981" s="166" t="s">
        <v>20</v>
      </c>
      <c r="F981" s="166"/>
      <c r="G981" s="166"/>
      <c r="H981" s="166"/>
      <c r="V981" s="19"/>
      <c r="X981" s="25" t="s">
        <v>32</v>
      </c>
      <c r="Y981" s="22">
        <f>IF(B1781="PAGADO",0,C986)</f>
        <v>-1407.1200000000001</v>
      </c>
      <c r="AA981" s="166" t="s">
        <v>20</v>
      </c>
      <c r="AB981" s="166"/>
      <c r="AC981" s="166"/>
      <c r="AD981" s="166"/>
    </row>
    <row r="982" spans="2:41" x14ac:dyDescent="0.25">
      <c r="B982" s="1" t="s">
        <v>0</v>
      </c>
      <c r="C982" s="21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9"/>
      <c r="X982" s="1" t="s">
        <v>0</v>
      </c>
      <c r="Y982" s="21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2"/>
      <c r="E983" s="4"/>
      <c r="F983" s="3"/>
      <c r="G983" s="3"/>
      <c r="H983" s="5"/>
      <c r="N983" s="3"/>
      <c r="O983" s="3"/>
      <c r="P983" s="3"/>
      <c r="Q983" s="3"/>
      <c r="R983" s="20"/>
      <c r="S983" s="3"/>
      <c r="V983" s="19"/>
      <c r="Y983" s="22"/>
      <c r="AA983" s="4"/>
      <c r="AB983" s="3"/>
      <c r="AC983" s="3"/>
      <c r="AD983" s="5"/>
      <c r="AJ983" s="3"/>
      <c r="AK983" s="3"/>
      <c r="AL983" s="3"/>
      <c r="AM983" s="3"/>
      <c r="AN983" s="20"/>
      <c r="AO983" s="3"/>
    </row>
    <row r="984" spans="2:41" x14ac:dyDescent="0.25">
      <c r="B984" s="1" t="s">
        <v>24</v>
      </c>
      <c r="C984" s="21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20"/>
      <c r="S984" s="3"/>
      <c r="V984" s="19"/>
      <c r="X984" s="1" t="s">
        <v>24</v>
      </c>
      <c r="Y984" s="21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20"/>
      <c r="AO984" s="3"/>
    </row>
    <row r="985" spans="2:41" x14ac:dyDescent="0.25">
      <c r="B985" s="1" t="s">
        <v>9</v>
      </c>
      <c r="C985" s="22">
        <f>C1009</f>
        <v>1407.1200000000001</v>
      </c>
      <c r="E985" s="4"/>
      <c r="F985" s="3"/>
      <c r="G985" s="3"/>
      <c r="H985" s="5"/>
      <c r="N985" s="3"/>
      <c r="O985" s="3"/>
      <c r="P985" s="3"/>
      <c r="Q985" s="3"/>
      <c r="R985" s="20"/>
      <c r="S985" s="3"/>
      <c r="V985" s="19"/>
      <c r="X985" s="1" t="s">
        <v>9</v>
      </c>
      <c r="Y985" s="22">
        <f>Y1009</f>
        <v>1407.1200000000001</v>
      </c>
      <c r="AA985" s="4"/>
      <c r="AB985" s="3"/>
      <c r="AC985" s="3"/>
      <c r="AD985" s="5"/>
      <c r="AJ985" s="3"/>
      <c r="AK985" s="3"/>
      <c r="AL985" s="3"/>
      <c r="AM985" s="3"/>
      <c r="AN985" s="20"/>
      <c r="AO985" s="3"/>
    </row>
    <row r="986" spans="2:41" x14ac:dyDescent="0.25">
      <c r="B986" s="6" t="s">
        <v>26</v>
      </c>
      <c r="C986" s="23">
        <f>C984-C985</f>
        <v>-1407.1200000000001</v>
      </c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X986" s="6" t="s">
        <v>27</v>
      </c>
      <c r="Y986" s="23">
        <f>Y984-Y985</f>
        <v>-1407.1200000000001</v>
      </c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2:41" ht="23.25" x14ac:dyDescent="0.35">
      <c r="B987" s="6"/>
      <c r="C987" s="7"/>
      <c r="E987" s="9"/>
      <c r="F987" s="10"/>
      <c r="G987" s="10"/>
      <c r="H987" s="5"/>
      <c r="N987" s="3"/>
      <c r="O987" s="3"/>
      <c r="P987" s="3"/>
      <c r="Q987" s="3"/>
      <c r="R987" s="20"/>
      <c r="S987" s="3"/>
      <c r="V987" s="19"/>
      <c r="X987" s="168" t="str">
        <f>IF(Y986&lt;0,"NO PAGAR","COBRAR'")</f>
        <v>NO PAGAR</v>
      </c>
      <c r="Y987" s="168"/>
      <c r="AA987" s="9"/>
      <c r="AB987" s="10"/>
      <c r="AC987" s="10"/>
      <c r="AD987" s="5"/>
      <c r="AJ987" s="3"/>
      <c r="AK987" s="3"/>
      <c r="AL987" s="3"/>
      <c r="AM987" s="3"/>
      <c r="AN987" s="20"/>
      <c r="AO987" s="3"/>
    </row>
    <row r="988" spans="2:41" ht="23.25" x14ac:dyDescent="0.35">
      <c r="B988" s="168" t="str">
        <f>IF(C986&lt;0,"NO PAGAR","COBRAR'")</f>
        <v>NO PAGAR</v>
      </c>
      <c r="C988" s="168"/>
      <c r="E988" s="9"/>
      <c r="F988" s="10"/>
      <c r="G988" s="10"/>
      <c r="H988" s="5"/>
      <c r="N988" s="3"/>
      <c r="O988" s="3"/>
      <c r="P988" s="3"/>
      <c r="Q988" s="3"/>
      <c r="R988" s="20"/>
      <c r="S988" s="3"/>
      <c r="V988" s="19"/>
      <c r="X988" s="6"/>
      <c r="Y988" s="8"/>
      <c r="AA988" s="9"/>
      <c r="AB988" s="10"/>
      <c r="AC988" s="10"/>
      <c r="AD988" s="5"/>
      <c r="AJ988" s="3"/>
      <c r="AK988" s="3"/>
      <c r="AL988" s="3"/>
      <c r="AM988" s="3"/>
      <c r="AN988" s="20"/>
      <c r="AO988" s="3"/>
    </row>
    <row r="989" spans="2:41" x14ac:dyDescent="0.25">
      <c r="B989" s="159" t="s">
        <v>9</v>
      </c>
      <c r="C989" s="160"/>
      <c r="E989" s="9"/>
      <c r="F989" s="10"/>
      <c r="G989" s="10"/>
      <c r="H989" s="5"/>
      <c r="N989" s="3"/>
      <c r="O989" s="3"/>
      <c r="P989" s="3"/>
      <c r="Q989" s="3"/>
      <c r="R989" s="20"/>
      <c r="S989" s="3"/>
      <c r="V989" s="19"/>
      <c r="X989" s="159" t="s">
        <v>9</v>
      </c>
      <c r="Y989" s="160"/>
      <c r="AA989" s="9"/>
      <c r="AB989" s="10"/>
      <c r="AC989" s="10"/>
      <c r="AD989" s="5"/>
      <c r="AJ989" s="3"/>
      <c r="AK989" s="3"/>
      <c r="AL989" s="3"/>
      <c r="AM989" s="3"/>
      <c r="AN989" s="20"/>
      <c r="AO989" s="3"/>
    </row>
    <row r="990" spans="2:41" x14ac:dyDescent="0.25">
      <c r="B990" s="11" t="str">
        <f>IF(Y941&lt;0,"SALDO ADELANTADO","SALDO A FAVOR '")</f>
        <v>SALDO ADELANTADO</v>
      </c>
      <c r="C990" s="12">
        <f>IF(Y941&lt;=0,Y941*-1)</f>
        <v>1407.1200000000001</v>
      </c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1" t="str">
        <f>IF(C986&lt;0,"SALDO ADELANTADO","SALDO A FAVOR'")</f>
        <v>SALDO ADELANTADO</v>
      </c>
      <c r="Y990" s="12">
        <f>IF(C986&lt;=0,C986*-1)</f>
        <v>1407.1200000000001</v>
      </c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2:41" x14ac:dyDescent="0.25">
      <c r="B991" s="13" t="s">
        <v>10</v>
      </c>
      <c r="C991" s="12">
        <f>R999</f>
        <v>0</v>
      </c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13" t="s">
        <v>10</v>
      </c>
      <c r="Y991" s="12">
        <f>AN999</f>
        <v>0</v>
      </c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2:41" x14ac:dyDescent="0.25">
      <c r="B992" s="13" t="s">
        <v>11</v>
      </c>
      <c r="C992" s="12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3" t="s">
        <v>11</v>
      </c>
      <c r="Y992" s="12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3" t="s">
        <v>12</v>
      </c>
      <c r="C993" s="12"/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3" t="s">
        <v>12</v>
      </c>
      <c r="Y993" s="12"/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13</v>
      </c>
      <c r="C994" s="12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13</v>
      </c>
      <c r="Y994" s="12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14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14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15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15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16</v>
      </c>
      <c r="C997" s="12"/>
      <c r="E997" s="161" t="s">
        <v>7</v>
      </c>
      <c r="F997" s="162"/>
      <c r="G997" s="163"/>
      <c r="H997" s="5">
        <f>SUM(H983:H996)</f>
        <v>0</v>
      </c>
      <c r="N997" s="3"/>
      <c r="O997" s="3"/>
      <c r="P997" s="3"/>
      <c r="Q997" s="3"/>
      <c r="R997" s="20"/>
      <c r="S997" s="3"/>
      <c r="V997" s="19"/>
      <c r="X997" s="13" t="s">
        <v>16</v>
      </c>
      <c r="Y997" s="12"/>
      <c r="AA997" s="161" t="s">
        <v>7</v>
      </c>
      <c r="AB997" s="162"/>
      <c r="AC997" s="163"/>
      <c r="AD997" s="5">
        <f>SUM(AD983:AD996)</f>
        <v>0</v>
      </c>
      <c r="AJ997" s="3"/>
      <c r="AK997" s="3"/>
      <c r="AL997" s="3"/>
      <c r="AM997" s="3"/>
      <c r="AN997" s="20"/>
      <c r="AO997" s="3"/>
    </row>
    <row r="998" spans="2:41" x14ac:dyDescent="0.25">
      <c r="B998" s="13" t="s">
        <v>17</v>
      </c>
      <c r="C998" s="12"/>
      <c r="E998" s="15"/>
      <c r="F998" s="15"/>
      <c r="G998" s="15"/>
      <c r="N998" s="3"/>
      <c r="O998" s="3"/>
      <c r="P998" s="3"/>
      <c r="Q998" s="3"/>
      <c r="R998" s="20"/>
      <c r="S998" s="3"/>
      <c r="V998" s="19"/>
      <c r="X998" s="13" t="s">
        <v>17</v>
      </c>
      <c r="Y998" s="12"/>
      <c r="AA998" s="15"/>
      <c r="AB998" s="15"/>
      <c r="AC998" s="15"/>
      <c r="AJ998" s="3"/>
      <c r="AK998" s="3"/>
      <c r="AL998" s="3"/>
      <c r="AM998" s="3"/>
      <c r="AN998" s="20"/>
      <c r="AO998" s="3"/>
    </row>
    <row r="999" spans="2:41" x14ac:dyDescent="0.25">
      <c r="B999" s="14"/>
      <c r="C999" s="12"/>
      <c r="N999" s="161" t="s">
        <v>7</v>
      </c>
      <c r="O999" s="162"/>
      <c r="P999" s="162"/>
      <c r="Q999" s="163"/>
      <c r="R999" s="20">
        <f>SUM(R983:R998)</f>
        <v>0</v>
      </c>
      <c r="S999" s="3"/>
      <c r="V999" s="19"/>
      <c r="X999" s="14"/>
      <c r="Y999" s="12"/>
      <c r="AJ999" s="161" t="s">
        <v>7</v>
      </c>
      <c r="AK999" s="162"/>
      <c r="AL999" s="162"/>
      <c r="AM999" s="163"/>
      <c r="AN999" s="20">
        <f>SUM(AN983:AN998)</f>
        <v>0</v>
      </c>
      <c r="AO999" s="3"/>
    </row>
    <row r="1000" spans="2:41" x14ac:dyDescent="0.25">
      <c r="B1000" s="14"/>
      <c r="C1000" s="12"/>
      <c r="V1000" s="19"/>
      <c r="X1000" s="14"/>
      <c r="Y1000" s="12"/>
    </row>
    <row r="1001" spans="2:41" x14ac:dyDescent="0.25">
      <c r="B1001" s="14"/>
      <c r="C1001" s="12"/>
      <c r="V1001" s="19"/>
      <c r="X1001" s="14"/>
      <c r="Y1001" s="12"/>
    </row>
    <row r="1002" spans="2:41" x14ac:dyDescent="0.25">
      <c r="B1002" s="14"/>
      <c r="C1002" s="12"/>
      <c r="E1002" s="16"/>
      <c r="V1002" s="19"/>
      <c r="X1002" s="14"/>
      <c r="Y1002" s="12"/>
      <c r="AA1002" s="16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3"/>
      <c r="C1008" s="12"/>
      <c r="V1008" s="19"/>
      <c r="X1008" s="13"/>
      <c r="Y1008" s="12"/>
    </row>
    <row r="1009" spans="2:31" x14ac:dyDescent="0.25">
      <c r="B1009" s="17" t="s">
        <v>18</v>
      </c>
      <c r="C1009" s="18">
        <f>SUM(C990:C1008)</f>
        <v>1407.1200000000001</v>
      </c>
      <c r="D1009" s="30" t="s">
        <v>22</v>
      </c>
      <c r="E1009" s="30" t="s">
        <v>21</v>
      </c>
      <c r="V1009" s="19"/>
      <c r="X1009" s="17" t="s">
        <v>18</v>
      </c>
      <c r="Y1009" s="18">
        <f>SUM(Y990:Y1008)</f>
        <v>1407.1200000000001</v>
      </c>
      <c r="Z1009" s="30" t="s">
        <v>22</v>
      </c>
      <c r="AA1009" s="30" t="s">
        <v>21</v>
      </c>
    </row>
    <row r="1010" spans="2:31" x14ac:dyDescent="0.25">
      <c r="E1010" s="1" t="s">
        <v>19</v>
      </c>
      <c r="V1010" s="19"/>
      <c r="AA1010" s="1" t="s">
        <v>19</v>
      </c>
    </row>
    <row r="1011" spans="2:31" x14ac:dyDescent="0.25">
      <c r="V1011" s="19"/>
    </row>
    <row r="1012" spans="2:31" x14ac:dyDescent="0.25">
      <c r="V1012" s="19"/>
    </row>
    <row r="1013" spans="2:31" x14ac:dyDescent="0.25">
      <c r="V1013" s="19"/>
    </row>
    <row r="1014" spans="2:31" x14ac:dyDescent="0.25">
      <c r="V1014" s="19"/>
    </row>
    <row r="1015" spans="2:31" x14ac:dyDescent="0.25">
      <c r="V1015" s="19"/>
    </row>
    <row r="1016" spans="2:31" x14ac:dyDescent="0.25">
      <c r="V1016" s="19"/>
    </row>
    <row r="1017" spans="2:31" x14ac:dyDescent="0.25">
      <c r="V1017" s="19"/>
    </row>
    <row r="1018" spans="2:31" x14ac:dyDescent="0.25">
      <c r="V1018" s="19"/>
    </row>
    <row r="1019" spans="2:31" x14ac:dyDescent="0.25">
      <c r="V1019" s="19"/>
    </row>
    <row r="1020" spans="2:31" x14ac:dyDescent="0.25">
      <c r="V1020" s="19"/>
    </row>
    <row r="1021" spans="2:31" x14ac:dyDescent="0.25">
      <c r="V1021" s="19"/>
    </row>
    <row r="1022" spans="2:31" x14ac:dyDescent="0.25">
      <c r="V1022" s="19"/>
    </row>
    <row r="1023" spans="2:31" x14ac:dyDescent="0.25">
      <c r="V1023" s="19"/>
      <c r="AC1023" s="164" t="s">
        <v>29</v>
      </c>
      <c r="AD1023" s="164"/>
      <c r="AE1023" s="164"/>
    </row>
    <row r="1024" spans="2:31" x14ac:dyDescent="0.25">
      <c r="H1024" s="165" t="s">
        <v>28</v>
      </c>
      <c r="I1024" s="165"/>
      <c r="J1024" s="165"/>
      <c r="V1024" s="19"/>
      <c r="AC1024" s="164"/>
      <c r="AD1024" s="164"/>
      <c r="AE1024" s="164"/>
    </row>
    <row r="1025" spans="2:41" x14ac:dyDescent="0.25">
      <c r="H1025" s="165"/>
      <c r="I1025" s="165"/>
      <c r="J1025" s="165"/>
      <c r="V1025" s="19"/>
      <c r="AC1025" s="164"/>
      <c r="AD1025" s="164"/>
      <c r="AE1025" s="164"/>
    </row>
    <row r="1026" spans="2:41" x14ac:dyDescent="0.25">
      <c r="V1026" s="19"/>
    </row>
    <row r="1027" spans="2:41" x14ac:dyDescent="0.25">
      <c r="V1027" s="19"/>
    </row>
    <row r="1028" spans="2:41" ht="23.25" x14ac:dyDescent="0.35">
      <c r="B1028" s="24" t="s">
        <v>72</v>
      </c>
      <c r="V1028" s="19"/>
      <c r="X1028" s="24" t="s">
        <v>74</v>
      </c>
    </row>
    <row r="1029" spans="2:41" ht="23.25" x14ac:dyDescent="0.35">
      <c r="B1029" s="25" t="s">
        <v>32</v>
      </c>
      <c r="C1029" s="22">
        <f>IF(X981="PAGADO",0,Y986)</f>
        <v>-1407.1200000000001</v>
      </c>
      <c r="E1029" s="166" t="s">
        <v>20</v>
      </c>
      <c r="F1029" s="166"/>
      <c r="G1029" s="166"/>
      <c r="H1029" s="166"/>
      <c r="V1029" s="19"/>
      <c r="X1029" s="25" t="s">
        <v>32</v>
      </c>
      <c r="Y1029" s="22">
        <f>IF(B1029="PAGADO",0,C1034)</f>
        <v>-1407.1200000000001</v>
      </c>
      <c r="AA1029" s="166" t="s">
        <v>20</v>
      </c>
      <c r="AB1029" s="166"/>
      <c r="AC1029" s="166"/>
      <c r="AD1029" s="166"/>
    </row>
    <row r="1030" spans="2:41" x14ac:dyDescent="0.25">
      <c r="B1030" s="1" t="s">
        <v>0</v>
      </c>
      <c r="C1030" s="21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9"/>
      <c r="X1030" s="1" t="s">
        <v>0</v>
      </c>
      <c r="Y1030" s="21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2"/>
      <c r="E1031" s="4"/>
      <c r="F1031" s="3"/>
      <c r="G1031" s="3"/>
      <c r="H1031" s="5"/>
      <c r="N1031" s="3"/>
      <c r="O1031" s="3"/>
      <c r="P1031" s="3"/>
      <c r="Q1031" s="3"/>
      <c r="R1031" s="20"/>
      <c r="S1031" s="3"/>
      <c r="V1031" s="19"/>
      <c r="Y1031" s="22"/>
      <c r="AA1031" s="4"/>
      <c r="AB1031" s="3"/>
      <c r="AC1031" s="3"/>
      <c r="AD1031" s="5"/>
      <c r="AJ1031" s="3"/>
      <c r="AK1031" s="3"/>
      <c r="AL1031" s="3"/>
      <c r="AM1031" s="3"/>
      <c r="AN1031" s="20"/>
      <c r="AO1031" s="3"/>
    </row>
    <row r="1032" spans="2:41" x14ac:dyDescent="0.25">
      <c r="B1032" s="1" t="s">
        <v>24</v>
      </c>
      <c r="C1032" s="21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20"/>
      <c r="S1032" s="3"/>
      <c r="V1032" s="19"/>
      <c r="X1032" s="1" t="s">
        <v>24</v>
      </c>
      <c r="Y1032" s="21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20"/>
      <c r="AO1032" s="3"/>
    </row>
    <row r="1033" spans="2:41" x14ac:dyDescent="0.25">
      <c r="B1033" s="1" t="s">
        <v>9</v>
      </c>
      <c r="C1033" s="22">
        <f>C1056</f>
        <v>1407.1200000000001</v>
      </c>
      <c r="E1033" s="4"/>
      <c r="F1033" s="3"/>
      <c r="G1033" s="3"/>
      <c r="H1033" s="5"/>
      <c r="N1033" s="3"/>
      <c r="O1033" s="3"/>
      <c r="P1033" s="3"/>
      <c r="Q1033" s="3"/>
      <c r="R1033" s="20"/>
      <c r="S1033" s="3"/>
      <c r="V1033" s="19"/>
      <c r="X1033" s="1" t="s">
        <v>9</v>
      </c>
      <c r="Y1033" s="22">
        <f>Y1056</f>
        <v>1407.1200000000001</v>
      </c>
      <c r="AA1033" s="4"/>
      <c r="AB1033" s="3"/>
      <c r="AC1033" s="3"/>
      <c r="AD1033" s="5"/>
      <c r="AJ1033" s="3"/>
      <c r="AK1033" s="3"/>
      <c r="AL1033" s="3"/>
      <c r="AM1033" s="3"/>
      <c r="AN1033" s="20"/>
      <c r="AO1033" s="3"/>
    </row>
    <row r="1034" spans="2:41" x14ac:dyDescent="0.25">
      <c r="B1034" s="6" t="s">
        <v>25</v>
      </c>
      <c r="C1034" s="23">
        <f>C1032-C1033</f>
        <v>-1407.1200000000001</v>
      </c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X1034" s="6" t="s">
        <v>8</v>
      </c>
      <c r="Y1034" s="23">
        <f>Y1032-Y1033</f>
        <v>-1407.1200000000001</v>
      </c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ht="26.25" x14ac:dyDescent="0.4">
      <c r="B1035" s="167" t="str">
        <f>IF(C1034&lt;0,"NO PAGAR","COBRAR")</f>
        <v>NO PAGAR</v>
      </c>
      <c r="C1035" s="167"/>
      <c r="E1035" s="9"/>
      <c r="F1035" s="10"/>
      <c r="G1035" s="10"/>
      <c r="H1035" s="5"/>
      <c r="N1035" s="3"/>
      <c r="O1035" s="3"/>
      <c r="P1035" s="3"/>
      <c r="Q1035" s="3"/>
      <c r="R1035" s="20"/>
      <c r="S1035" s="3"/>
      <c r="V1035" s="19"/>
      <c r="X1035" s="167" t="str">
        <f>IF(Y1034&lt;0,"NO PAGAR","COBRAR")</f>
        <v>NO PAGAR</v>
      </c>
      <c r="Y1035" s="167"/>
      <c r="AA1035" s="9"/>
      <c r="AB1035" s="10"/>
      <c r="AC1035" s="10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59" t="s">
        <v>9</v>
      </c>
      <c r="C1036" s="160"/>
      <c r="E1036" s="9"/>
      <c r="F1036" s="10"/>
      <c r="G1036" s="10"/>
      <c r="H1036" s="5"/>
      <c r="N1036" s="3"/>
      <c r="O1036" s="3"/>
      <c r="P1036" s="3"/>
      <c r="Q1036" s="3"/>
      <c r="R1036" s="20"/>
      <c r="S1036" s="3"/>
      <c r="V1036" s="19"/>
      <c r="X1036" s="159" t="s">
        <v>9</v>
      </c>
      <c r="Y1036" s="160"/>
      <c r="AA1036" s="9"/>
      <c r="AB1036" s="10"/>
      <c r="AC1036" s="10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11" t="str">
        <f>IF(C1070&lt;0,"SALDO A FAVOR","SALDO ADELANTAD0'")</f>
        <v>SALDO ADELANTAD0'</v>
      </c>
      <c r="C1037" s="12">
        <f>IF(Y981&lt;=0,Y981*-1)</f>
        <v>1407.1200000000001</v>
      </c>
      <c r="E1037" s="9"/>
      <c r="F1037" s="10"/>
      <c r="G1037" s="10"/>
      <c r="H1037" s="5"/>
      <c r="N1037" s="3"/>
      <c r="O1037" s="3"/>
      <c r="P1037" s="3"/>
      <c r="Q1037" s="3"/>
      <c r="R1037" s="20"/>
      <c r="S1037" s="3"/>
      <c r="V1037" s="19"/>
      <c r="X1037" s="11" t="str">
        <f>IF(C1034&lt;0,"SALDO ADELANTADO","SALDO A FAVOR'")</f>
        <v>SALDO ADELANTADO</v>
      </c>
      <c r="Y1037" s="12">
        <f>IF(C1034&lt;=0,C1034*-1)</f>
        <v>1407.1200000000001</v>
      </c>
      <c r="AA1037" s="9"/>
      <c r="AB1037" s="10"/>
      <c r="AC1037" s="10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3" t="s">
        <v>10</v>
      </c>
      <c r="C1038" s="12">
        <f>R1047</f>
        <v>0</v>
      </c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3" t="s">
        <v>10</v>
      </c>
      <c r="Y1038" s="12">
        <f>AN1047</f>
        <v>0</v>
      </c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3" t="s">
        <v>11</v>
      </c>
      <c r="C1039" s="12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3" t="s">
        <v>11</v>
      </c>
      <c r="Y1039" s="12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3" t="s">
        <v>12</v>
      </c>
      <c r="C1040" s="12"/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3" t="s">
        <v>12</v>
      </c>
      <c r="Y1040" s="12"/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13</v>
      </c>
      <c r="C1041" s="12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13</v>
      </c>
      <c r="Y1041" s="12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14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14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15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15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16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16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17</v>
      </c>
      <c r="C1045" s="12"/>
      <c r="E1045" s="161" t="s">
        <v>7</v>
      </c>
      <c r="F1045" s="162"/>
      <c r="G1045" s="163"/>
      <c r="H1045" s="5">
        <f>SUM(H1031:H1044)</f>
        <v>0</v>
      </c>
      <c r="N1045" s="3"/>
      <c r="O1045" s="3"/>
      <c r="P1045" s="3"/>
      <c r="Q1045" s="3"/>
      <c r="R1045" s="20"/>
      <c r="S1045" s="3"/>
      <c r="V1045" s="19"/>
      <c r="X1045" s="13" t="s">
        <v>17</v>
      </c>
      <c r="Y1045" s="12"/>
      <c r="AA1045" s="161" t="s">
        <v>7</v>
      </c>
      <c r="AB1045" s="162"/>
      <c r="AC1045" s="163"/>
      <c r="AD1045" s="5">
        <f>SUM(AD1031:AD1044)</f>
        <v>0</v>
      </c>
      <c r="AJ1045" s="3"/>
      <c r="AK1045" s="3"/>
      <c r="AL1045" s="3"/>
      <c r="AM1045" s="3"/>
      <c r="AN1045" s="20"/>
      <c r="AO1045" s="3"/>
    </row>
    <row r="1046" spans="2:41" x14ac:dyDescent="0.25">
      <c r="B1046" s="14"/>
      <c r="C1046" s="12"/>
      <c r="E1046" s="15"/>
      <c r="F1046" s="15"/>
      <c r="G1046" s="15"/>
      <c r="N1046" s="3"/>
      <c r="O1046" s="3"/>
      <c r="P1046" s="3"/>
      <c r="Q1046" s="3"/>
      <c r="R1046" s="20"/>
      <c r="S1046" s="3"/>
      <c r="V1046" s="19"/>
      <c r="X1046" s="14"/>
      <c r="Y1046" s="12"/>
      <c r="AA1046" s="15"/>
      <c r="AB1046" s="15"/>
      <c r="AC1046" s="15"/>
      <c r="AJ1046" s="3"/>
      <c r="AK1046" s="3"/>
      <c r="AL1046" s="3"/>
      <c r="AM1046" s="3"/>
      <c r="AN1046" s="20"/>
      <c r="AO1046" s="3"/>
    </row>
    <row r="1047" spans="2:41" x14ac:dyDescent="0.25">
      <c r="B1047" s="14"/>
      <c r="C1047" s="12"/>
      <c r="N1047" s="161" t="s">
        <v>7</v>
      </c>
      <c r="O1047" s="162"/>
      <c r="P1047" s="162"/>
      <c r="Q1047" s="163"/>
      <c r="R1047" s="20">
        <f>SUM(R1031:R1046)</f>
        <v>0</v>
      </c>
      <c r="S1047" s="3"/>
      <c r="V1047" s="19"/>
      <c r="X1047" s="14"/>
      <c r="Y1047" s="12"/>
      <c r="AJ1047" s="161" t="s">
        <v>7</v>
      </c>
      <c r="AK1047" s="162"/>
      <c r="AL1047" s="162"/>
      <c r="AM1047" s="163"/>
      <c r="AN1047" s="20">
        <f>SUM(AN1031:AN1046)</f>
        <v>0</v>
      </c>
      <c r="AO1047" s="3"/>
    </row>
    <row r="1048" spans="2:41" x14ac:dyDescent="0.25">
      <c r="B1048" s="14"/>
      <c r="C1048" s="12"/>
      <c r="V1048" s="19"/>
      <c r="X1048" s="14"/>
      <c r="Y1048" s="12"/>
    </row>
    <row r="1049" spans="2:41" x14ac:dyDescent="0.25">
      <c r="B1049" s="14"/>
      <c r="C1049" s="12"/>
      <c r="V1049" s="19"/>
      <c r="X1049" s="14"/>
      <c r="Y1049" s="12"/>
    </row>
    <row r="1050" spans="2:41" x14ac:dyDescent="0.25">
      <c r="B1050" s="14"/>
      <c r="C1050" s="12"/>
      <c r="E1050" s="16"/>
      <c r="V1050" s="19"/>
      <c r="X1050" s="14"/>
      <c r="Y1050" s="12"/>
      <c r="AA1050" s="16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4"/>
      <c r="C1053" s="12"/>
      <c r="V1053" s="19"/>
      <c r="X1053" s="14"/>
      <c r="Y1053" s="12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3"/>
      <c r="C1055" s="12"/>
      <c r="V1055" s="19"/>
      <c r="X1055" s="13"/>
      <c r="Y1055" s="12"/>
    </row>
    <row r="1056" spans="2:41" x14ac:dyDescent="0.25">
      <c r="B1056" s="17" t="s">
        <v>18</v>
      </c>
      <c r="C1056" s="18">
        <f>SUM(C1037:C1055)</f>
        <v>1407.1200000000001</v>
      </c>
      <c r="V1056" s="19"/>
      <c r="X1056" s="17" t="s">
        <v>18</v>
      </c>
      <c r="Y1056" s="18">
        <f>SUM(Y1037:Y1055)</f>
        <v>1407.1200000000001</v>
      </c>
    </row>
    <row r="1057" spans="1:43" x14ac:dyDescent="0.25">
      <c r="D1057" s="30" t="s">
        <v>22</v>
      </c>
      <c r="E1057" s="30" t="s">
        <v>21</v>
      </c>
      <c r="V1057" s="19"/>
      <c r="Z1057" s="30" t="s">
        <v>22</v>
      </c>
      <c r="AA1057" s="30" t="s">
        <v>21</v>
      </c>
    </row>
    <row r="1058" spans="1:43" x14ac:dyDescent="0.25">
      <c r="E1058" s="1" t="s">
        <v>19</v>
      </c>
      <c r="V1058" s="19"/>
      <c r="AA1058" s="1" t="s">
        <v>19</v>
      </c>
    </row>
    <row r="1059" spans="1:43" x14ac:dyDescent="0.25">
      <c r="V1059" s="19"/>
    </row>
    <row r="1060" spans="1:43" x14ac:dyDescent="0.25">
      <c r="V1060" s="19"/>
    </row>
    <row r="1061" spans="1:43" x14ac:dyDescent="0.25">
      <c r="V1061" s="19"/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A1065" s="19"/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</row>
    <row r="1066" spans="1:43" x14ac:dyDescent="0.25">
      <c r="A1066" s="19"/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19"/>
    </row>
    <row r="1067" spans="1:43" x14ac:dyDescent="0.25">
      <c r="A1067" s="19"/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</row>
    <row r="1068" spans="1:43" x14ac:dyDescent="0.25">
      <c r="V1068" s="19"/>
    </row>
    <row r="1069" spans="1:43" x14ac:dyDescent="0.25">
      <c r="H1069" s="165" t="s">
        <v>30</v>
      </c>
      <c r="I1069" s="165"/>
      <c r="J1069" s="165"/>
      <c r="V1069" s="19"/>
      <c r="AA1069" s="165" t="s">
        <v>31</v>
      </c>
      <c r="AB1069" s="165"/>
      <c r="AC1069" s="165"/>
    </row>
    <row r="1070" spans="1:43" x14ac:dyDescent="0.25">
      <c r="H1070" s="165"/>
      <c r="I1070" s="165"/>
      <c r="J1070" s="165"/>
      <c r="V1070" s="19"/>
      <c r="AA1070" s="165"/>
      <c r="AB1070" s="165"/>
      <c r="AC1070" s="165"/>
    </row>
    <row r="1071" spans="1:43" x14ac:dyDescent="0.25">
      <c r="V1071" s="19"/>
    </row>
    <row r="1072" spans="1:43" x14ac:dyDescent="0.25">
      <c r="V1072" s="19"/>
    </row>
    <row r="1073" spans="2:41" ht="23.25" x14ac:dyDescent="0.35">
      <c r="B1073" s="26" t="s">
        <v>72</v>
      </c>
      <c r="V1073" s="19"/>
      <c r="X1073" s="24" t="s">
        <v>72</v>
      </c>
    </row>
    <row r="1074" spans="2:41" ht="23.25" x14ac:dyDescent="0.35">
      <c r="B1074" s="25" t="s">
        <v>32</v>
      </c>
      <c r="C1074" s="22">
        <f>IF(X1029="PAGADO",0,C1034)</f>
        <v>-1407.1200000000001</v>
      </c>
      <c r="E1074" s="166" t="s">
        <v>20</v>
      </c>
      <c r="F1074" s="166"/>
      <c r="G1074" s="166"/>
      <c r="H1074" s="166"/>
      <c r="V1074" s="19"/>
      <c r="X1074" s="25" t="s">
        <v>32</v>
      </c>
      <c r="Y1074" s="22">
        <f>IF(B1874="PAGADO",0,C1079)</f>
        <v>-1407.1200000000001</v>
      </c>
      <c r="AA1074" s="166" t="s">
        <v>20</v>
      </c>
      <c r="AB1074" s="166"/>
      <c r="AC1074" s="166"/>
      <c r="AD1074" s="166"/>
    </row>
    <row r="1075" spans="2:41" x14ac:dyDescent="0.25">
      <c r="B1075" s="1" t="s">
        <v>0</v>
      </c>
      <c r="C1075" s="21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9"/>
      <c r="X1075" s="1" t="s">
        <v>0</v>
      </c>
      <c r="Y1075" s="21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2"/>
      <c r="E1076" s="4"/>
      <c r="F1076" s="3"/>
      <c r="G1076" s="3"/>
      <c r="H1076" s="5"/>
      <c r="N1076" s="3"/>
      <c r="O1076" s="3"/>
      <c r="P1076" s="3"/>
      <c r="Q1076" s="3"/>
      <c r="R1076" s="20"/>
      <c r="S1076" s="3"/>
      <c r="V1076" s="19"/>
      <c r="Y1076" s="22"/>
      <c r="AA1076" s="4"/>
      <c r="AB1076" s="3"/>
      <c r="AC1076" s="3"/>
      <c r="AD1076" s="5"/>
      <c r="AJ1076" s="3"/>
      <c r="AK1076" s="3"/>
      <c r="AL1076" s="3"/>
      <c r="AM1076" s="3"/>
      <c r="AN1076" s="20"/>
      <c r="AO1076" s="3"/>
    </row>
    <row r="1077" spans="2:41" x14ac:dyDescent="0.25">
      <c r="B1077" s="1" t="s">
        <v>24</v>
      </c>
      <c r="C1077" s="21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20"/>
      <c r="S1077" s="3"/>
      <c r="V1077" s="19"/>
      <c r="X1077" s="1" t="s">
        <v>24</v>
      </c>
      <c r="Y1077" s="21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20"/>
      <c r="AO1077" s="3"/>
    </row>
    <row r="1078" spans="2:41" x14ac:dyDescent="0.25">
      <c r="B1078" s="1" t="s">
        <v>9</v>
      </c>
      <c r="C1078" s="22">
        <f>C1102</f>
        <v>1407.1200000000001</v>
      </c>
      <c r="E1078" s="4"/>
      <c r="F1078" s="3"/>
      <c r="G1078" s="3"/>
      <c r="H1078" s="5"/>
      <c r="N1078" s="3"/>
      <c r="O1078" s="3"/>
      <c r="P1078" s="3"/>
      <c r="Q1078" s="3"/>
      <c r="R1078" s="20"/>
      <c r="S1078" s="3"/>
      <c r="V1078" s="19"/>
      <c r="X1078" s="1" t="s">
        <v>9</v>
      </c>
      <c r="Y1078" s="22">
        <f>Y1102</f>
        <v>1407.1200000000001</v>
      </c>
      <c r="AA1078" s="4"/>
      <c r="AB1078" s="3"/>
      <c r="AC1078" s="3"/>
      <c r="AD1078" s="5"/>
      <c r="AJ1078" s="3"/>
      <c r="AK1078" s="3"/>
      <c r="AL1078" s="3"/>
      <c r="AM1078" s="3"/>
      <c r="AN1078" s="20"/>
      <c r="AO1078" s="3"/>
    </row>
    <row r="1079" spans="2:41" x14ac:dyDescent="0.25">
      <c r="B1079" s="6" t="s">
        <v>26</v>
      </c>
      <c r="C1079" s="23">
        <f>C1077-C1078</f>
        <v>-1407.1200000000001</v>
      </c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X1079" s="6" t="s">
        <v>27</v>
      </c>
      <c r="Y1079" s="23">
        <f>Y1077-Y1078</f>
        <v>-1407.1200000000001</v>
      </c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ht="23.25" x14ac:dyDescent="0.35">
      <c r="B1080" s="6"/>
      <c r="C1080" s="7"/>
      <c r="E1080" s="9"/>
      <c r="F1080" s="10"/>
      <c r="G1080" s="10"/>
      <c r="H1080" s="5"/>
      <c r="N1080" s="3"/>
      <c r="O1080" s="3"/>
      <c r="P1080" s="3"/>
      <c r="Q1080" s="3"/>
      <c r="R1080" s="20"/>
      <c r="S1080" s="3"/>
      <c r="V1080" s="19"/>
      <c r="X1080" s="168" t="str">
        <f>IF(Y1079&lt;0,"NO PAGAR","COBRAR'")</f>
        <v>NO PAGAR</v>
      </c>
      <c r="Y1080" s="168"/>
      <c r="AA1080" s="9"/>
      <c r="AB1080" s="10"/>
      <c r="AC1080" s="10"/>
      <c r="AD1080" s="5"/>
      <c r="AJ1080" s="3"/>
      <c r="AK1080" s="3"/>
      <c r="AL1080" s="3"/>
      <c r="AM1080" s="3"/>
      <c r="AN1080" s="20"/>
      <c r="AO1080" s="3"/>
    </row>
    <row r="1081" spans="2:41" ht="23.25" x14ac:dyDescent="0.35">
      <c r="B1081" s="168" t="str">
        <f>IF(C1079&lt;0,"NO PAGAR","COBRAR'")</f>
        <v>NO PAGAR</v>
      </c>
      <c r="C1081" s="168"/>
      <c r="E1081" s="9"/>
      <c r="F1081" s="10"/>
      <c r="G1081" s="10"/>
      <c r="H1081" s="5"/>
      <c r="N1081" s="3"/>
      <c r="O1081" s="3"/>
      <c r="P1081" s="3"/>
      <c r="Q1081" s="3"/>
      <c r="R1081" s="20"/>
      <c r="S1081" s="3"/>
      <c r="V1081" s="19"/>
      <c r="X1081" s="6"/>
      <c r="Y1081" s="8"/>
      <c r="AA1081" s="9"/>
      <c r="AB1081" s="10"/>
      <c r="AC1081" s="10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159" t="s">
        <v>9</v>
      </c>
      <c r="C1082" s="160"/>
      <c r="E1082" s="9"/>
      <c r="F1082" s="10"/>
      <c r="G1082" s="10"/>
      <c r="H1082" s="5"/>
      <c r="N1082" s="3"/>
      <c r="O1082" s="3"/>
      <c r="P1082" s="3"/>
      <c r="Q1082" s="3"/>
      <c r="R1082" s="20"/>
      <c r="S1082" s="3"/>
      <c r="V1082" s="19"/>
      <c r="X1082" s="159" t="s">
        <v>9</v>
      </c>
      <c r="Y1082" s="160"/>
      <c r="AA1082" s="9"/>
      <c r="AB1082" s="10"/>
      <c r="AC1082" s="10"/>
      <c r="AD1082" s="5"/>
      <c r="AJ1082" s="3"/>
      <c r="AK1082" s="3"/>
      <c r="AL1082" s="3"/>
      <c r="AM1082" s="3"/>
      <c r="AN1082" s="20"/>
      <c r="AO1082" s="3"/>
    </row>
    <row r="1083" spans="2:41" x14ac:dyDescent="0.25">
      <c r="B1083" s="11" t="str">
        <f>IF(Y1034&lt;0,"SALDO ADELANTADO","SALDO A FAVOR '")</f>
        <v>SALDO ADELANTADO</v>
      </c>
      <c r="C1083" s="12">
        <f>IF(Y1034&lt;=0,Y1034*-1)</f>
        <v>1407.1200000000001</v>
      </c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1" t="str">
        <f>IF(C1079&lt;0,"SALDO ADELANTADO","SALDO A FAVOR'")</f>
        <v>SALDO ADELANTADO</v>
      </c>
      <c r="Y1083" s="12">
        <f>IF(C1079&lt;=0,C1079*-1)</f>
        <v>1407.1200000000001</v>
      </c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13" t="s">
        <v>10</v>
      </c>
      <c r="C1084" s="12">
        <f>R1092</f>
        <v>0</v>
      </c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13" t="s">
        <v>10</v>
      </c>
      <c r="Y1084" s="12">
        <f>AN1092</f>
        <v>0</v>
      </c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3" t="s">
        <v>11</v>
      </c>
      <c r="C1085" s="12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3" t="s">
        <v>11</v>
      </c>
      <c r="Y1085" s="12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3" t="s">
        <v>12</v>
      </c>
      <c r="C1086" s="12"/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3" t="s">
        <v>12</v>
      </c>
      <c r="Y1086" s="12"/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13</v>
      </c>
      <c r="C1087" s="12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13</v>
      </c>
      <c r="Y1087" s="12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14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14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15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15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16</v>
      </c>
      <c r="C1090" s="12"/>
      <c r="E1090" s="161" t="s">
        <v>7</v>
      </c>
      <c r="F1090" s="162"/>
      <c r="G1090" s="163"/>
      <c r="H1090" s="5">
        <f>SUM(H1076:H1089)</f>
        <v>0</v>
      </c>
      <c r="N1090" s="3"/>
      <c r="O1090" s="3"/>
      <c r="P1090" s="3"/>
      <c r="Q1090" s="3"/>
      <c r="R1090" s="20"/>
      <c r="S1090" s="3"/>
      <c r="V1090" s="19"/>
      <c r="X1090" s="13" t="s">
        <v>16</v>
      </c>
      <c r="Y1090" s="12"/>
      <c r="AA1090" s="161" t="s">
        <v>7</v>
      </c>
      <c r="AB1090" s="162"/>
      <c r="AC1090" s="163"/>
      <c r="AD1090" s="5">
        <f>SUM(AD1076:AD1089)</f>
        <v>0</v>
      </c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17</v>
      </c>
      <c r="C1091" s="12"/>
      <c r="E1091" s="15"/>
      <c r="F1091" s="15"/>
      <c r="G1091" s="15"/>
      <c r="N1091" s="3"/>
      <c r="O1091" s="3"/>
      <c r="P1091" s="3"/>
      <c r="Q1091" s="3"/>
      <c r="R1091" s="20"/>
      <c r="S1091" s="3"/>
      <c r="V1091" s="19"/>
      <c r="X1091" s="13" t="s">
        <v>17</v>
      </c>
      <c r="Y1091" s="12"/>
      <c r="AA1091" s="15"/>
      <c r="AB1091" s="15"/>
      <c r="AC1091" s="15"/>
      <c r="AJ1091" s="3"/>
      <c r="AK1091" s="3"/>
      <c r="AL1091" s="3"/>
      <c r="AM1091" s="3"/>
      <c r="AN1091" s="20"/>
      <c r="AO1091" s="3"/>
    </row>
    <row r="1092" spans="2:41" x14ac:dyDescent="0.25">
      <c r="B1092" s="14"/>
      <c r="C1092" s="12"/>
      <c r="N1092" s="161" t="s">
        <v>7</v>
      </c>
      <c r="O1092" s="162"/>
      <c r="P1092" s="162"/>
      <c r="Q1092" s="163"/>
      <c r="R1092" s="20">
        <f>SUM(R1076:R1091)</f>
        <v>0</v>
      </c>
      <c r="S1092" s="3"/>
      <c r="V1092" s="19"/>
      <c r="X1092" s="14"/>
      <c r="Y1092" s="12"/>
      <c r="AJ1092" s="161" t="s">
        <v>7</v>
      </c>
      <c r="AK1092" s="162"/>
      <c r="AL1092" s="162"/>
      <c r="AM1092" s="163"/>
      <c r="AN1092" s="20">
        <f>SUM(AN1076:AN1091)</f>
        <v>0</v>
      </c>
      <c r="AO1092" s="3"/>
    </row>
    <row r="1093" spans="2:41" x14ac:dyDescent="0.25">
      <c r="B1093" s="14"/>
      <c r="C1093" s="12"/>
      <c r="V1093" s="19"/>
      <c r="X1093" s="14"/>
      <c r="Y1093" s="12"/>
    </row>
    <row r="1094" spans="2:41" x14ac:dyDescent="0.25">
      <c r="B1094" s="14"/>
      <c r="C1094" s="12"/>
      <c r="V1094" s="19"/>
      <c r="X1094" s="14"/>
      <c r="Y1094" s="12"/>
    </row>
    <row r="1095" spans="2:41" x14ac:dyDescent="0.25">
      <c r="B1095" s="14"/>
      <c r="C1095" s="12"/>
      <c r="E1095" s="16"/>
      <c r="V1095" s="19"/>
      <c r="X1095" s="14"/>
      <c r="Y1095" s="12"/>
      <c r="AA1095" s="16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3"/>
      <c r="C1101" s="12"/>
      <c r="V1101" s="19"/>
      <c r="X1101" s="13"/>
      <c r="Y1101" s="12"/>
    </row>
    <row r="1102" spans="2:41" x14ac:dyDescent="0.25">
      <c r="B1102" s="17" t="s">
        <v>18</v>
      </c>
      <c r="C1102" s="18">
        <f>SUM(C1083:C1101)</f>
        <v>1407.1200000000001</v>
      </c>
      <c r="D1102" s="30" t="s">
        <v>22</v>
      </c>
      <c r="E1102" s="30" t="s">
        <v>21</v>
      </c>
      <c r="V1102" s="19"/>
      <c r="X1102" s="17" t="s">
        <v>18</v>
      </c>
      <c r="Y1102" s="18">
        <f>SUM(Y1083:Y1101)</f>
        <v>1407.1200000000001</v>
      </c>
      <c r="Z1102" s="30" t="s">
        <v>22</v>
      </c>
      <c r="AA1102" s="30" t="s">
        <v>21</v>
      </c>
    </row>
    <row r="1103" spans="2:41" x14ac:dyDescent="0.25">
      <c r="E1103" s="1" t="s">
        <v>19</v>
      </c>
      <c r="V1103" s="19"/>
      <c r="AA1103" s="1" t="s">
        <v>19</v>
      </c>
    </row>
    <row r="1104" spans="2:41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</sheetData>
  <mergeCells count="288"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C373:AE375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X373" workbookViewId="0">
      <selection activeCell="Y390" sqref="Y390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14" width="11.42578125" style="30"/>
    <col min="15" max="15" width="38.710937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0" width="13.5703125" style="30" customWidth="1"/>
    <col min="31" max="36" width="11.42578125" style="30"/>
    <col min="37" max="37" width="22.5703125" style="30" customWidth="1"/>
    <col min="38" max="39" width="11.42578125" style="30"/>
    <col min="40" max="40" width="11.5703125" style="30" customWidth="1"/>
    <col min="41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82</v>
      </c>
      <c r="C8" s="22"/>
      <c r="E8" s="166" t="s">
        <v>20</v>
      </c>
      <c r="F8" s="166"/>
      <c r="G8" s="166"/>
      <c r="H8" s="166"/>
      <c r="V8" s="19"/>
      <c r="X8" s="25" t="s">
        <v>82</v>
      </c>
      <c r="Y8" s="22">
        <f>IF(B8="PAGADO",0,C13)</f>
        <v>0</v>
      </c>
      <c r="AA8" s="166" t="s">
        <v>20</v>
      </c>
      <c r="AB8" s="166"/>
      <c r="AC8" s="166"/>
      <c r="AD8" s="166"/>
    </row>
    <row r="9" spans="2:41" x14ac:dyDescent="0.25">
      <c r="B9" s="1" t="s">
        <v>0</v>
      </c>
      <c r="C9" s="21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>
        <v>76.040000000000006</v>
      </c>
      <c r="N10" s="27">
        <v>44931</v>
      </c>
      <c r="O10" s="3" t="s">
        <v>108</v>
      </c>
      <c r="P10" s="3"/>
      <c r="Q10" s="3"/>
      <c r="R10" s="20">
        <v>263.82</v>
      </c>
      <c r="S10" s="3"/>
      <c r="V10" s="19"/>
      <c r="Y10" s="22"/>
      <c r="AA10" s="4">
        <v>44914</v>
      </c>
      <c r="AB10" s="3" t="s">
        <v>87</v>
      </c>
      <c r="AC10" s="3" t="s">
        <v>150</v>
      </c>
      <c r="AD10" s="5">
        <v>150</v>
      </c>
      <c r="AE10" s="30" t="s">
        <v>100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s="30" t="s">
        <v>100</v>
      </c>
      <c r="N11" s="27">
        <v>44931</v>
      </c>
      <c r="O11" s="3" t="s">
        <v>110</v>
      </c>
      <c r="P11" s="3"/>
      <c r="Q11" s="3"/>
      <c r="R11" s="20">
        <v>300</v>
      </c>
      <c r="S11" s="3"/>
      <c r="V11" s="19"/>
      <c r="X11" s="1" t="s">
        <v>24</v>
      </c>
      <c r="Y11" s="21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s="30" t="s">
        <v>120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639.12</v>
      </c>
      <c r="AA12" s="9">
        <v>44916</v>
      </c>
      <c r="AB12" s="10" t="s">
        <v>87</v>
      </c>
      <c r="AC12" s="10" t="s">
        <v>86</v>
      </c>
      <c r="AD12" s="5">
        <v>200</v>
      </c>
      <c r="AE12" s="30" t="s">
        <v>100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1355.88</v>
      </c>
      <c r="AA13" s="9">
        <v>44902</v>
      </c>
      <c r="AB13" s="10" t="s">
        <v>87</v>
      </c>
      <c r="AC13" s="10" t="s">
        <v>86</v>
      </c>
      <c r="AD13" s="5">
        <v>150</v>
      </c>
      <c r="AE13" s="30" t="s">
        <v>120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NO PAGAR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>
        <v>44902</v>
      </c>
      <c r="AB14" s="10" t="s">
        <v>87</v>
      </c>
      <c r="AC14" s="10" t="s">
        <v>86</v>
      </c>
      <c r="AD14" s="5">
        <v>150</v>
      </c>
      <c r="AE14" s="30" t="s">
        <v>100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44900</v>
      </c>
      <c r="AB15" s="10" t="s">
        <v>87</v>
      </c>
      <c r="AC15" s="10" t="s">
        <v>86</v>
      </c>
      <c r="AD15" s="5">
        <v>150</v>
      </c>
      <c r="AE15" s="30" t="s">
        <v>120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202.77999999999992</v>
      </c>
      <c r="AA16" s="9">
        <v>44907</v>
      </c>
      <c r="AB16" s="10" t="s">
        <v>87</v>
      </c>
      <c r="AC16" s="10" t="s">
        <v>86</v>
      </c>
      <c r="AD16" s="5">
        <v>150</v>
      </c>
      <c r="AE16" s="30" t="s">
        <v>120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563.81999999999994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44907</v>
      </c>
      <c r="AB17" s="10" t="s">
        <v>87</v>
      </c>
      <c r="AC17" s="10" t="s">
        <v>86</v>
      </c>
      <c r="AD17" s="5">
        <v>150</v>
      </c>
      <c r="AE17" s="30" t="s">
        <v>100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>
        <v>80</v>
      </c>
      <c r="AA18" s="9">
        <v>44909</v>
      </c>
      <c r="AB18" s="10" t="s">
        <v>87</v>
      </c>
      <c r="AC18" s="10" t="s">
        <v>86</v>
      </c>
      <c r="AD18" s="5">
        <v>150</v>
      </c>
      <c r="AE18" s="30" t="s">
        <v>120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>
        <v>60</v>
      </c>
      <c r="AA19" s="9">
        <v>44909</v>
      </c>
      <c r="AB19" s="10" t="s">
        <v>87</v>
      </c>
      <c r="AC19" s="10" t="s">
        <v>86</v>
      </c>
      <c r="AD19" s="5">
        <v>150</v>
      </c>
      <c r="AE19" s="30" t="s">
        <v>100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>
        <v>44911</v>
      </c>
      <c r="AB20" s="10" t="s">
        <v>87</v>
      </c>
      <c r="AC20" s="10" t="s">
        <v>86</v>
      </c>
      <c r="AD20" s="5">
        <v>150</v>
      </c>
      <c r="AE20" s="30" t="s">
        <v>120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179</v>
      </c>
      <c r="AA21" s="9">
        <v>45290</v>
      </c>
      <c r="AB21" s="10" t="s">
        <v>175</v>
      </c>
      <c r="AC21" s="10" t="s">
        <v>86</v>
      </c>
      <c r="AD21" s="5">
        <v>75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>
        <v>44866</v>
      </c>
      <c r="AB22" s="10" t="s">
        <v>183</v>
      </c>
      <c r="AC22" s="10" t="s">
        <v>152</v>
      </c>
      <c r="AD22" s="5">
        <v>220</v>
      </c>
      <c r="AE22" s="30" t="s">
        <v>120</v>
      </c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>
        <v>97.34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361.04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61" t="s">
        <v>7</v>
      </c>
      <c r="AB24" s="162"/>
      <c r="AC24" s="163"/>
      <c r="AD24" s="5">
        <f>SUM(AD10:AD23)</f>
        <v>1995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563.81999999999994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563.81999999999994</v>
      </c>
      <c r="V35" s="19"/>
      <c r="X35" s="17" t="s">
        <v>18</v>
      </c>
      <c r="Y35" s="18">
        <f>SUM(Y16:Y34)</f>
        <v>639.12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130</v>
      </c>
      <c r="C53" s="22">
        <f>IF(X8="PAGADO",0,Y13)</f>
        <v>0</v>
      </c>
      <c r="E53" s="166" t="s">
        <v>20</v>
      </c>
      <c r="F53" s="166"/>
      <c r="G53" s="166"/>
      <c r="H53" s="166"/>
      <c r="V53" s="19"/>
      <c r="X53" s="25" t="s">
        <v>82</v>
      </c>
      <c r="Y53" s="22">
        <f>IF(B53="PAGADO",0,C58)</f>
        <v>0</v>
      </c>
      <c r="AA53" s="166" t="s">
        <v>20</v>
      </c>
      <c r="AB53" s="166"/>
      <c r="AC53" s="166"/>
      <c r="AD53" s="166"/>
    </row>
    <row r="54" spans="2:41" x14ac:dyDescent="0.25">
      <c r="B54" s="1" t="s">
        <v>0</v>
      </c>
      <c r="C54" s="21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44918</v>
      </c>
      <c r="F55" s="3" t="s">
        <v>87</v>
      </c>
      <c r="G55" s="3" t="s">
        <v>86</v>
      </c>
      <c r="H55" s="5">
        <v>200</v>
      </c>
      <c r="I55" s="30" t="s">
        <v>210</v>
      </c>
      <c r="N55" s="3"/>
      <c r="O55" s="3"/>
      <c r="P55" s="3"/>
      <c r="Q55" s="3"/>
      <c r="R55" s="20"/>
      <c r="S55" s="3"/>
      <c r="V55" s="19"/>
      <c r="Y55" s="22"/>
      <c r="AA55" s="4">
        <v>44917</v>
      </c>
      <c r="AB55" s="3" t="s">
        <v>199</v>
      </c>
      <c r="AC55" s="3" t="s">
        <v>240</v>
      </c>
      <c r="AD55" s="66">
        <v>220</v>
      </c>
      <c r="AE55" s="65" t="s">
        <v>241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s="30" t="s">
        <v>210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1216</v>
      </c>
      <c r="AA56" s="4">
        <v>44914</v>
      </c>
      <c r="AB56" s="3" t="s">
        <v>245</v>
      </c>
      <c r="AC56" s="3" t="s">
        <v>243</v>
      </c>
      <c r="AD56" s="66">
        <v>285</v>
      </c>
      <c r="AE56" s="30" t="s">
        <v>210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s="30" t="s">
        <v>210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44923</v>
      </c>
      <c r="AB57" s="3" t="s">
        <v>245</v>
      </c>
      <c r="AC57" s="3" t="s">
        <v>246</v>
      </c>
      <c r="AD57" s="66">
        <v>114</v>
      </c>
      <c r="AE57" s="30" t="s">
        <v>210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s="30" t="s">
        <v>210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1216</v>
      </c>
      <c r="AA58" s="4">
        <v>44949</v>
      </c>
      <c r="AB58" s="3" t="s">
        <v>247</v>
      </c>
      <c r="AC58" s="3"/>
      <c r="AD58" s="66">
        <v>32</v>
      </c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>
        <v>44896</v>
      </c>
      <c r="AB59" s="10" t="s">
        <v>138</v>
      </c>
      <c r="AC59" s="10" t="s">
        <v>155</v>
      </c>
      <c r="AD59" s="66">
        <v>405</v>
      </c>
      <c r="AE59" s="30" t="s">
        <v>210</v>
      </c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>
        <v>44951</v>
      </c>
      <c r="AB60" s="10" t="s">
        <v>258</v>
      </c>
      <c r="AC60" s="10"/>
      <c r="AD60" s="66">
        <v>100</v>
      </c>
      <c r="AE60" s="30" t="s">
        <v>270</v>
      </c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>
        <v>44951</v>
      </c>
      <c r="AB61" s="10" t="s">
        <v>267</v>
      </c>
      <c r="AC61" s="10"/>
      <c r="AD61" s="66">
        <v>60</v>
      </c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66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66"/>
      <c r="AJ63" s="3"/>
      <c r="AK63" s="3"/>
      <c r="AL63" s="3"/>
      <c r="AM63" s="3"/>
      <c r="AN63" s="20"/>
      <c r="AO63" s="3"/>
    </row>
    <row r="64" spans="2:41" x14ac:dyDescent="0.25">
      <c r="B64" s="13" t="s">
        <v>219</v>
      </c>
      <c r="C64" s="12">
        <v>30</v>
      </c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66"/>
      <c r="AJ64" s="3"/>
      <c r="AK64" s="3"/>
      <c r="AL64" s="3"/>
      <c r="AM64" s="3"/>
      <c r="AN64" s="20"/>
      <c r="AO64" s="3"/>
    </row>
    <row r="65" spans="2:41" x14ac:dyDescent="0.25">
      <c r="B65" s="13" t="s">
        <v>220</v>
      </c>
      <c r="C65" s="12">
        <v>30</v>
      </c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66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66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66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66"/>
      <c r="AJ68" s="3"/>
      <c r="AK68" s="3"/>
      <c r="AL68" s="3"/>
      <c r="AM68" s="3"/>
      <c r="AN68" s="20"/>
      <c r="AO68" s="3"/>
    </row>
    <row r="69" spans="2:41" x14ac:dyDescent="0.25">
      <c r="B69" s="13" t="s">
        <v>216</v>
      </c>
      <c r="C69" s="12">
        <v>48.67</v>
      </c>
      <c r="E69" s="161" t="s">
        <v>7</v>
      </c>
      <c r="F69" s="162"/>
      <c r="G69" s="163"/>
      <c r="H69" s="5">
        <f>SUM(H55:H68)</f>
        <v>700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1216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108.67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4" t="s">
        <v>29</v>
      </c>
      <c r="AD100" s="164"/>
      <c r="AE100" s="164"/>
    </row>
    <row r="101" spans="2:41" x14ac:dyDescent="0.25">
      <c r="H101" s="165" t="s">
        <v>28</v>
      </c>
      <c r="I101" s="165"/>
      <c r="J101" s="165"/>
      <c r="V101" s="19"/>
      <c r="AC101" s="164"/>
      <c r="AD101" s="164"/>
      <c r="AE101" s="164"/>
    </row>
    <row r="102" spans="2:41" x14ac:dyDescent="0.25">
      <c r="H102" s="165"/>
      <c r="I102" s="165"/>
      <c r="J102" s="165"/>
      <c r="V102" s="19"/>
      <c r="AC102" s="164"/>
      <c r="AD102" s="164"/>
      <c r="AE102" s="164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130</v>
      </c>
      <c r="C106" s="22">
        <f>IF(X53="PAGADO",0,Y58)</f>
        <v>0</v>
      </c>
      <c r="E106" s="166" t="s">
        <v>20</v>
      </c>
      <c r="F106" s="166"/>
      <c r="G106" s="166"/>
      <c r="H106" s="166"/>
      <c r="V106" s="19"/>
      <c r="X106" s="25" t="s">
        <v>32</v>
      </c>
      <c r="Y106" s="22">
        <f>IF(B106="PAGADO",0,C111)</f>
        <v>0</v>
      </c>
      <c r="AA106" s="166" t="s">
        <v>20</v>
      </c>
      <c r="AB106" s="166"/>
      <c r="AC106" s="166"/>
      <c r="AD106" s="166"/>
    </row>
    <row r="107" spans="2:41" x14ac:dyDescent="0.25">
      <c r="B107" s="1" t="s">
        <v>0</v>
      </c>
      <c r="C107" s="21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>
        <v>44904</v>
      </c>
      <c r="F108" s="3" t="s">
        <v>280</v>
      </c>
      <c r="G108" s="3" t="s">
        <v>86</v>
      </c>
      <c r="H108" s="5">
        <v>120</v>
      </c>
      <c r="I108" s="30" t="s">
        <v>210</v>
      </c>
      <c r="N108" s="3"/>
      <c r="O108" s="3"/>
      <c r="P108" s="3"/>
      <c r="Q108" s="3"/>
      <c r="R108" s="20"/>
      <c r="S108" s="3"/>
      <c r="V108" s="19"/>
      <c r="Y108" s="22"/>
      <c r="AA108" s="4">
        <v>44951</v>
      </c>
      <c r="AB108" s="3" t="s">
        <v>88</v>
      </c>
      <c r="AC108" s="3" t="s">
        <v>89</v>
      </c>
      <c r="AD108" s="5">
        <v>200</v>
      </c>
      <c r="AE108" s="30" t="s">
        <v>241</v>
      </c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s="30" t="s">
        <v>210</v>
      </c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s="30" t="s">
        <v>210</v>
      </c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s="30" t="s">
        <v>241</v>
      </c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s="30" t="s">
        <v>210</v>
      </c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7" t="str">
        <f>IF(C111&lt;0,"NO PAGAR","COBRAR")</f>
        <v>COBRAR</v>
      </c>
      <c r="C112" s="167"/>
      <c r="E112" s="9">
        <v>44932</v>
      </c>
      <c r="F112" s="10" t="s">
        <v>85</v>
      </c>
      <c r="G112" s="10" t="s">
        <v>86</v>
      </c>
      <c r="H112" s="5">
        <v>150</v>
      </c>
      <c r="I112" s="30" t="s">
        <v>210</v>
      </c>
      <c r="N112" s="3"/>
      <c r="O112" s="3"/>
      <c r="P112" s="3"/>
      <c r="Q112" s="3"/>
      <c r="R112" s="20"/>
      <c r="S112" s="3"/>
      <c r="V112" s="19"/>
      <c r="X112" s="167" t="str">
        <f>IF(Y111&lt;0,"NO PAGAR","COBRAR")</f>
        <v>COBRAR</v>
      </c>
      <c r="Y112" s="167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9" t="s">
        <v>9</v>
      </c>
      <c r="C113" s="160"/>
      <c r="E113" s="9">
        <v>44935</v>
      </c>
      <c r="F113" s="10" t="s">
        <v>85</v>
      </c>
      <c r="G113" s="10" t="s">
        <v>86</v>
      </c>
      <c r="H113" s="5">
        <v>200</v>
      </c>
      <c r="I113" s="30" t="s">
        <v>210</v>
      </c>
      <c r="N113" s="3"/>
      <c r="O113" s="3"/>
      <c r="P113" s="3"/>
      <c r="Q113" s="3"/>
      <c r="R113" s="20"/>
      <c r="S113" s="3"/>
      <c r="V113" s="19"/>
      <c r="X113" s="159" t="s">
        <v>9</v>
      </c>
      <c r="Y113" s="160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>
        <v>44937</v>
      </c>
      <c r="F114" s="10" t="s">
        <v>85</v>
      </c>
      <c r="G114" s="10" t="s">
        <v>86</v>
      </c>
      <c r="H114" s="5">
        <v>200</v>
      </c>
      <c r="I114" s="30" t="s">
        <v>210</v>
      </c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 t="b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>
        <v>44937</v>
      </c>
      <c r="F115" s="10" t="s">
        <v>85</v>
      </c>
      <c r="G115" s="10" t="s">
        <v>86</v>
      </c>
      <c r="H115" s="5">
        <v>150</v>
      </c>
      <c r="I115" s="30" t="s">
        <v>241</v>
      </c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>
        <v>110</v>
      </c>
      <c r="E116" s="9">
        <v>44942</v>
      </c>
      <c r="F116" s="10" t="s">
        <v>85</v>
      </c>
      <c r="G116" s="10" t="s">
        <v>86</v>
      </c>
      <c r="H116" s="5">
        <v>150</v>
      </c>
      <c r="I116" s="30" t="s">
        <v>241</v>
      </c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>
        <v>90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>
        <v>20</v>
      </c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>
        <v>141.12</v>
      </c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61" t="s">
        <v>7</v>
      </c>
      <c r="F122" s="162"/>
      <c r="G122" s="163"/>
      <c r="H122" s="5">
        <f>SUM(H108:H121)</f>
        <v>1470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61" t="s">
        <v>7</v>
      </c>
      <c r="AB122" s="162"/>
      <c r="AC122" s="163"/>
      <c r="AD122" s="5">
        <f>SUM(AD108:AD121)</f>
        <v>350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61" t="s">
        <v>7</v>
      </c>
      <c r="O124" s="162"/>
      <c r="P124" s="162"/>
      <c r="Q124" s="163"/>
      <c r="R124" s="20">
        <f>SUM(R108:R123)</f>
        <v>0</v>
      </c>
      <c r="S124" s="3"/>
      <c r="V124" s="19"/>
      <c r="X124" s="14"/>
      <c r="Y124" s="12"/>
      <c r="AJ124" s="161" t="s">
        <v>7</v>
      </c>
      <c r="AK124" s="162"/>
      <c r="AL124" s="162"/>
      <c r="AM124" s="163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130</v>
      </c>
      <c r="V133" s="19"/>
      <c r="X133" s="17" t="s">
        <v>18</v>
      </c>
      <c r="Y133" s="18">
        <f>SUM(Y114:Y132)</f>
        <v>231.12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5" t="s">
        <v>30</v>
      </c>
      <c r="I146" s="165"/>
      <c r="J146" s="165"/>
      <c r="V146" s="19"/>
      <c r="AA146" s="165" t="s">
        <v>31</v>
      </c>
      <c r="AB146" s="165"/>
      <c r="AC146" s="165"/>
    </row>
    <row r="147" spans="2:41" x14ac:dyDescent="0.25">
      <c r="H147" s="165"/>
      <c r="I147" s="165"/>
      <c r="J147" s="165"/>
      <c r="V147" s="19"/>
      <c r="AA147" s="165"/>
      <c r="AB147" s="165"/>
      <c r="AC147" s="165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82</v>
      </c>
      <c r="C151" s="22">
        <f>IF(X106="PAGADO",0,Y111)</f>
        <v>118.88</v>
      </c>
      <c r="E151" s="166" t="s">
        <v>20</v>
      </c>
      <c r="F151" s="166"/>
      <c r="G151" s="166"/>
      <c r="H151" s="166"/>
      <c r="V151" s="19"/>
      <c r="X151" s="25" t="s">
        <v>82</v>
      </c>
      <c r="Y151" s="22">
        <f>IF(B151="PAGADO",0,C156)</f>
        <v>0</v>
      </c>
      <c r="AA151" s="166" t="s">
        <v>20</v>
      </c>
      <c r="AB151" s="166"/>
      <c r="AC151" s="166"/>
      <c r="AD151" s="166"/>
    </row>
    <row r="152" spans="2:41" x14ac:dyDescent="0.25">
      <c r="B152" s="1" t="s">
        <v>0</v>
      </c>
      <c r="C152" s="21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/>
      <c r="G153" s="3"/>
      <c r="H153" s="5"/>
      <c r="I153" s="30" t="s">
        <v>241</v>
      </c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27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118.88</v>
      </c>
      <c r="E154" s="4"/>
      <c r="F154" s="3"/>
      <c r="G154" s="3"/>
      <c r="H154" s="5"/>
      <c r="I154" s="30" t="s">
        <v>241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8" t="str">
        <f>IF(Y156&lt;0,"NO PAGAR","COBRAR'")</f>
        <v>NO PAGAR</v>
      </c>
      <c r="Y157" s="168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8" t="str">
        <f>IF(C156&lt;0,"NO PAGAR","COBRAR'")</f>
        <v>COBRAR'</v>
      </c>
      <c r="C158" s="168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9" t="s">
        <v>9</v>
      </c>
      <c r="C159" s="160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9" t="s">
        <v>9</v>
      </c>
      <c r="Y159" s="160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 t="b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341</v>
      </c>
      <c r="Y165" s="12">
        <v>193.84</v>
      </c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61" t="s">
        <v>7</v>
      </c>
      <c r="F167" s="162"/>
      <c r="G167" s="163"/>
      <c r="H167" s="5">
        <f>SUM(H153:H166)</f>
        <v>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61" t="s">
        <v>7</v>
      </c>
      <c r="AB167" s="162"/>
      <c r="AC167" s="163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61" t="s">
        <v>7</v>
      </c>
      <c r="O169" s="162"/>
      <c r="P169" s="162"/>
      <c r="Q169" s="163"/>
      <c r="R169" s="20">
        <f>SUM(R153:R168)</f>
        <v>0</v>
      </c>
      <c r="S169" s="3"/>
      <c r="V169" s="19"/>
      <c r="X169" s="14"/>
      <c r="Y169" s="12"/>
      <c r="AJ169" s="161" t="s">
        <v>7</v>
      </c>
      <c r="AK169" s="162"/>
      <c r="AL169" s="162"/>
      <c r="AM169" s="163"/>
      <c r="AN169" s="20">
        <f>SUM(AN153:AN168)</f>
        <v>0</v>
      </c>
      <c r="AO169" s="3"/>
    </row>
    <row r="170" spans="2:41" x14ac:dyDescent="0.25">
      <c r="B170" s="17" t="s">
        <v>18</v>
      </c>
      <c r="C170" s="18">
        <f>SUM(C160:C169)</f>
        <v>0</v>
      </c>
      <c r="D170" s="30" t="s">
        <v>22</v>
      </c>
      <c r="E170" s="30" t="s">
        <v>21</v>
      </c>
      <c r="V170" s="19"/>
      <c r="X170" s="17" t="s">
        <v>18</v>
      </c>
      <c r="Y170" s="18">
        <f>SUM(Y160:Y169)</f>
        <v>193.84</v>
      </c>
      <c r="Z170" s="30" t="s">
        <v>22</v>
      </c>
      <c r="AA170" s="30" t="s">
        <v>21</v>
      </c>
    </row>
    <row r="171" spans="2:41" x14ac:dyDescent="0.25">
      <c r="E171" s="1" t="s">
        <v>19</v>
      </c>
      <c r="V171" s="19"/>
      <c r="AA171" s="1" t="s">
        <v>19</v>
      </c>
    </row>
    <row r="172" spans="2:41" x14ac:dyDescent="0.25">
      <c r="V172" s="19"/>
    </row>
    <row r="173" spans="2:41" x14ac:dyDescent="0.25">
      <c r="V173" s="19"/>
    </row>
    <row r="174" spans="2:41" x14ac:dyDescent="0.25">
      <c r="V174" s="19"/>
    </row>
    <row r="175" spans="2:41" x14ac:dyDescent="0.25">
      <c r="V175" s="19"/>
    </row>
    <row r="176" spans="2:41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</row>
    <row r="181" spans="2:41" x14ac:dyDescent="0.25">
      <c r="V181" s="19"/>
    </row>
    <row r="182" spans="2:41" x14ac:dyDescent="0.25">
      <c r="V182" s="19"/>
    </row>
    <row r="183" spans="2:41" x14ac:dyDescent="0.25">
      <c r="V183" s="19"/>
    </row>
    <row r="184" spans="2:41" x14ac:dyDescent="0.25">
      <c r="V184" s="19"/>
    </row>
    <row r="185" spans="2:41" x14ac:dyDescent="0.25">
      <c r="V185" s="19"/>
      <c r="AC185" s="164" t="s">
        <v>29</v>
      </c>
      <c r="AD185" s="164"/>
      <c r="AE185" s="164"/>
    </row>
    <row r="186" spans="2:41" x14ac:dyDescent="0.25">
      <c r="H186" s="165" t="s">
        <v>28</v>
      </c>
      <c r="I186" s="165"/>
      <c r="J186" s="165"/>
      <c r="V186" s="19"/>
      <c r="AC186" s="164"/>
      <c r="AD186" s="164"/>
      <c r="AE186" s="164"/>
    </row>
    <row r="187" spans="2:41" x14ac:dyDescent="0.25">
      <c r="H187" s="165"/>
      <c r="I187" s="165"/>
      <c r="J187" s="165"/>
      <c r="V187" s="19"/>
      <c r="AC187" s="164"/>
      <c r="AD187" s="164"/>
      <c r="AE187" s="164"/>
    </row>
    <row r="188" spans="2:41" x14ac:dyDescent="0.25">
      <c r="V188" s="19"/>
    </row>
    <row r="189" spans="2:41" x14ac:dyDescent="0.25">
      <c r="V189" s="19"/>
    </row>
    <row r="190" spans="2:41" ht="23.25" x14ac:dyDescent="0.35">
      <c r="B190" s="24" t="s">
        <v>63</v>
      </c>
      <c r="V190" s="19"/>
      <c r="X190" s="24" t="s">
        <v>63</v>
      </c>
    </row>
    <row r="191" spans="2:41" ht="23.25" x14ac:dyDescent="0.35">
      <c r="B191" s="25" t="s">
        <v>130</v>
      </c>
      <c r="C191" s="22">
        <f>IF(X151="PAGADO",0,Y156)</f>
        <v>0</v>
      </c>
      <c r="E191" s="166" t="s">
        <v>20</v>
      </c>
      <c r="F191" s="166"/>
      <c r="G191" s="166"/>
      <c r="H191" s="166"/>
      <c r="V191" s="19"/>
      <c r="X191" s="25" t="s">
        <v>32</v>
      </c>
      <c r="Y191" s="22">
        <f>IF(B191="PAGADO",0,C196)</f>
        <v>0</v>
      </c>
      <c r="AA191" s="166" t="s">
        <v>20</v>
      </c>
      <c r="AB191" s="166"/>
      <c r="AC191" s="166"/>
      <c r="AD191" s="166"/>
    </row>
    <row r="192" spans="2:41" x14ac:dyDescent="0.25">
      <c r="B192" s="1" t="s">
        <v>0</v>
      </c>
      <c r="C192" s="21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9"/>
      <c r="X192" s="1" t="s">
        <v>0</v>
      </c>
      <c r="Y192" s="21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2"/>
      <c r="E193" s="4">
        <v>44565</v>
      </c>
      <c r="F193" s="3" t="s">
        <v>398</v>
      </c>
      <c r="G193" s="3" t="s">
        <v>150</v>
      </c>
      <c r="H193" s="5">
        <v>170</v>
      </c>
      <c r="N193" s="27">
        <v>44985</v>
      </c>
      <c r="O193" s="3" t="s">
        <v>405</v>
      </c>
      <c r="P193" s="3">
        <v>100</v>
      </c>
      <c r="Q193" s="3"/>
      <c r="R193" s="20">
        <v>100</v>
      </c>
      <c r="S193" s="3"/>
      <c r="V193" s="19"/>
      <c r="Y193" s="22"/>
      <c r="AA193" s="4">
        <v>44973</v>
      </c>
      <c r="AB193" s="3" t="s">
        <v>201</v>
      </c>
      <c r="AC193" s="3" t="s">
        <v>141</v>
      </c>
      <c r="AD193" s="5">
        <v>180</v>
      </c>
      <c r="AE193" s="30" t="s">
        <v>210</v>
      </c>
      <c r="AJ193" s="27">
        <v>44987</v>
      </c>
      <c r="AK193" s="3" t="s">
        <v>433</v>
      </c>
      <c r="AL193" s="3"/>
      <c r="AM193" s="3"/>
      <c r="AN193" s="20">
        <v>793.35</v>
      </c>
      <c r="AO193" s="3"/>
    </row>
    <row r="194" spans="2:41" x14ac:dyDescent="0.25">
      <c r="B194" s="1" t="s">
        <v>24</v>
      </c>
      <c r="C194" s="21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s="30" t="s">
        <v>241</v>
      </c>
      <c r="N194" s="3"/>
      <c r="O194" s="3"/>
      <c r="P194" s="3"/>
      <c r="Q194" s="3"/>
      <c r="R194" s="20"/>
      <c r="S194" s="3"/>
      <c r="V194" s="19"/>
      <c r="X194" s="1" t="s">
        <v>24</v>
      </c>
      <c r="Y194" s="21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s="30" t="s">
        <v>270</v>
      </c>
      <c r="AJ194" s="27">
        <v>44992</v>
      </c>
      <c r="AK194" s="3" t="s">
        <v>458</v>
      </c>
      <c r="AL194" s="3"/>
      <c r="AM194" s="3"/>
      <c r="AN194" s="20">
        <v>95.95</v>
      </c>
      <c r="AO194" s="3"/>
    </row>
    <row r="195" spans="2:41" x14ac:dyDescent="0.25">
      <c r="B195" s="1" t="s">
        <v>9</v>
      </c>
      <c r="C195" s="22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s="30" t="s">
        <v>270</v>
      </c>
      <c r="N195" s="3"/>
      <c r="O195" s="3"/>
      <c r="P195" s="3"/>
      <c r="Q195" s="3"/>
      <c r="R195" s="20"/>
      <c r="S195" s="3"/>
      <c r="V195" s="19"/>
      <c r="X195" s="1" t="s">
        <v>9</v>
      </c>
      <c r="Y195" s="22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6" t="s">
        <v>25</v>
      </c>
      <c r="C196" s="23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s="30" t="s">
        <v>270</v>
      </c>
      <c r="N196" s="3"/>
      <c r="O196" s="3"/>
      <c r="P196" s="3"/>
      <c r="Q196" s="3"/>
      <c r="R196" s="20"/>
      <c r="S196" s="3"/>
      <c r="V196" s="19"/>
      <c r="X196" s="6" t="s">
        <v>8</v>
      </c>
      <c r="Y196" s="23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20"/>
      <c r="AO196" s="3"/>
    </row>
    <row r="197" spans="2:41" ht="26.25" x14ac:dyDescent="0.4">
      <c r="B197" s="167" t="str">
        <f>IF(C196&lt;0,"NO PAGAR","COBRAR")</f>
        <v>COBRAR</v>
      </c>
      <c r="C197" s="167"/>
      <c r="E197" s="9">
        <v>44963</v>
      </c>
      <c r="F197" s="10" t="s">
        <v>85</v>
      </c>
      <c r="G197" s="10" t="s">
        <v>86</v>
      </c>
      <c r="H197" s="5">
        <v>150</v>
      </c>
      <c r="I197" s="30" t="s">
        <v>417</v>
      </c>
      <c r="N197" s="3"/>
      <c r="O197" s="3"/>
      <c r="P197" s="3"/>
      <c r="Q197" s="3"/>
      <c r="R197" s="20"/>
      <c r="S197" s="3"/>
      <c r="V197" s="19"/>
      <c r="X197" s="167" t="str">
        <f>IF(Y196&lt;0,"NO PAGAR","COBRAR")</f>
        <v>NO PAGAR</v>
      </c>
      <c r="Y197" s="167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59" t="s">
        <v>9</v>
      </c>
      <c r="C198" s="160"/>
      <c r="E198" s="9">
        <v>44965</v>
      </c>
      <c r="F198" s="10" t="s">
        <v>85</v>
      </c>
      <c r="G198" s="10" t="s">
        <v>86</v>
      </c>
      <c r="H198" s="5">
        <v>150</v>
      </c>
      <c r="I198" s="30" t="s">
        <v>270</v>
      </c>
      <c r="N198" s="3"/>
      <c r="O198" s="3"/>
      <c r="P198" s="3"/>
      <c r="Q198" s="3"/>
      <c r="R198" s="20"/>
      <c r="S198" s="3"/>
      <c r="V198" s="19"/>
      <c r="X198" s="159" t="s">
        <v>9</v>
      </c>
      <c r="Y198" s="160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1" t="str">
        <f>IF(C232&lt;0,"SALDO A FAVOR","SALDO ADELANTAD0'")</f>
        <v>SALDO ADELANTAD0'</v>
      </c>
      <c r="C199" s="12">
        <f>IF(Y156&lt;=0,Y156*-1)</f>
        <v>193.84</v>
      </c>
      <c r="E199" s="9">
        <v>44986</v>
      </c>
      <c r="F199" s="10" t="s">
        <v>422</v>
      </c>
      <c r="G199" s="10"/>
      <c r="H199" s="5">
        <v>120</v>
      </c>
      <c r="I199" s="30" t="s">
        <v>270</v>
      </c>
      <c r="N199" s="3"/>
      <c r="O199" s="3"/>
      <c r="P199" s="3"/>
      <c r="Q199" s="3"/>
      <c r="R199" s="20"/>
      <c r="S199" s="3"/>
      <c r="V199" s="19"/>
      <c r="X199" s="11" t="str">
        <f>IF(C196&lt;0,"SALDO ADELANTADO","SALDO A FAVOR'")</f>
        <v>SALDO A FAVOR'</v>
      </c>
      <c r="Y199" s="12" t="b">
        <f>IF(C196&lt;=0,C196*-1)</f>
        <v>0</v>
      </c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10</v>
      </c>
      <c r="C200" s="12">
        <f>R209</f>
        <v>100</v>
      </c>
      <c r="E200" s="9">
        <v>44946</v>
      </c>
      <c r="F200" s="10" t="s">
        <v>288</v>
      </c>
      <c r="G200" s="10" t="s">
        <v>86</v>
      </c>
      <c r="H200" s="5">
        <v>145.54</v>
      </c>
      <c r="I200" s="30" t="s">
        <v>270</v>
      </c>
      <c r="N200" s="3"/>
      <c r="O200" s="3"/>
      <c r="P200" s="3"/>
      <c r="Q200" s="3"/>
      <c r="R200" s="20"/>
      <c r="S200" s="3"/>
      <c r="V200" s="19"/>
      <c r="X200" s="13" t="s">
        <v>10</v>
      </c>
      <c r="Y200" s="12">
        <f>AN209</f>
        <v>889.30000000000007</v>
      </c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11</v>
      </c>
      <c r="C201" s="12">
        <v>110</v>
      </c>
      <c r="E201" s="9">
        <v>44947</v>
      </c>
      <c r="F201" s="10" t="s">
        <v>288</v>
      </c>
      <c r="G201" s="10" t="s">
        <v>251</v>
      </c>
      <c r="H201" s="5">
        <v>145.54</v>
      </c>
      <c r="I201" s="30" t="s">
        <v>270</v>
      </c>
      <c r="N201" s="3"/>
      <c r="O201" s="3"/>
      <c r="P201" s="3"/>
      <c r="Q201" s="3"/>
      <c r="R201" s="20"/>
      <c r="S201" s="3"/>
      <c r="V201" s="19"/>
      <c r="X201" s="13" t="s">
        <v>11</v>
      </c>
      <c r="Y201" s="12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12</v>
      </c>
      <c r="C202" s="12"/>
      <c r="E202" s="9">
        <v>44949</v>
      </c>
      <c r="F202" s="10" t="s">
        <v>288</v>
      </c>
      <c r="G202" s="10" t="s">
        <v>431</v>
      </c>
      <c r="H202" s="5">
        <v>133.87</v>
      </c>
      <c r="I202" s="30" t="s">
        <v>270</v>
      </c>
      <c r="N202" s="3"/>
      <c r="O202" s="3"/>
      <c r="P202" s="3"/>
      <c r="Q202" s="3"/>
      <c r="R202" s="20"/>
      <c r="S202" s="3"/>
      <c r="V202" s="19"/>
      <c r="X202" s="13" t="s">
        <v>12</v>
      </c>
      <c r="Y202" s="12"/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13</v>
      </c>
      <c r="C203" s="12">
        <v>20</v>
      </c>
      <c r="E203" s="9">
        <v>44956</v>
      </c>
      <c r="F203" s="10" t="s">
        <v>288</v>
      </c>
      <c r="G203" s="10" t="s">
        <v>86</v>
      </c>
      <c r="H203" s="5">
        <v>145.54</v>
      </c>
      <c r="I203" s="30" t="s">
        <v>270</v>
      </c>
      <c r="N203" s="3"/>
      <c r="O203" s="3"/>
      <c r="P203" s="3"/>
      <c r="Q203" s="3"/>
      <c r="R203" s="20"/>
      <c r="S203" s="3"/>
      <c r="V203" s="19"/>
      <c r="X203" s="13" t="s">
        <v>13</v>
      </c>
      <c r="Y203" s="12"/>
      <c r="AA203" s="9"/>
      <c r="AB203" s="10"/>
      <c r="AC203" s="10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3" t="s">
        <v>14</v>
      </c>
      <c r="C204" s="12"/>
      <c r="E204" s="9"/>
      <c r="F204" s="10"/>
      <c r="G204" s="10"/>
      <c r="H204" s="5"/>
      <c r="N204" s="3"/>
      <c r="O204" s="3"/>
      <c r="P204" s="3"/>
      <c r="Q204" s="3"/>
      <c r="R204" s="20"/>
      <c r="S204" s="3"/>
      <c r="V204" s="19"/>
      <c r="X204" s="13" t="s">
        <v>454</v>
      </c>
      <c r="Y204" s="12">
        <v>95.95</v>
      </c>
      <c r="AA204" s="9"/>
      <c r="AB204" s="10"/>
      <c r="AC204" s="10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13" t="s">
        <v>15</v>
      </c>
      <c r="C205" s="12"/>
      <c r="E205" s="9"/>
      <c r="F205" s="10"/>
      <c r="G205" s="10"/>
      <c r="H205" s="5"/>
      <c r="N205" s="3"/>
      <c r="O205" s="3"/>
      <c r="P205" s="3"/>
      <c r="Q205" s="3"/>
      <c r="R205" s="20"/>
      <c r="S205" s="3"/>
      <c r="V205" s="19"/>
      <c r="X205" s="13" t="s">
        <v>15</v>
      </c>
      <c r="Y205" s="12"/>
      <c r="AA205" s="9"/>
      <c r="AB205" s="10"/>
      <c r="AC205" s="10"/>
      <c r="AD205" s="5"/>
      <c r="AJ205" s="3"/>
      <c r="AK205" s="3"/>
      <c r="AL205" s="3"/>
      <c r="AM205" s="3"/>
      <c r="AN205" s="20"/>
      <c r="AO205" s="3"/>
    </row>
    <row r="206" spans="2:41" x14ac:dyDescent="0.25">
      <c r="B206" s="13" t="s">
        <v>16</v>
      </c>
      <c r="C206" s="12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3" t="s">
        <v>16</v>
      </c>
      <c r="Y206" s="12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3" t="s">
        <v>17</v>
      </c>
      <c r="C207" s="12"/>
      <c r="E207" s="161" t="s">
        <v>7</v>
      </c>
      <c r="F207" s="162"/>
      <c r="G207" s="163"/>
      <c r="H207" s="5">
        <f>SUM(H193:H206)</f>
        <v>1540.4899999999998</v>
      </c>
      <c r="N207" s="3"/>
      <c r="O207" s="3"/>
      <c r="P207" s="3"/>
      <c r="Q207" s="3"/>
      <c r="R207" s="20"/>
      <c r="S207" s="3"/>
      <c r="V207" s="19"/>
      <c r="X207" s="13" t="s">
        <v>497</v>
      </c>
      <c r="Y207" s="12">
        <v>362.55</v>
      </c>
      <c r="AA207" s="161" t="s">
        <v>7</v>
      </c>
      <c r="AB207" s="162"/>
      <c r="AC207" s="163"/>
      <c r="AD207" s="5">
        <f>SUM(AD193:AD206)</f>
        <v>400</v>
      </c>
      <c r="AJ207" s="3"/>
      <c r="AK207" s="3"/>
      <c r="AL207" s="3"/>
      <c r="AM207" s="3"/>
      <c r="AN207" s="20"/>
      <c r="AO207" s="3"/>
    </row>
    <row r="208" spans="2:41" x14ac:dyDescent="0.25">
      <c r="B208" s="14"/>
      <c r="C208" s="12"/>
      <c r="E208" s="15"/>
      <c r="F208" s="15"/>
      <c r="G208" s="15"/>
      <c r="N208" s="3"/>
      <c r="O208" s="3"/>
      <c r="P208" s="3"/>
      <c r="Q208" s="3"/>
      <c r="R208" s="20"/>
      <c r="S208" s="3"/>
      <c r="V208" s="19"/>
      <c r="X208" s="14"/>
      <c r="Y208" s="12"/>
      <c r="AA208" s="15"/>
      <c r="AB208" s="15"/>
      <c r="AC208" s="15"/>
      <c r="AJ208" s="3"/>
      <c r="AK208" s="3"/>
      <c r="AL208" s="3"/>
      <c r="AM208" s="3"/>
      <c r="AN208" s="20"/>
      <c r="AO208" s="3"/>
    </row>
    <row r="209" spans="2:41" x14ac:dyDescent="0.25">
      <c r="B209" s="14"/>
      <c r="C209" s="12"/>
      <c r="N209" s="161" t="s">
        <v>7</v>
      </c>
      <c r="O209" s="162"/>
      <c r="P209" s="162"/>
      <c r="Q209" s="163"/>
      <c r="R209" s="20">
        <f>SUM(R193:R208)</f>
        <v>100</v>
      </c>
      <c r="S209" s="3"/>
      <c r="V209" s="19"/>
      <c r="X209" s="14"/>
      <c r="Y209" s="12"/>
      <c r="AJ209" s="161" t="s">
        <v>7</v>
      </c>
      <c r="AK209" s="162"/>
      <c r="AL209" s="162"/>
      <c r="AM209" s="163"/>
      <c r="AN209" s="20">
        <f>SUM(AN193:AN208)</f>
        <v>889.30000000000007</v>
      </c>
      <c r="AO209" s="3"/>
    </row>
    <row r="210" spans="2:41" x14ac:dyDescent="0.25">
      <c r="B210" s="14"/>
      <c r="C210" s="12"/>
      <c r="V210" s="19"/>
      <c r="X210" s="14"/>
      <c r="Y210" s="12"/>
    </row>
    <row r="211" spans="2:41" x14ac:dyDescent="0.25">
      <c r="B211" s="14"/>
      <c r="C211" s="12"/>
      <c r="V211" s="19"/>
      <c r="X211" s="14"/>
      <c r="Y211" s="12"/>
    </row>
    <row r="212" spans="2:41" x14ac:dyDescent="0.25">
      <c r="B212" s="14"/>
      <c r="C212" s="12"/>
      <c r="E212" s="16"/>
      <c r="V212" s="19"/>
      <c r="X212" s="14"/>
      <c r="Y212" s="12"/>
      <c r="AA212" s="16"/>
    </row>
    <row r="213" spans="2:41" x14ac:dyDescent="0.25">
      <c r="B213" s="14"/>
      <c r="C213" s="12"/>
      <c r="V213" s="19"/>
      <c r="X213" s="14"/>
      <c r="Y213" s="12"/>
    </row>
    <row r="214" spans="2:41" x14ac:dyDescent="0.25">
      <c r="B214" s="14"/>
      <c r="C214" s="12"/>
      <c r="V214" s="19"/>
      <c r="X214" s="14"/>
      <c r="Y214" s="12"/>
    </row>
    <row r="215" spans="2:41" x14ac:dyDescent="0.25">
      <c r="B215" s="14"/>
      <c r="C215" s="12"/>
      <c r="V215" s="19"/>
      <c r="X215" s="14"/>
      <c r="Y215" s="12"/>
    </row>
    <row r="216" spans="2:41" x14ac:dyDescent="0.25">
      <c r="B216" s="14"/>
      <c r="C216" s="12"/>
      <c r="V216" s="19"/>
      <c r="X216" s="14"/>
      <c r="Y216" s="12"/>
    </row>
    <row r="217" spans="2:41" x14ac:dyDescent="0.25">
      <c r="B217" s="13"/>
      <c r="C217" s="12"/>
      <c r="V217" s="19"/>
      <c r="X217" s="13"/>
      <c r="Y217" s="12"/>
    </row>
    <row r="218" spans="2:41" x14ac:dyDescent="0.25">
      <c r="B218" s="17" t="s">
        <v>18</v>
      </c>
      <c r="C218" s="18">
        <f>SUM(C199:C217)</f>
        <v>423.84000000000003</v>
      </c>
      <c r="V218" s="19"/>
      <c r="X218" s="17" t="s">
        <v>18</v>
      </c>
      <c r="Y218" s="18">
        <f>SUM(Y199:Y217)</f>
        <v>1347.8000000000002</v>
      </c>
    </row>
    <row r="219" spans="2:41" x14ac:dyDescent="0.25">
      <c r="D219" s="30" t="s">
        <v>22</v>
      </c>
      <c r="E219" s="30" t="s">
        <v>21</v>
      </c>
      <c r="V219" s="19"/>
      <c r="Z219" s="30" t="s">
        <v>22</v>
      </c>
      <c r="AA219" s="30" t="s">
        <v>21</v>
      </c>
    </row>
    <row r="220" spans="2:41" x14ac:dyDescent="0.25">
      <c r="E220" s="1" t="s">
        <v>19</v>
      </c>
      <c r="V220" s="19"/>
      <c r="AA220" s="1" t="s">
        <v>19</v>
      </c>
    </row>
    <row r="221" spans="2:41" x14ac:dyDescent="0.25">
      <c r="V221" s="19"/>
    </row>
    <row r="222" spans="2:41" x14ac:dyDescent="0.25">
      <c r="V222" s="19"/>
    </row>
    <row r="223" spans="2:41" x14ac:dyDescent="0.25">
      <c r="V223" s="19"/>
    </row>
    <row r="224" spans="2:41" x14ac:dyDescent="0.25">
      <c r="V224" s="19"/>
    </row>
    <row r="225" spans="1:43" x14ac:dyDescent="0.25">
      <c r="V225" s="19"/>
    </row>
    <row r="226" spans="1:43" x14ac:dyDescent="0.25">
      <c r="V226" s="19"/>
    </row>
    <row r="227" spans="1:43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</row>
    <row r="228" spans="1:43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</row>
    <row r="229" spans="1:43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</row>
    <row r="230" spans="1:43" x14ac:dyDescent="0.25">
      <c r="V230" s="19"/>
    </row>
    <row r="231" spans="1:43" x14ac:dyDescent="0.25">
      <c r="H231" s="165" t="s">
        <v>30</v>
      </c>
      <c r="I231" s="165"/>
      <c r="J231" s="165"/>
      <c r="V231" s="19"/>
      <c r="AA231" s="165" t="s">
        <v>31</v>
      </c>
      <c r="AB231" s="165"/>
      <c r="AC231" s="165"/>
    </row>
    <row r="232" spans="1:43" x14ac:dyDescent="0.25">
      <c r="H232" s="165"/>
      <c r="I232" s="165"/>
      <c r="J232" s="165"/>
      <c r="V232" s="19"/>
      <c r="AA232" s="165"/>
      <c r="AB232" s="165"/>
      <c r="AC232" s="165"/>
    </row>
    <row r="233" spans="1:43" x14ac:dyDescent="0.25">
      <c r="V233" s="19"/>
    </row>
    <row r="234" spans="1:43" x14ac:dyDescent="0.25">
      <c r="V234" s="19"/>
    </row>
    <row r="235" spans="1:43" ht="23.25" x14ac:dyDescent="0.35">
      <c r="B235" s="26" t="s">
        <v>63</v>
      </c>
      <c r="V235" s="19"/>
      <c r="X235" s="24" t="s">
        <v>63</v>
      </c>
    </row>
    <row r="236" spans="1:43" ht="23.25" x14ac:dyDescent="0.35">
      <c r="B236" s="25" t="s">
        <v>32</v>
      </c>
      <c r="C236" s="22">
        <f>IF(X191="PAGADO",0,Y196)</f>
        <v>-947.80000000000018</v>
      </c>
      <c r="E236" s="166" t="s">
        <v>20</v>
      </c>
      <c r="F236" s="166"/>
      <c r="G236" s="166"/>
      <c r="H236" s="166"/>
      <c r="V236" s="19"/>
      <c r="X236" s="25" t="s">
        <v>32</v>
      </c>
      <c r="Y236" s="22">
        <f>IF(B236="PAGADO",0,C241)</f>
        <v>-2894.8</v>
      </c>
      <c r="AA236" s="166" t="s">
        <v>20</v>
      </c>
      <c r="AB236" s="166"/>
      <c r="AC236" s="166"/>
      <c r="AD236" s="166"/>
    </row>
    <row r="237" spans="1:43" x14ac:dyDescent="0.25">
      <c r="B237" s="1" t="s">
        <v>0</v>
      </c>
      <c r="C237" s="21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9"/>
      <c r="X237" s="1" t="s">
        <v>0</v>
      </c>
      <c r="Y237" s="21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2"/>
      <c r="E238" s="4">
        <v>44970</v>
      </c>
      <c r="F238" s="3" t="s">
        <v>509</v>
      </c>
      <c r="G238" s="3" t="s">
        <v>86</v>
      </c>
      <c r="H238" s="5">
        <v>75</v>
      </c>
      <c r="I238" s="30" t="s">
        <v>241</v>
      </c>
      <c r="N238" s="27">
        <v>44971</v>
      </c>
      <c r="O238" s="3" t="s">
        <v>519</v>
      </c>
      <c r="P238" s="3"/>
      <c r="Q238" s="3"/>
      <c r="R238" s="20">
        <v>122</v>
      </c>
      <c r="S238" s="3"/>
      <c r="V238" s="19"/>
      <c r="Y238" s="22"/>
      <c r="AA238" s="4">
        <v>44960</v>
      </c>
      <c r="AB238" s="3" t="s">
        <v>534</v>
      </c>
      <c r="AC238" s="3" t="s">
        <v>200</v>
      </c>
      <c r="AD238" s="5">
        <v>194.06</v>
      </c>
      <c r="AE238" s="30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21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s="30" t="s">
        <v>210</v>
      </c>
      <c r="N239" s="27">
        <v>45000</v>
      </c>
      <c r="O239" s="3" t="s">
        <v>522</v>
      </c>
      <c r="P239" s="3"/>
      <c r="Q239" s="3">
        <v>1156</v>
      </c>
      <c r="R239" s="20">
        <v>100</v>
      </c>
      <c r="S239" s="3"/>
      <c r="V239" s="19"/>
      <c r="X239" s="1" t="s">
        <v>24</v>
      </c>
      <c r="Y239" s="21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s="30" t="s">
        <v>270</v>
      </c>
      <c r="AJ239" s="3"/>
      <c r="AK239" s="3"/>
      <c r="AL239" s="3"/>
      <c r="AM239" s="3"/>
      <c r="AN239" s="20"/>
      <c r="AO239" s="3"/>
    </row>
    <row r="240" spans="1:43" x14ac:dyDescent="0.25">
      <c r="B240" s="1" t="s">
        <v>9</v>
      </c>
      <c r="C240" s="22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s="30" t="s">
        <v>241</v>
      </c>
      <c r="N240" s="27">
        <v>45001</v>
      </c>
      <c r="O240" s="3" t="s">
        <v>529</v>
      </c>
      <c r="P240" s="3"/>
      <c r="Q240" s="3">
        <v>1158</v>
      </c>
      <c r="R240" s="20">
        <v>2820</v>
      </c>
      <c r="S240" s="3"/>
      <c r="V240" s="19"/>
      <c r="X240" s="1" t="s">
        <v>9</v>
      </c>
      <c r="Y240" s="22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s="30" t="s">
        <v>270</v>
      </c>
      <c r="AJ240" s="3"/>
      <c r="AK240" s="3"/>
      <c r="AL240" s="3"/>
      <c r="AM240" s="3"/>
      <c r="AN240" s="20"/>
      <c r="AO240" s="3"/>
    </row>
    <row r="241" spans="2:41" x14ac:dyDescent="0.25">
      <c r="B241" s="6" t="s">
        <v>26</v>
      </c>
      <c r="C241" s="23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s="65" t="s">
        <v>241</v>
      </c>
      <c r="N241" s="3"/>
      <c r="O241" s="3"/>
      <c r="P241" s="3"/>
      <c r="Q241" s="3"/>
      <c r="R241" s="20"/>
      <c r="S241" s="3"/>
      <c r="V241" s="19"/>
      <c r="X241" s="6" t="s">
        <v>27</v>
      </c>
      <c r="Y241" s="23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s="65" t="s">
        <v>270</v>
      </c>
      <c r="AJ241" s="3"/>
      <c r="AK241" s="3"/>
      <c r="AL241" s="3"/>
      <c r="AM241" s="3"/>
      <c r="AN241" s="20"/>
      <c r="AO241" s="3"/>
    </row>
    <row r="242" spans="2:41" ht="23.25" x14ac:dyDescent="0.35">
      <c r="B242" s="6"/>
      <c r="C242" s="7"/>
      <c r="E242" s="9">
        <v>44946</v>
      </c>
      <c r="F242" s="10" t="s">
        <v>181</v>
      </c>
      <c r="G242" s="10" t="s">
        <v>180</v>
      </c>
      <c r="H242" s="5">
        <v>290</v>
      </c>
      <c r="I242" s="65" t="s">
        <v>241</v>
      </c>
      <c r="N242" s="3"/>
      <c r="O242" s="3"/>
      <c r="P242" s="3"/>
      <c r="Q242" s="3"/>
      <c r="R242" s="20"/>
      <c r="S242" s="3"/>
      <c r="V242" s="19"/>
      <c r="X242" s="168" t="str">
        <f>IF(Y241&lt;0,"NO PAGAR","COBRAR'")</f>
        <v>NO PAGAR</v>
      </c>
      <c r="Y242" s="168"/>
      <c r="AA242" s="9">
        <v>44952</v>
      </c>
      <c r="AB242" s="10" t="s">
        <v>149</v>
      </c>
      <c r="AC242" s="10" t="s">
        <v>200</v>
      </c>
      <c r="AD242" s="5">
        <v>170</v>
      </c>
      <c r="AE242" s="30" t="s">
        <v>210</v>
      </c>
      <c r="AJ242" s="3"/>
      <c r="AK242" s="3"/>
      <c r="AL242" s="3"/>
      <c r="AM242" s="3"/>
      <c r="AN242" s="20"/>
      <c r="AO242" s="3"/>
    </row>
    <row r="243" spans="2:41" ht="23.25" x14ac:dyDescent="0.35">
      <c r="B243" s="168" t="str">
        <f>IF(C241&lt;0,"NO PAGAR","COBRAR'")</f>
        <v>NO PAGAR</v>
      </c>
      <c r="C243" s="168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6"/>
      <c r="Y243" s="8"/>
      <c r="AA243" s="9">
        <v>44987</v>
      </c>
      <c r="AB243" s="10" t="s">
        <v>201</v>
      </c>
      <c r="AC243" s="10" t="s">
        <v>141</v>
      </c>
      <c r="AD243" s="5">
        <v>140</v>
      </c>
      <c r="AE243" s="30" t="s">
        <v>210</v>
      </c>
      <c r="AJ243" s="3"/>
      <c r="AK243" s="3"/>
      <c r="AL243" s="3"/>
      <c r="AM243" s="3"/>
      <c r="AN243" s="20"/>
      <c r="AO243" s="3"/>
    </row>
    <row r="244" spans="2:41" x14ac:dyDescent="0.25">
      <c r="B244" s="159" t="s">
        <v>9</v>
      </c>
      <c r="C244" s="160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59" t="s">
        <v>9</v>
      </c>
      <c r="Y244" s="160"/>
      <c r="AA244" s="9">
        <v>45006</v>
      </c>
      <c r="AB244" s="10" t="s">
        <v>555</v>
      </c>
      <c r="AC244" s="10"/>
      <c r="AD244" s="5">
        <v>100</v>
      </c>
      <c r="AE244" s="30" t="s">
        <v>270</v>
      </c>
      <c r="AJ244" s="3"/>
      <c r="AK244" s="3"/>
      <c r="AL244" s="3"/>
      <c r="AM244" s="3"/>
      <c r="AN244" s="20"/>
      <c r="AO244" s="3"/>
    </row>
    <row r="245" spans="2:41" x14ac:dyDescent="0.25">
      <c r="B245" s="11" t="str">
        <f>IF(Y196&lt;0,"SALDO ADELANTADO","SALDO A FAVOR '")</f>
        <v>SALDO ADELANTADO</v>
      </c>
      <c r="C245" s="12">
        <f>IF(Y196&lt;=0,Y196*-1)</f>
        <v>947.80000000000018</v>
      </c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1" t="str">
        <f>IF(C241&lt;0,"SALDO ADELANTADO","SALDO A FAVOR'")</f>
        <v>SALDO ADELANTADO</v>
      </c>
      <c r="Y245" s="12">
        <f>IF(C241&lt;=0,C241*-1)</f>
        <v>2894.8</v>
      </c>
      <c r="AA245" s="9">
        <v>44974</v>
      </c>
      <c r="AB245" s="10" t="s">
        <v>87</v>
      </c>
      <c r="AC245" s="10" t="s">
        <v>200</v>
      </c>
      <c r="AD245" s="5">
        <v>150</v>
      </c>
      <c r="AE245" s="30" t="s">
        <v>241</v>
      </c>
      <c r="AJ245" s="3"/>
      <c r="AK245" s="3"/>
      <c r="AL245" s="3"/>
      <c r="AM245" s="3"/>
      <c r="AN245" s="20"/>
      <c r="AO245" s="3"/>
    </row>
    <row r="246" spans="2:41" x14ac:dyDescent="0.25">
      <c r="B246" s="13" t="s">
        <v>10</v>
      </c>
      <c r="C246" s="12">
        <f>R254</f>
        <v>3042</v>
      </c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10</v>
      </c>
      <c r="Y246" s="12">
        <f>AN254</f>
        <v>0</v>
      </c>
      <c r="AA246" s="9">
        <v>44974</v>
      </c>
      <c r="AB246" s="10" t="s">
        <v>87</v>
      </c>
      <c r="AC246" s="10" t="s">
        <v>200</v>
      </c>
      <c r="AD246" s="5">
        <v>150</v>
      </c>
      <c r="AE246" s="30" t="s">
        <v>210</v>
      </c>
      <c r="AJ246" s="3"/>
      <c r="AK246" s="3"/>
      <c r="AL246" s="3"/>
      <c r="AM246" s="3"/>
      <c r="AN246" s="20"/>
      <c r="AO246" s="3"/>
    </row>
    <row r="247" spans="2:41" x14ac:dyDescent="0.25">
      <c r="B247" s="13" t="s">
        <v>11</v>
      </c>
      <c r="C247" s="12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3" t="s">
        <v>11</v>
      </c>
      <c r="Y247" s="12"/>
      <c r="AA247" s="9">
        <v>44991</v>
      </c>
      <c r="AB247" s="10" t="s">
        <v>87</v>
      </c>
      <c r="AC247" s="10" t="s">
        <v>200</v>
      </c>
      <c r="AD247" s="5">
        <v>150</v>
      </c>
      <c r="AE247" s="30" t="s">
        <v>210</v>
      </c>
      <c r="AJ247" s="3"/>
      <c r="AK247" s="3"/>
      <c r="AL247" s="3"/>
      <c r="AM247" s="3"/>
      <c r="AN247" s="20"/>
      <c r="AO247" s="3"/>
    </row>
    <row r="248" spans="2:41" x14ac:dyDescent="0.25">
      <c r="B248" s="13" t="s">
        <v>12</v>
      </c>
      <c r="C248" s="12"/>
      <c r="E248" s="9"/>
      <c r="F248" s="10"/>
      <c r="G248" s="10"/>
      <c r="H248" s="5"/>
      <c r="N248" s="3"/>
      <c r="O248" s="3"/>
      <c r="P248" s="3"/>
      <c r="Q248" s="3"/>
      <c r="R248" s="20"/>
      <c r="S248" s="3"/>
      <c r="V248" s="19"/>
      <c r="X248" s="13" t="s">
        <v>12</v>
      </c>
      <c r="Y248" s="12">
        <v>10</v>
      </c>
      <c r="AA248" s="9">
        <v>44992</v>
      </c>
      <c r="AB248" s="10" t="s">
        <v>87</v>
      </c>
      <c r="AC248" s="10" t="s">
        <v>150</v>
      </c>
      <c r="AD248" s="5">
        <v>150</v>
      </c>
      <c r="AE248" s="30" t="s">
        <v>241</v>
      </c>
      <c r="AJ248" s="3"/>
      <c r="AK248" s="3"/>
      <c r="AL248" s="3"/>
      <c r="AM248" s="3"/>
      <c r="AN248" s="20"/>
      <c r="AO248" s="3"/>
    </row>
    <row r="249" spans="2:41" x14ac:dyDescent="0.25">
      <c r="B249" s="13" t="s">
        <v>13</v>
      </c>
      <c r="C249" s="12"/>
      <c r="E249" s="9"/>
      <c r="F249" s="10"/>
      <c r="G249" s="10"/>
      <c r="H249" s="5"/>
      <c r="N249" s="3"/>
      <c r="O249" s="3"/>
      <c r="P249" s="3"/>
      <c r="Q249" s="3"/>
      <c r="R249" s="20"/>
      <c r="S249" s="3"/>
      <c r="V249" s="19"/>
      <c r="X249" s="13" t="s">
        <v>13</v>
      </c>
      <c r="Y249" s="12"/>
      <c r="AA249" s="9">
        <v>44993</v>
      </c>
      <c r="AB249" s="10" t="s">
        <v>87</v>
      </c>
      <c r="AC249" s="10" t="s">
        <v>200</v>
      </c>
      <c r="AD249" s="5">
        <v>150</v>
      </c>
      <c r="AE249" s="30" t="s">
        <v>241</v>
      </c>
      <c r="AJ249" s="3"/>
      <c r="AK249" s="3"/>
      <c r="AL249" s="3"/>
      <c r="AM249" s="3"/>
      <c r="AN249" s="20"/>
      <c r="AO249" s="3"/>
    </row>
    <row r="250" spans="2:41" x14ac:dyDescent="0.25">
      <c r="B250" s="13" t="s">
        <v>14</v>
      </c>
      <c r="C250" s="12"/>
      <c r="E250" s="9"/>
      <c r="F250" s="10"/>
      <c r="G250" s="10"/>
      <c r="H250" s="5"/>
      <c r="N250" s="3"/>
      <c r="O250" s="3"/>
      <c r="P250" s="3"/>
      <c r="Q250" s="3"/>
      <c r="R250" s="20"/>
      <c r="S250" s="3"/>
      <c r="V250" s="19"/>
      <c r="X250" s="13" t="s">
        <v>14</v>
      </c>
      <c r="Y250" s="12"/>
      <c r="AA250" s="9">
        <v>44978</v>
      </c>
      <c r="AB250" s="10" t="s">
        <v>563</v>
      </c>
      <c r="AC250" s="10" t="s">
        <v>564</v>
      </c>
      <c r="AD250" s="5">
        <v>630</v>
      </c>
      <c r="AE250" s="30" t="s">
        <v>210</v>
      </c>
      <c r="AJ250" s="3"/>
      <c r="AK250" s="3"/>
      <c r="AL250" s="3"/>
      <c r="AM250" s="3"/>
      <c r="AN250" s="20"/>
      <c r="AO250" s="3"/>
    </row>
    <row r="251" spans="2:41" x14ac:dyDescent="0.25">
      <c r="B251" s="13" t="s">
        <v>15</v>
      </c>
      <c r="C251" s="12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3" t="s">
        <v>15</v>
      </c>
      <c r="Y251" s="12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x14ac:dyDescent="0.25">
      <c r="B252" s="13" t="s">
        <v>16</v>
      </c>
      <c r="C252" s="12"/>
      <c r="E252" s="161" t="s">
        <v>7</v>
      </c>
      <c r="F252" s="162"/>
      <c r="G252" s="163"/>
      <c r="H252" s="5">
        <f>SUM(H238:H251)</f>
        <v>1095</v>
      </c>
      <c r="N252" s="3"/>
      <c r="O252" s="3"/>
      <c r="P252" s="3"/>
      <c r="Q252" s="3"/>
      <c r="R252" s="20"/>
      <c r="S252" s="3"/>
      <c r="V252" s="19"/>
      <c r="X252" s="13" t="s">
        <v>16</v>
      </c>
      <c r="Y252" s="12"/>
      <c r="AA252" s="161" t="s">
        <v>7</v>
      </c>
      <c r="AB252" s="162"/>
      <c r="AC252" s="163"/>
      <c r="AD252" s="5">
        <f>SUM(AD238:AD251)</f>
        <v>2417.54</v>
      </c>
      <c r="AJ252" s="3"/>
      <c r="AK252" s="3"/>
      <c r="AL252" s="3"/>
      <c r="AM252" s="3"/>
      <c r="AN252" s="20"/>
      <c r="AO252" s="3"/>
    </row>
    <row r="253" spans="2:41" x14ac:dyDescent="0.25">
      <c r="B253" s="13" t="s">
        <v>17</v>
      </c>
      <c r="C253" s="12"/>
      <c r="E253" s="15"/>
      <c r="F253" s="15"/>
      <c r="G253" s="15"/>
      <c r="N253" s="3"/>
      <c r="O253" s="3"/>
      <c r="P253" s="3"/>
      <c r="Q253" s="3"/>
      <c r="R253" s="20"/>
      <c r="S253" s="3"/>
      <c r="V253" s="19"/>
      <c r="X253" s="13" t="s">
        <v>570</v>
      </c>
      <c r="Y253" s="12">
        <v>344.41</v>
      </c>
      <c r="AA253" s="15"/>
      <c r="AB253" s="15"/>
      <c r="AC253" s="15"/>
      <c r="AJ253" s="3"/>
      <c r="AK253" s="3"/>
      <c r="AL253" s="3"/>
      <c r="AM253" s="3"/>
      <c r="AN253" s="20"/>
      <c r="AO253" s="3"/>
    </row>
    <row r="254" spans="2:41" x14ac:dyDescent="0.25">
      <c r="B254" s="14"/>
      <c r="C254" s="12"/>
      <c r="N254" s="161" t="s">
        <v>7</v>
      </c>
      <c r="O254" s="162"/>
      <c r="P254" s="162"/>
      <c r="Q254" s="163"/>
      <c r="R254" s="20">
        <f>SUM(R238:R253)</f>
        <v>3042</v>
      </c>
      <c r="S254" s="3"/>
      <c r="V254" s="19"/>
      <c r="X254" s="14"/>
      <c r="Y254" s="12"/>
      <c r="AJ254" s="161" t="s">
        <v>7</v>
      </c>
      <c r="AK254" s="162"/>
      <c r="AL254" s="162"/>
      <c r="AM254" s="163"/>
      <c r="AN254" s="20">
        <f>SUM(AN239:AN253)</f>
        <v>0</v>
      </c>
      <c r="AO254" s="3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  <c r="AA256" s="29" t="s">
        <v>37</v>
      </c>
      <c r="AB256" s="1" t="s">
        <v>629</v>
      </c>
    </row>
    <row r="257" spans="2:27" x14ac:dyDescent="0.25">
      <c r="B257" s="14"/>
      <c r="C257" s="12"/>
      <c r="E257" s="16"/>
      <c r="V257" s="19"/>
      <c r="X257" s="14"/>
      <c r="Y257" s="12"/>
      <c r="AA257" s="62"/>
    </row>
    <row r="258" spans="2:27" x14ac:dyDescent="0.25">
      <c r="B258" s="14"/>
      <c r="C258" s="12"/>
      <c r="V258" s="19"/>
      <c r="X258" s="14"/>
      <c r="Y258" s="12"/>
      <c r="AA258" s="3"/>
    </row>
    <row r="259" spans="2:27" x14ac:dyDescent="0.25">
      <c r="B259" s="14"/>
      <c r="C259" s="12"/>
      <c r="V259" s="19"/>
      <c r="X259" s="14"/>
      <c r="Y259" s="12"/>
    </row>
    <row r="260" spans="2:27" x14ac:dyDescent="0.25">
      <c r="B260" s="14"/>
      <c r="C260" s="12"/>
      <c r="V260" s="19"/>
      <c r="X260" s="14"/>
      <c r="Y260" s="12"/>
    </row>
    <row r="261" spans="2:27" x14ac:dyDescent="0.25">
      <c r="B261" s="14"/>
      <c r="C261" s="12"/>
      <c r="V261" s="19"/>
      <c r="X261" s="14"/>
      <c r="Y261" s="12"/>
    </row>
    <row r="262" spans="2:27" x14ac:dyDescent="0.25">
      <c r="B262" s="14"/>
      <c r="C262" s="12"/>
      <c r="V262" s="19"/>
      <c r="X262" s="14"/>
      <c r="Y262" s="12"/>
    </row>
    <row r="263" spans="2:27" x14ac:dyDescent="0.25">
      <c r="B263" s="13"/>
      <c r="C263" s="12"/>
      <c r="V263" s="19"/>
      <c r="X263" s="13"/>
      <c r="Y263" s="12"/>
    </row>
    <row r="264" spans="2:27" x14ac:dyDescent="0.25">
      <c r="B264" s="17" t="s">
        <v>18</v>
      </c>
      <c r="C264" s="18">
        <f>SUM(C245:C263)</f>
        <v>3989.8</v>
      </c>
      <c r="D264" s="30" t="s">
        <v>22</v>
      </c>
      <c r="E264" s="30" t="s">
        <v>21</v>
      </c>
      <c r="V264" s="19"/>
      <c r="X264" s="17" t="s">
        <v>18</v>
      </c>
      <c r="Y264" s="18">
        <f>SUM(Y245:Y263)</f>
        <v>3249.21</v>
      </c>
      <c r="Z264" s="30" t="s">
        <v>22</v>
      </c>
      <c r="AA264" s="30" t="s">
        <v>21</v>
      </c>
    </row>
    <row r="265" spans="2:27" x14ac:dyDescent="0.25">
      <c r="E265" s="1" t="s">
        <v>19</v>
      </c>
      <c r="V265" s="19"/>
      <c r="AA265" s="1" t="s">
        <v>19</v>
      </c>
    </row>
    <row r="266" spans="2:27" x14ac:dyDescent="0.25">
      <c r="V266" s="19"/>
    </row>
    <row r="267" spans="2:27" x14ac:dyDescent="0.25">
      <c r="V267" s="19"/>
    </row>
    <row r="268" spans="2:27" x14ac:dyDescent="0.25">
      <c r="V268" s="19"/>
    </row>
    <row r="269" spans="2:27" x14ac:dyDescent="0.25">
      <c r="V269" s="19"/>
    </row>
    <row r="270" spans="2:27" x14ac:dyDescent="0.25">
      <c r="V270" s="19"/>
    </row>
    <row r="271" spans="2:27" x14ac:dyDescent="0.25">
      <c r="V271" s="19"/>
    </row>
    <row r="272" spans="2:27" x14ac:dyDescent="0.25">
      <c r="V272" s="19"/>
    </row>
    <row r="273" spans="2:41" x14ac:dyDescent="0.25">
      <c r="V273" s="19"/>
    </row>
    <row r="274" spans="2:41" x14ac:dyDescent="0.25">
      <c r="V274" s="19"/>
    </row>
    <row r="275" spans="2:41" x14ac:dyDescent="0.25">
      <c r="V275" s="19"/>
    </row>
    <row r="276" spans="2:41" x14ac:dyDescent="0.25">
      <c r="V276" s="19"/>
    </row>
    <row r="277" spans="2:41" x14ac:dyDescent="0.25">
      <c r="V277" s="19"/>
      <c r="AC277" s="164" t="s">
        <v>29</v>
      </c>
      <c r="AD277" s="164"/>
      <c r="AE277" s="164"/>
    </row>
    <row r="278" spans="2:41" x14ac:dyDescent="0.25">
      <c r="H278" s="165" t="s">
        <v>28</v>
      </c>
      <c r="I278" s="165"/>
      <c r="J278" s="165"/>
      <c r="V278" s="19"/>
      <c r="AC278" s="164"/>
      <c r="AD278" s="164"/>
      <c r="AE278" s="164"/>
    </row>
    <row r="279" spans="2:41" x14ac:dyDescent="0.25">
      <c r="H279" s="165"/>
      <c r="I279" s="165"/>
      <c r="J279" s="165"/>
      <c r="V279" s="19"/>
      <c r="AC279" s="164"/>
      <c r="AD279" s="164"/>
      <c r="AE279" s="164"/>
    </row>
    <row r="280" spans="2:41" x14ac:dyDescent="0.25">
      <c r="V280" s="19"/>
    </row>
    <row r="281" spans="2:41" x14ac:dyDescent="0.25">
      <c r="V281" s="19"/>
    </row>
    <row r="282" spans="2:41" ht="23.25" x14ac:dyDescent="0.35">
      <c r="B282" s="24" t="s">
        <v>65</v>
      </c>
      <c r="V282" s="19"/>
      <c r="X282" s="24" t="s">
        <v>65</v>
      </c>
    </row>
    <row r="283" spans="2:41" ht="23.25" x14ac:dyDescent="0.35">
      <c r="B283" s="25" t="s">
        <v>82</v>
      </c>
      <c r="C283" s="22">
        <f>IF(X236="PAGADO",0,Y241)</f>
        <v>-831.67000000000007</v>
      </c>
      <c r="E283" s="166" t="s">
        <v>20</v>
      </c>
      <c r="F283" s="166"/>
      <c r="G283" s="166"/>
      <c r="H283" s="166"/>
      <c r="V283" s="19"/>
      <c r="X283" s="25" t="s">
        <v>32</v>
      </c>
      <c r="Y283" s="22">
        <f>IF(B283="PAGADO",0,C288)</f>
        <v>0</v>
      </c>
      <c r="AA283" s="166" t="s">
        <v>20</v>
      </c>
      <c r="AB283" s="166"/>
      <c r="AC283" s="166"/>
      <c r="AD283" s="166"/>
    </row>
    <row r="284" spans="2:41" x14ac:dyDescent="0.25">
      <c r="B284" s="1" t="s">
        <v>0</v>
      </c>
      <c r="C284" s="21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9"/>
      <c r="X284" s="1" t="s">
        <v>0</v>
      </c>
      <c r="Y284" s="21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2"/>
      <c r="E285" s="4">
        <v>44996</v>
      </c>
      <c r="F285" s="3" t="s">
        <v>201</v>
      </c>
      <c r="G285" s="3" t="s">
        <v>143</v>
      </c>
      <c r="H285" s="5">
        <v>200</v>
      </c>
      <c r="I285" s="30" t="s">
        <v>241</v>
      </c>
      <c r="N285" s="27">
        <v>45013</v>
      </c>
      <c r="O285" s="3" t="s">
        <v>589</v>
      </c>
      <c r="P285" s="3">
        <v>300</v>
      </c>
      <c r="Q285" s="3">
        <v>1182</v>
      </c>
      <c r="R285" s="20">
        <v>300</v>
      </c>
      <c r="S285" s="3"/>
      <c r="V285" s="19"/>
      <c r="Y285" s="22"/>
      <c r="AA285" s="4">
        <v>44961</v>
      </c>
      <c r="AB285" s="3" t="s">
        <v>149</v>
      </c>
      <c r="AC285" s="3" t="s">
        <v>169</v>
      </c>
      <c r="AD285" s="5">
        <v>170</v>
      </c>
      <c r="AE285" s="30" t="s">
        <v>210</v>
      </c>
      <c r="AJ285" s="27"/>
      <c r="AK285" s="3"/>
      <c r="AL285" s="3"/>
      <c r="AM285" s="3"/>
      <c r="AN285" s="20"/>
      <c r="AO285" s="3"/>
    </row>
    <row r="286" spans="2:41" x14ac:dyDescent="0.25">
      <c r="B286" s="1" t="s">
        <v>24</v>
      </c>
      <c r="C286" s="21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s="30" t="s">
        <v>270</v>
      </c>
      <c r="N286" s="27">
        <v>45013</v>
      </c>
      <c r="O286" s="3" t="s">
        <v>590</v>
      </c>
      <c r="P286" s="3">
        <v>120</v>
      </c>
      <c r="Q286" s="3">
        <v>1181</v>
      </c>
      <c r="R286" s="20">
        <v>120</v>
      </c>
      <c r="S286" s="3"/>
      <c r="V286" s="19"/>
      <c r="X286" s="1" t="s">
        <v>24</v>
      </c>
      <c r="Y286" s="21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s="30" t="s">
        <v>241</v>
      </c>
      <c r="AJ286" s="27"/>
      <c r="AK286" s="3"/>
      <c r="AL286" s="3"/>
      <c r="AM286" s="3"/>
      <c r="AN286" s="20"/>
      <c r="AO286" s="3"/>
    </row>
    <row r="287" spans="2:41" x14ac:dyDescent="0.25">
      <c r="B287" s="1" t="s">
        <v>9</v>
      </c>
      <c r="C287" s="22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s="30" t="s">
        <v>270</v>
      </c>
      <c r="N287" s="27">
        <v>45016</v>
      </c>
      <c r="O287" s="3" t="s">
        <v>616</v>
      </c>
      <c r="P287" s="3">
        <v>150</v>
      </c>
      <c r="Q287" s="3"/>
      <c r="R287" s="20">
        <v>150</v>
      </c>
      <c r="S287" s="3"/>
      <c r="V287" s="19"/>
      <c r="X287" s="1" t="s">
        <v>9</v>
      </c>
      <c r="Y287" s="22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s="30" t="s">
        <v>241</v>
      </c>
      <c r="AJ287" s="27"/>
      <c r="AK287" s="3"/>
      <c r="AL287" s="3"/>
      <c r="AM287" s="3"/>
      <c r="AN287" s="20"/>
      <c r="AO287" s="3"/>
    </row>
    <row r="288" spans="2:41" x14ac:dyDescent="0.25">
      <c r="B288" s="6" t="s">
        <v>25</v>
      </c>
      <c r="C288" s="23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s="30" t="s">
        <v>270</v>
      </c>
      <c r="N288" s="27">
        <v>45020</v>
      </c>
      <c r="O288" s="3" t="s">
        <v>616</v>
      </c>
      <c r="P288" s="3">
        <v>300</v>
      </c>
      <c r="Q288" s="3">
        <v>1197</v>
      </c>
      <c r="R288" s="20">
        <v>300</v>
      </c>
      <c r="S288" s="3"/>
      <c r="V288" s="19"/>
      <c r="X288" s="6" t="s">
        <v>8</v>
      </c>
      <c r="Y288" s="23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20"/>
      <c r="AO288" s="3"/>
    </row>
    <row r="289" spans="2:41" ht="26.25" x14ac:dyDescent="0.4">
      <c r="B289" s="167" t="str">
        <f>IF(C288&lt;0,"NO PAGAR","COBRAR")</f>
        <v>COBRAR</v>
      </c>
      <c r="C289" s="167"/>
      <c r="E289" s="9">
        <v>44983</v>
      </c>
      <c r="F289" s="10" t="s">
        <v>288</v>
      </c>
      <c r="G289" s="10" t="s">
        <v>86</v>
      </c>
      <c r="H289" s="5">
        <v>172.88</v>
      </c>
      <c r="I289" s="30" t="s">
        <v>270</v>
      </c>
      <c r="N289" s="3"/>
      <c r="O289" s="3"/>
      <c r="P289" s="3"/>
      <c r="Q289" s="3"/>
      <c r="R289" s="20"/>
      <c r="S289" s="3"/>
      <c r="V289" s="19"/>
      <c r="X289" s="167" t="str">
        <f>IF(Y288&lt;0,"NO PAGAR","COBRAR")</f>
        <v>COBRAR</v>
      </c>
      <c r="Y289" s="167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59" t="s">
        <v>9</v>
      </c>
      <c r="C290" s="160"/>
      <c r="E290" s="9">
        <v>44974</v>
      </c>
      <c r="F290" s="10" t="s">
        <v>613</v>
      </c>
      <c r="G290" s="10" t="s">
        <v>86</v>
      </c>
      <c r="H290" s="5">
        <v>120</v>
      </c>
      <c r="I290" s="30" t="s">
        <v>241</v>
      </c>
      <c r="N290" s="3"/>
      <c r="O290" s="3"/>
      <c r="P290" s="3"/>
      <c r="Q290" s="3"/>
      <c r="R290" s="20"/>
      <c r="S290" s="3"/>
      <c r="V290" s="19"/>
      <c r="X290" s="159" t="s">
        <v>9</v>
      </c>
      <c r="Y290" s="160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1" t="str">
        <f>IF(C324&lt;0,"SALDO A FAVOR","SALDO ADELANTAD0'")</f>
        <v>SALDO ADELANTAD0'</v>
      </c>
      <c r="C291" s="12">
        <f>IF(Y241&lt;=0,Y241*-1)</f>
        <v>831.67000000000007</v>
      </c>
      <c r="E291" s="9">
        <v>44960</v>
      </c>
      <c r="F291" s="10" t="s">
        <v>181</v>
      </c>
      <c r="G291" s="10" t="s">
        <v>86</v>
      </c>
      <c r="H291" s="5">
        <v>210</v>
      </c>
      <c r="I291" s="30" t="s">
        <v>210</v>
      </c>
      <c r="N291" s="3"/>
      <c r="O291" s="3"/>
      <c r="P291" s="3"/>
      <c r="Q291" s="3"/>
      <c r="R291" s="20"/>
      <c r="S291" s="3"/>
      <c r="V291" s="19"/>
      <c r="X291" s="11" t="str">
        <f>IF(C288&lt;0,"SALDO ADELANTADO","SALDO A FAVOR'")</f>
        <v>SALDO A FAVOR'</v>
      </c>
      <c r="Y291" s="12" t="b">
        <f>IF(C288&lt;=0,C288*-1)</f>
        <v>0</v>
      </c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10</v>
      </c>
      <c r="C292" s="12">
        <f>R301</f>
        <v>870</v>
      </c>
      <c r="E292" s="9">
        <v>44985</v>
      </c>
      <c r="F292" s="10" t="s">
        <v>619</v>
      </c>
      <c r="G292" s="10" t="s">
        <v>86</v>
      </c>
      <c r="H292" s="5">
        <v>150</v>
      </c>
      <c r="I292" s="30" t="s">
        <v>241</v>
      </c>
      <c r="N292" s="3"/>
      <c r="O292" s="3"/>
      <c r="P292" s="3"/>
      <c r="Q292" s="3"/>
      <c r="R292" s="20"/>
      <c r="S292" s="3"/>
      <c r="V292" s="19"/>
      <c r="X292" s="13" t="s">
        <v>10</v>
      </c>
      <c r="Y292" s="12">
        <f>AN301</f>
        <v>0</v>
      </c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11</v>
      </c>
      <c r="C293" s="12"/>
      <c r="E293" s="9">
        <v>44998</v>
      </c>
      <c r="F293" s="10" t="s">
        <v>88</v>
      </c>
      <c r="G293" s="10" t="s">
        <v>86</v>
      </c>
      <c r="H293" s="5">
        <v>150</v>
      </c>
      <c r="I293" s="30" t="s">
        <v>210</v>
      </c>
      <c r="N293" s="3"/>
      <c r="O293" s="3"/>
      <c r="P293" s="3"/>
      <c r="Q293" s="3"/>
      <c r="R293" s="20"/>
      <c r="S293" s="3"/>
      <c r="V293" s="19"/>
      <c r="X293" s="13" t="s">
        <v>11</v>
      </c>
      <c r="Y293" s="12">
        <v>110</v>
      </c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12</v>
      </c>
      <c r="C294" s="12"/>
      <c r="E294" s="9">
        <v>45006</v>
      </c>
      <c r="F294" s="10" t="s">
        <v>88</v>
      </c>
      <c r="G294" s="10" t="s">
        <v>141</v>
      </c>
      <c r="H294" s="5">
        <v>150</v>
      </c>
      <c r="I294" s="30" t="s">
        <v>210</v>
      </c>
      <c r="N294" s="3"/>
      <c r="O294" s="3"/>
      <c r="P294" s="3"/>
      <c r="Q294" s="3"/>
      <c r="R294" s="20"/>
      <c r="S294" s="3"/>
      <c r="V294" s="19"/>
      <c r="X294" s="13" t="s">
        <v>12</v>
      </c>
      <c r="Y294" s="12">
        <v>45</v>
      </c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13</v>
      </c>
      <c r="C295" s="12"/>
      <c r="E295" s="9">
        <v>45002</v>
      </c>
      <c r="F295" s="10" t="s">
        <v>88</v>
      </c>
      <c r="G295" s="10" t="s">
        <v>86</v>
      </c>
      <c r="H295" s="5">
        <v>150</v>
      </c>
      <c r="I295" s="30" t="s">
        <v>241</v>
      </c>
      <c r="N295" s="3"/>
      <c r="O295" s="3"/>
      <c r="P295" s="3"/>
      <c r="Q295" s="3"/>
      <c r="R295" s="20"/>
      <c r="S295" s="3"/>
      <c r="V295" s="19"/>
      <c r="X295" s="13" t="s">
        <v>13</v>
      </c>
      <c r="Y295" s="12">
        <v>20</v>
      </c>
      <c r="AA295" s="9"/>
      <c r="AB295" s="10"/>
      <c r="AC295" s="10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3" t="s">
        <v>14</v>
      </c>
      <c r="C296" s="12"/>
      <c r="E296" s="9">
        <v>44998</v>
      </c>
      <c r="F296" s="10" t="s">
        <v>88</v>
      </c>
      <c r="G296" s="10" t="s">
        <v>86</v>
      </c>
      <c r="H296" s="5">
        <v>150</v>
      </c>
      <c r="I296" s="30" t="s">
        <v>210</v>
      </c>
      <c r="N296" s="3"/>
      <c r="O296" s="3"/>
      <c r="P296" s="3"/>
      <c r="Q296" s="3"/>
      <c r="R296" s="20"/>
      <c r="S296" s="3"/>
      <c r="V296" s="19"/>
      <c r="X296" s="13" t="s">
        <v>648</v>
      </c>
      <c r="Y296" s="12">
        <v>95.69</v>
      </c>
      <c r="AA296" s="9"/>
      <c r="AB296" s="10"/>
      <c r="AC296" s="10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13" t="s">
        <v>15</v>
      </c>
      <c r="C297" s="12"/>
      <c r="E297" s="9">
        <v>44972</v>
      </c>
      <c r="F297" s="10" t="s">
        <v>88</v>
      </c>
      <c r="G297" s="10" t="s">
        <v>86</v>
      </c>
      <c r="H297" s="5">
        <v>175</v>
      </c>
      <c r="I297" s="30" t="s">
        <v>210</v>
      </c>
      <c r="N297" s="3"/>
      <c r="O297" s="3"/>
      <c r="P297" s="3"/>
      <c r="Q297" s="3"/>
      <c r="R297" s="20"/>
      <c r="S297" s="3"/>
      <c r="V297" s="19"/>
      <c r="X297" s="13" t="s">
        <v>15</v>
      </c>
      <c r="Y297" s="12"/>
      <c r="AA297" s="9"/>
      <c r="AB297" s="10"/>
      <c r="AC297" s="10"/>
      <c r="AD297" s="5"/>
      <c r="AJ297" s="3"/>
      <c r="AK297" s="3"/>
      <c r="AL297" s="3"/>
      <c r="AM297" s="3"/>
      <c r="AN297" s="20"/>
      <c r="AO297" s="3"/>
    </row>
    <row r="298" spans="2:41" x14ac:dyDescent="0.25">
      <c r="B298" s="13" t="s">
        <v>594</v>
      </c>
      <c r="C298" s="12">
        <v>141.30000000000001</v>
      </c>
      <c r="E298" s="9">
        <v>45022</v>
      </c>
      <c r="F298" s="10" t="s">
        <v>633</v>
      </c>
      <c r="G298" s="10"/>
      <c r="H298" s="5">
        <v>40</v>
      </c>
      <c r="N298" s="3"/>
      <c r="O298" s="3"/>
      <c r="P298" s="3"/>
      <c r="Q298" s="3"/>
      <c r="R298" s="20"/>
      <c r="S298" s="3"/>
      <c r="V298" s="19"/>
      <c r="X298" s="13" t="s">
        <v>16</v>
      </c>
      <c r="Y298" s="12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3" t="s">
        <v>17</v>
      </c>
      <c r="C299" s="12"/>
      <c r="E299" s="161" t="s">
        <v>7</v>
      </c>
      <c r="F299" s="162"/>
      <c r="G299" s="163"/>
      <c r="H299" s="5">
        <f>SUM(H285:H298)</f>
        <v>2126.9899999999998</v>
      </c>
      <c r="N299" s="3"/>
      <c r="O299" s="3"/>
      <c r="P299" s="3"/>
      <c r="Q299" s="3"/>
      <c r="R299" s="20"/>
      <c r="S299" s="3"/>
      <c r="V299" s="19"/>
      <c r="X299" s="13" t="s">
        <v>17</v>
      </c>
      <c r="Y299" s="12"/>
      <c r="AA299" s="161" t="s">
        <v>7</v>
      </c>
      <c r="AB299" s="162"/>
      <c r="AC299" s="163"/>
      <c r="AD299" s="5">
        <f>SUM(AD285:AD298)</f>
        <v>490</v>
      </c>
      <c r="AJ299" s="3"/>
      <c r="AK299" s="3"/>
      <c r="AL299" s="3"/>
      <c r="AM299" s="3"/>
      <c r="AN299" s="20"/>
      <c r="AO299" s="3"/>
    </row>
    <row r="300" spans="2:41" x14ac:dyDescent="0.25">
      <c r="B300" s="14"/>
      <c r="C300" s="12"/>
      <c r="E300" s="15"/>
      <c r="F300" s="15"/>
      <c r="G300" s="15"/>
      <c r="N300" s="3"/>
      <c r="O300" s="3"/>
      <c r="P300" s="3"/>
      <c r="Q300" s="3"/>
      <c r="R300" s="20"/>
      <c r="S300" s="3"/>
      <c r="V300" s="19"/>
      <c r="X300" s="14"/>
      <c r="Y300" s="12"/>
      <c r="AA300" s="15"/>
      <c r="AB300" s="15"/>
      <c r="AC300" s="15"/>
      <c r="AJ300" s="3"/>
      <c r="AK300" s="3"/>
      <c r="AL300" s="3"/>
      <c r="AM300" s="3"/>
      <c r="AN300" s="20"/>
      <c r="AO300" s="3"/>
    </row>
    <row r="301" spans="2:41" x14ac:dyDescent="0.25">
      <c r="B301" s="14"/>
      <c r="C301" s="12"/>
      <c r="N301" s="161" t="s">
        <v>7</v>
      </c>
      <c r="O301" s="162"/>
      <c r="P301" s="162"/>
      <c r="Q301" s="163"/>
      <c r="R301" s="20">
        <f>SUM(R285:R300)</f>
        <v>870</v>
      </c>
      <c r="S301" s="3"/>
      <c r="V301" s="19"/>
      <c r="X301" s="14"/>
      <c r="Y301" s="12"/>
      <c r="AJ301" s="161" t="s">
        <v>7</v>
      </c>
      <c r="AK301" s="162"/>
      <c r="AL301" s="162"/>
      <c r="AM301" s="163"/>
      <c r="AN301" s="20">
        <f>SUM(AN285:AN300)</f>
        <v>0</v>
      </c>
      <c r="AO301" s="3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4"/>
      <c r="C304" s="12"/>
      <c r="E304" s="16"/>
      <c r="V304" s="19"/>
      <c r="X304" s="14"/>
      <c r="Y304" s="12"/>
      <c r="AA304" s="16"/>
    </row>
    <row r="305" spans="1:43" x14ac:dyDescent="0.25">
      <c r="B305" s="14"/>
      <c r="C305" s="12"/>
      <c r="E305" s="30" t="s">
        <v>630</v>
      </c>
      <c r="F305" s="30">
        <v>9</v>
      </c>
      <c r="V305" s="19"/>
      <c r="X305" s="14"/>
      <c r="Y305" s="12"/>
    </row>
    <row r="306" spans="1:43" x14ac:dyDescent="0.25">
      <c r="B306" s="14"/>
      <c r="C306" s="12"/>
      <c r="V306" s="19"/>
      <c r="X306" s="14"/>
      <c r="Y306" s="12"/>
    </row>
    <row r="307" spans="1:43" x14ac:dyDescent="0.25">
      <c r="B307" s="14"/>
      <c r="C307" s="12"/>
      <c r="V307" s="19"/>
      <c r="X307" s="14"/>
      <c r="Y307" s="12"/>
    </row>
    <row r="308" spans="1:43" x14ac:dyDescent="0.25">
      <c r="B308" s="14"/>
      <c r="C308" s="12"/>
      <c r="V308" s="19"/>
      <c r="X308" s="14"/>
      <c r="Y308" s="12"/>
    </row>
    <row r="309" spans="1:43" x14ac:dyDescent="0.25">
      <c r="B309" s="13"/>
      <c r="C309" s="12"/>
      <c r="V309" s="19"/>
      <c r="X309" s="13"/>
      <c r="Y309" s="12"/>
    </row>
    <row r="310" spans="1:43" x14ac:dyDescent="0.25">
      <c r="B310" s="17" t="s">
        <v>18</v>
      </c>
      <c r="C310" s="18">
        <f>SUM(C291:C309)</f>
        <v>1842.97</v>
      </c>
      <c r="V310" s="19"/>
      <c r="X310" s="17" t="s">
        <v>18</v>
      </c>
      <c r="Y310" s="18">
        <f>SUM(Y291:Y309)</f>
        <v>270.69</v>
      </c>
    </row>
    <row r="311" spans="1:43" x14ac:dyDescent="0.25">
      <c r="D311" s="30" t="s">
        <v>22</v>
      </c>
      <c r="E311" s="30" t="s">
        <v>21</v>
      </c>
      <c r="V311" s="19"/>
      <c r="Z311" s="30" t="s">
        <v>22</v>
      </c>
      <c r="AA311" s="30" t="s">
        <v>21</v>
      </c>
    </row>
    <row r="312" spans="1:43" x14ac:dyDescent="0.25">
      <c r="E312" s="1" t="s">
        <v>19</v>
      </c>
      <c r="V312" s="19"/>
      <c r="AA312" s="1" t="s">
        <v>19</v>
      </c>
    </row>
    <row r="313" spans="1:43" x14ac:dyDescent="0.25">
      <c r="V313" s="19"/>
    </row>
    <row r="314" spans="1:43" x14ac:dyDescent="0.25">
      <c r="V314" s="19"/>
    </row>
    <row r="315" spans="1:43" x14ac:dyDescent="0.25">
      <c r="V315" s="19"/>
    </row>
    <row r="316" spans="1:43" x14ac:dyDescent="0.25">
      <c r="V316" s="19"/>
    </row>
    <row r="317" spans="1:43" x14ac:dyDescent="0.25">
      <c r="V317" s="19"/>
    </row>
    <row r="318" spans="1:43" x14ac:dyDescent="0.25">
      <c r="V318" s="19"/>
    </row>
    <row r="319" spans="1:43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</row>
    <row r="320" spans="1:43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</row>
    <row r="321" spans="1:43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</row>
    <row r="322" spans="1:43" x14ac:dyDescent="0.25">
      <c r="V322" s="19"/>
    </row>
    <row r="323" spans="1:43" x14ac:dyDescent="0.25">
      <c r="H323" s="165" t="s">
        <v>30</v>
      </c>
      <c r="I323" s="165"/>
      <c r="J323" s="165"/>
      <c r="V323" s="19"/>
      <c r="AA323" s="165" t="s">
        <v>31</v>
      </c>
      <c r="AB323" s="165"/>
      <c r="AC323" s="165"/>
    </row>
    <row r="324" spans="1:43" x14ac:dyDescent="0.25">
      <c r="H324" s="165"/>
      <c r="I324" s="165"/>
      <c r="J324" s="165"/>
      <c r="V324" s="19"/>
      <c r="AA324" s="165"/>
      <c r="AB324" s="165"/>
      <c r="AC324" s="165"/>
    </row>
    <row r="325" spans="1:43" x14ac:dyDescent="0.25">
      <c r="V325" s="19"/>
    </row>
    <row r="326" spans="1:43" x14ac:dyDescent="0.25">
      <c r="V326" s="19"/>
    </row>
    <row r="327" spans="1:43" ht="23.25" x14ac:dyDescent="0.35">
      <c r="B327" s="26" t="s">
        <v>65</v>
      </c>
      <c r="V327" s="19"/>
      <c r="X327" s="24" t="s">
        <v>65</v>
      </c>
    </row>
    <row r="328" spans="1:43" ht="23.25" x14ac:dyDescent="0.35">
      <c r="B328" s="25" t="s">
        <v>32</v>
      </c>
      <c r="C328" s="22">
        <f>IF(X283="PAGADO",0,Y288)</f>
        <v>219.31</v>
      </c>
      <c r="E328" s="166" t="s">
        <v>20</v>
      </c>
      <c r="F328" s="166"/>
      <c r="G328" s="166"/>
      <c r="H328" s="166"/>
      <c r="V328" s="19"/>
      <c r="X328" s="25" t="s">
        <v>156</v>
      </c>
      <c r="Y328" s="22">
        <f>IF(B1122="PAGADO",0,C333)</f>
        <v>2034.2800000000002</v>
      </c>
      <c r="AA328" s="166" t="s">
        <v>20</v>
      </c>
      <c r="AB328" s="166"/>
      <c r="AC328" s="166"/>
      <c r="AD328" s="166"/>
    </row>
    <row r="329" spans="1:43" x14ac:dyDescent="0.25">
      <c r="B329" s="1" t="s">
        <v>0</v>
      </c>
      <c r="C329" s="21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9"/>
      <c r="X329" s="1" t="s">
        <v>0</v>
      </c>
      <c r="Y329" s="21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108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2"/>
      <c r="E330" s="4">
        <v>44994</v>
      </c>
      <c r="F330" s="3" t="s">
        <v>512</v>
      </c>
      <c r="G330" s="3" t="s">
        <v>97</v>
      </c>
      <c r="H330" s="5">
        <v>285</v>
      </c>
      <c r="I330" s="30" t="s">
        <v>664</v>
      </c>
      <c r="N330" s="27"/>
      <c r="O330" s="3"/>
      <c r="P330" s="3"/>
      <c r="Q330" s="3"/>
      <c r="R330" s="20"/>
      <c r="S330" s="3"/>
      <c r="V330" s="19"/>
      <c r="Y330" s="22"/>
      <c r="AA330" s="4"/>
      <c r="AB330" s="3"/>
      <c r="AC330" s="3"/>
      <c r="AD330" s="5"/>
      <c r="AE330" s="3"/>
      <c r="AJ330" s="27"/>
      <c r="AK330" s="3"/>
      <c r="AL330" s="3"/>
      <c r="AM330" s="3"/>
      <c r="AN330" s="20"/>
      <c r="AO330" s="3"/>
    </row>
    <row r="331" spans="1:43" x14ac:dyDescent="0.25">
      <c r="B331" s="1" t="s">
        <v>24</v>
      </c>
      <c r="C331" s="21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s="30" t="s">
        <v>664</v>
      </c>
      <c r="N331" s="27"/>
      <c r="O331" s="3"/>
      <c r="P331" s="3"/>
      <c r="Q331" s="3"/>
      <c r="R331" s="20"/>
      <c r="S331" s="3"/>
      <c r="V331" s="19"/>
      <c r="X331" s="1" t="s">
        <v>24</v>
      </c>
      <c r="Y331" s="21">
        <f>IF(Y328&gt;0,Y328+Y329,Y329)</f>
        <v>2034.2800000000002</v>
      </c>
      <c r="AA331" s="4"/>
      <c r="AB331" s="3"/>
      <c r="AC331" s="3"/>
      <c r="AD331" s="5"/>
      <c r="AE331" s="3"/>
      <c r="AJ331" s="27"/>
      <c r="AK331" s="3"/>
      <c r="AL331" s="3"/>
      <c r="AM331" s="3"/>
      <c r="AN331" s="20"/>
      <c r="AO331" s="3"/>
    </row>
    <row r="332" spans="1:43" x14ac:dyDescent="0.25">
      <c r="B332" s="1" t="s">
        <v>9</v>
      </c>
      <c r="C332" s="22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s="30" t="s">
        <v>270</v>
      </c>
      <c r="N332" s="3"/>
      <c r="O332" s="3"/>
      <c r="P332" s="3"/>
      <c r="Q332" s="3"/>
      <c r="R332" s="20"/>
      <c r="S332" s="3"/>
      <c r="V332" s="19"/>
      <c r="X332" s="1" t="s">
        <v>9</v>
      </c>
      <c r="Y332" s="22">
        <f>Y351</f>
        <v>348.18</v>
      </c>
      <c r="AA332" s="4"/>
      <c r="AB332" s="3"/>
      <c r="AC332" s="3"/>
      <c r="AD332" s="5"/>
      <c r="AE332" s="3"/>
      <c r="AJ332" s="27"/>
      <c r="AK332" s="3"/>
      <c r="AL332" s="3"/>
      <c r="AM332" s="3"/>
      <c r="AN332" s="20"/>
      <c r="AO332" s="3"/>
    </row>
    <row r="333" spans="1:43" x14ac:dyDescent="0.25">
      <c r="B333" s="6" t="s">
        <v>26</v>
      </c>
      <c r="C333" s="23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s="65" t="s">
        <v>664</v>
      </c>
      <c r="N333" s="3"/>
      <c r="O333" s="3"/>
      <c r="P333" s="3"/>
      <c r="Q333" s="3"/>
      <c r="R333" s="20"/>
      <c r="S333" s="3"/>
      <c r="V333" s="19"/>
      <c r="X333" s="6" t="s">
        <v>27</v>
      </c>
      <c r="Y333" s="23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20"/>
      <c r="AO333" s="3"/>
    </row>
    <row r="334" spans="1:43" ht="23.25" x14ac:dyDescent="0.35">
      <c r="B334" s="6"/>
      <c r="C334" s="7"/>
      <c r="E334" s="9">
        <v>44979</v>
      </c>
      <c r="F334" s="10" t="s">
        <v>149</v>
      </c>
      <c r="G334" s="10" t="s">
        <v>141</v>
      </c>
      <c r="H334" s="5">
        <v>170</v>
      </c>
      <c r="I334" s="65" t="s">
        <v>664</v>
      </c>
      <c r="N334" s="3"/>
      <c r="O334" s="3"/>
      <c r="P334" s="3"/>
      <c r="Q334" s="3"/>
      <c r="R334" s="20"/>
      <c r="S334" s="3"/>
      <c r="V334" s="19"/>
      <c r="X334" s="168" t="str">
        <f>IF(Y333&lt;0,"NO PAGAR","COBRAR'")</f>
        <v>COBRAR'</v>
      </c>
      <c r="Y334" s="168"/>
      <c r="AA334" s="9"/>
      <c r="AB334" s="10"/>
      <c r="AC334" s="10"/>
      <c r="AD334" s="5"/>
      <c r="AE334" s="3"/>
      <c r="AJ334" s="3"/>
      <c r="AK334" s="3"/>
      <c r="AL334" s="3"/>
      <c r="AM334" s="3"/>
      <c r="AN334" s="20"/>
      <c r="AO334" s="3"/>
    </row>
    <row r="335" spans="1:43" ht="23.25" x14ac:dyDescent="0.35">
      <c r="B335" s="168" t="str">
        <f>IF(C333&lt;0,"NO PAGAR","COBRAR'")</f>
        <v>COBRAR'</v>
      </c>
      <c r="C335" s="168"/>
      <c r="E335" s="9">
        <v>44980</v>
      </c>
      <c r="F335" s="10" t="s">
        <v>149</v>
      </c>
      <c r="G335" s="10" t="s">
        <v>86</v>
      </c>
      <c r="H335" s="5">
        <v>170</v>
      </c>
      <c r="I335" s="65" t="s">
        <v>664</v>
      </c>
      <c r="N335" s="3"/>
      <c r="O335" s="3"/>
      <c r="P335" s="3"/>
      <c r="Q335" s="3"/>
      <c r="R335" s="20"/>
      <c r="S335" s="3"/>
      <c r="V335" s="19"/>
      <c r="X335" s="6"/>
      <c r="Y335" s="8"/>
      <c r="AA335" s="9"/>
      <c r="AB335" s="10"/>
      <c r="AC335" s="10"/>
      <c r="AD335" s="5"/>
      <c r="AE335" s="3"/>
      <c r="AJ335" s="3"/>
      <c r="AK335" s="3"/>
      <c r="AL335" s="3"/>
      <c r="AM335" s="3"/>
      <c r="AN335" s="20"/>
      <c r="AO335" s="3"/>
    </row>
    <row r="336" spans="1:43" x14ac:dyDescent="0.25">
      <c r="B336" s="159" t="s">
        <v>9</v>
      </c>
      <c r="C336" s="160"/>
      <c r="E336" s="9">
        <v>45008</v>
      </c>
      <c r="F336" s="10" t="s">
        <v>201</v>
      </c>
      <c r="G336" s="10" t="s">
        <v>155</v>
      </c>
      <c r="H336" s="5">
        <v>330</v>
      </c>
      <c r="I336" s="65" t="s">
        <v>270</v>
      </c>
      <c r="N336" s="3"/>
      <c r="O336" s="3"/>
      <c r="P336" s="3"/>
      <c r="Q336" s="3"/>
      <c r="R336" s="20"/>
      <c r="S336" s="3"/>
      <c r="V336" s="19"/>
      <c r="X336" s="159" t="s">
        <v>9</v>
      </c>
      <c r="Y336" s="160"/>
      <c r="AA336" s="9"/>
      <c r="AB336" s="10"/>
      <c r="AC336" s="10"/>
      <c r="AD336" s="5"/>
      <c r="AE336" s="3"/>
      <c r="AJ336" s="3"/>
      <c r="AK336" s="3"/>
      <c r="AL336" s="3"/>
      <c r="AM336" s="3"/>
      <c r="AN336" s="20"/>
      <c r="AO336" s="3"/>
    </row>
    <row r="337" spans="2:41" x14ac:dyDescent="0.25">
      <c r="B337" s="11" t="str">
        <f>IF(Y288&lt;0,"SALDO ADELANTADO","SALDO A FAVOR '")</f>
        <v>SALDO A FAVOR '</v>
      </c>
      <c r="C337" s="12" t="b">
        <f>IF(Y288&lt;=0,Y288*-1)</f>
        <v>0</v>
      </c>
      <c r="E337" s="9">
        <v>45010</v>
      </c>
      <c r="F337" s="10" t="s">
        <v>201</v>
      </c>
      <c r="G337" s="10" t="s">
        <v>86</v>
      </c>
      <c r="H337" s="5">
        <v>170</v>
      </c>
      <c r="I337" s="65" t="s">
        <v>210</v>
      </c>
      <c r="N337" s="3"/>
      <c r="O337" s="3"/>
      <c r="P337" s="3"/>
      <c r="Q337" s="3"/>
      <c r="R337" s="20"/>
      <c r="S337" s="3"/>
      <c r="V337" s="19"/>
      <c r="X337" s="11" t="str">
        <f>IF(C333&lt;0,"SALDO ADELANTADO","SALDO A FAVOR'")</f>
        <v>SALDO A FAVOR'</v>
      </c>
      <c r="Y337" s="12" t="b">
        <f>IF(C333&lt;=0,C333*-1)</f>
        <v>0</v>
      </c>
      <c r="AA337" s="9"/>
      <c r="AB337" s="10"/>
      <c r="AC337" s="10"/>
      <c r="AD337" s="5"/>
      <c r="AE337" s="3"/>
      <c r="AJ337" s="3"/>
      <c r="AK337" s="3"/>
      <c r="AL337" s="3"/>
      <c r="AM337" s="3"/>
      <c r="AN337" s="20"/>
      <c r="AO337" s="3"/>
    </row>
    <row r="338" spans="2:41" x14ac:dyDescent="0.25">
      <c r="B338" s="13" t="s">
        <v>10</v>
      </c>
      <c r="C338" s="12">
        <f>R346</f>
        <v>0</v>
      </c>
      <c r="E338" s="9">
        <v>45014</v>
      </c>
      <c r="F338" s="10" t="s">
        <v>201</v>
      </c>
      <c r="G338" s="10" t="s">
        <v>381</v>
      </c>
      <c r="H338" s="5">
        <v>220</v>
      </c>
      <c r="I338" s="65" t="s">
        <v>270</v>
      </c>
      <c r="N338" s="3"/>
      <c r="O338" s="3"/>
      <c r="P338" s="3"/>
      <c r="Q338" s="3"/>
      <c r="R338" s="20"/>
      <c r="S338" s="3"/>
      <c r="V338" s="19"/>
      <c r="X338" s="13" t="s">
        <v>10</v>
      </c>
      <c r="Y338" s="12">
        <f>AN346</f>
        <v>0</v>
      </c>
      <c r="AA338" s="9"/>
      <c r="AB338" s="10"/>
      <c r="AC338" s="10"/>
      <c r="AD338" s="5"/>
      <c r="AE338" s="3"/>
      <c r="AJ338" s="3"/>
      <c r="AK338" s="3"/>
      <c r="AL338" s="3"/>
      <c r="AM338" s="3"/>
      <c r="AN338" s="20"/>
      <c r="AO338" s="3"/>
    </row>
    <row r="339" spans="2:41" x14ac:dyDescent="0.25">
      <c r="B339" s="13" t="s">
        <v>11</v>
      </c>
      <c r="C339" s="12"/>
      <c r="E339" s="9">
        <v>45015</v>
      </c>
      <c r="F339" s="10" t="s">
        <v>201</v>
      </c>
      <c r="G339" s="10" t="s">
        <v>141</v>
      </c>
      <c r="H339" s="5">
        <v>180</v>
      </c>
      <c r="I339" s="65" t="s">
        <v>270</v>
      </c>
      <c r="N339" s="3"/>
      <c r="O339" s="3"/>
      <c r="P339" s="3"/>
      <c r="Q339" s="3"/>
      <c r="R339" s="20"/>
      <c r="S339" s="3"/>
      <c r="V339" s="19"/>
      <c r="X339" s="13" t="s">
        <v>11</v>
      </c>
      <c r="Y339" s="12"/>
      <c r="AA339" s="9"/>
      <c r="AB339" s="10"/>
      <c r="AC339" s="10"/>
      <c r="AD339" s="5"/>
      <c r="AE339" s="3"/>
      <c r="AJ339" s="3"/>
      <c r="AK339" s="3"/>
      <c r="AL339" s="3"/>
      <c r="AM339" s="3"/>
      <c r="AN339" s="20"/>
      <c r="AO339" s="3"/>
    </row>
    <row r="340" spans="2:41" x14ac:dyDescent="0.25">
      <c r="B340" s="13" t="s">
        <v>12</v>
      </c>
      <c r="C340" s="12"/>
      <c r="E340" s="9">
        <v>44986</v>
      </c>
      <c r="F340" s="10" t="s">
        <v>212</v>
      </c>
      <c r="G340" s="10" t="s">
        <v>86</v>
      </c>
      <c r="H340" s="5">
        <v>145.54</v>
      </c>
      <c r="I340" s="65" t="s">
        <v>270</v>
      </c>
      <c r="N340" s="3"/>
      <c r="O340" s="3"/>
      <c r="P340" s="3"/>
      <c r="Q340" s="3"/>
      <c r="R340" s="20"/>
      <c r="S340" s="3"/>
      <c r="V340" s="19"/>
      <c r="X340" s="13" t="s">
        <v>12</v>
      </c>
      <c r="Y340" s="12"/>
      <c r="AA340" s="9"/>
      <c r="AB340" s="10"/>
      <c r="AC340" s="10"/>
      <c r="AD340" s="5"/>
      <c r="AE340" s="3"/>
      <c r="AJ340" s="3"/>
      <c r="AK340" s="3"/>
      <c r="AL340" s="3"/>
      <c r="AM340" s="3"/>
      <c r="AN340" s="20"/>
      <c r="AO340" s="3"/>
    </row>
    <row r="341" spans="2:41" x14ac:dyDescent="0.25">
      <c r="B341" s="13" t="s">
        <v>13</v>
      </c>
      <c r="C341" s="12"/>
      <c r="E341" s="9">
        <v>44993</v>
      </c>
      <c r="F341" s="10" t="s">
        <v>212</v>
      </c>
      <c r="G341" s="10" t="s">
        <v>86</v>
      </c>
      <c r="H341" s="5">
        <v>145.54</v>
      </c>
      <c r="I341" s="65" t="s">
        <v>270</v>
      </c>
      <c r="N341" s="3"/>
      <c r="O341" s="3"/>
      <c r="P341" s="3"/>
      <c r="Q341" s="3"/>
      <c r="R341" s="20"/>
      <c r="S341" s="3"/>
      <c r="V341" s="19"/>
      <c r="X341" s="13" t="s">
        <v>13</v>
      </c>
      <c r="Y341" s="12"/>
      <c r="AA341" s="9"/>
      <c r="AB341" s="10"/>
      <c r="AC341" s="10"/>
      <c r="AD341" s="5"/>
      <c r="AE341" s="3"/>
      <c r="AJ341" s="3"/>
      <c r="AK341" s="3"/>
      <c r="AL341" s="3"/>
      <c r="AM341" s="3"/>
      <c r="AN341" s="20"/>
      <c r="AO341" s="3"/>
    </row>
    <row r="342" spans="2:41" x14ac:dyDescent="0.25">
      <c r="B342" s="13" t="s">
        <v>14</v>
      </c>
      <c r="C342" s="12"/>
      <c r="E342" s="9">
        <v>45002</v>
      </c>
      <c r="F342" s="10" t="s">
        <v>212</v>
      </c>
      <c r="G342" s="10" t="s">
        <v>360</v>
      </c>
      <c r="H342" s="57">
        <v>143.57</v>
      </c>
      <c r="I342" s="65" t="s">
        <v>270</v>
      </c>
      <c r="N342" s="3"/>
      <c r="O342" s="3"/>
      <c r="P342" s="3"/>
      <c r="Q342" s="3"/>
      <c r="R342" s="20"/>
      <c r="S342" s="3"/>
      <c r="V342" s="19"/>
      <c r="X342" s="13" t="s">
        <v>14</v>
      </c>
      <c r="Y342" s="12"/>
      <c r="AA342" s="9"/>
      <c r="AB342" s="10"/>
      <c r="AC342" s="10"/>
      <c r="AD342" s="5"/>
      <c r="AE342" s="3"/>
      <c r="AJ342" s="3"/>
      <c r="AK342" s="3"/>
      <c r="AL342" s="3"/>
      <c r="AM342" s="3"/>
      <c r="AN342" s="20"/>
      <c r="AO342" s="3"/>
    </row>
    <row r="343" spans="2:41" x14ac:dyDescent="0.25">
      <c r="B343" s="13" t="s">
        <v>15</v>
      </c>
      <c r="C343" s="12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3" t="s">
        <v>15</v>
      </c>
      <c r="Y343" s="12"/>
      <c r="AA343" s="9"/>
      <c r="AB343" s="10"/>
      <c r="AC343" s="10"/>
      <c r="AD343" s="5"/>
      <c r="AE343" s="3"/>
      <c r="AJ343" s="3"/>
      <c r="AK343" s="3"/>
      <c r="AL343" s="3"/>
      <c r="AM343" s="3"/>
      <c r="AN343" s="20"/>
      <c r="AO343" s="3"/>
    </row>
    <row r="344" spans="2:41" x14ac:dyDescent="0.25">
      <c r="B344" s="13" t="s">
        <v>689</v>
      </c>
      <c r="C344" s="12">
        <v>141.13999999999999</v>
      </c>
      <c r="E344" s="161" t="s">
        <v>7</v>
      </c>
      <c r="F344" s="162"/>
      <c r="G344" s="163"/>
      <c r="H344" s="5">
        <f>SUM(H330:H343)</f>
        <v>2804.65</v>
      </c>
      <c r="N344" s="3"/>
      <c r="O344" s="3"/>
      <c r="P344" s="3"/>
      <c r="Q344" s="3"/>
      <c r="R344" s="20"/>
      <c r="S344" s="3"/>
      <c r="V344" s="19"/>
      <c r="X344" s="13" t="s">
        <v>16</v>
      </c>
      <c r="Y344" s="12"/>
      <c r="AA344" s="161" t="s">
        <v>7</v>
      </c>
      <c r="AB344" s="162"/>
      <c r="AC344" s="163"/>
      <c r="AD344" s="5">
        <f>SUM(AD330:AD343)</f>
        <v>0</v>
      </c>
      <c r="AJ344" s="3"/>
      <c r="AK344" s="3"/>
      <c r="AL344" s="3"/>
      <c r="AM344" s="3"/>
      <c r="AN344" s="20"/>
      <c r="AO344" s="3"/>
    </row>
    <row r="345" spans="2:41" x14ac:dyDescent="0.25">
      <c r="B345" s="13" t="s">
        <v>694</v>
      </c>
      <c r="C345" s="12">
        <v>848.54</v>
      </c>
      <c r="E345" s="15"/>
      <c r="F345" s="15"/>
      <c r="G345" s="15"/>
      <c r="N345" s="3"/>
      <c r="O345" s="3"/>
      <c r="P345" s="3"/>
      <c r="Q345" s="3"/>
      <c r="R345" s="20"/>
      <c r="S345" s="3"/>
      <c r="V345" s="19"/>
      <c r="X345" s="13" t="s">
        <v>716</v>
      </c>
      <c r="Y345" s="3">
        <v>348.18</v>
      </c>
      <c r="AA345" s="15"/>
      <c r="AB345" s="15"/>
      <c r="AC345" s="15"/>
      <c r="AJ345" s="3"/>
      <c r="AK345" s="3"/>
      <c r="AL345" s="3"/>
      <c r="AM345" s="3"/>
      <c r="AN345" s="20"/>
      <c r="AO345" s="3"/>
    </row>
    <row r="346" spans="2:41" x14ac:dyDescent="0.25">
      <c r="B346" s="14"/>
      <c r="C346" s="12"/>
      <c r="N346" s="161" t="s">
        <v>7</v>
      </c>
      <c r="O346" s="162"/>
      <c r="P346" s="162"/>
      <c r="Q346" s="163"/>
      <c r="R346" s="20">
        <f>SUM(R330:R345)</f>
        <v>0</v>
      </c>
      <c r="S346" s="3"/>
      <c r="V346" s="19"/>
      <c r="X346" s="14"/>
      <c r="Y346" s="12"/>
      <c r="AJ346" s="161" t="s">
        <v>7</v>
      </c>
      <c r="AK346" s="162"/>
      <c r="AL346" s="162"/>
      <c r="AM346" s="163"/>
      <c r="AN346" s="20">
        <f>SUM(AN330:AN345)</f>
        <v>0</v>
      </c>
      <c r="AO346" s="3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4"/>
      <c r="C348" s="12"/>
      <c r="V348" s="19"/>
      <c r="X348" s="14"/>
      <c r="Y348" s="12"/>
    </row>
    <row r="349" spans="2:41" x14ac:dyDescent="0.25">
      <c r="B349" s="14"/>
      <c r="C349" s="12"/>
      <c r="E349" s="16"/>
      <c r="V349" s="19"/>
      <c r="X349" s="14"/>
      <c r="Y349" s="12"/>
    </row>
    <row r="350" spans="2:41" x14ac:dyDescent="0.25">
      <c r="B350" s="14"/>
      <c r="C350" s="12"/>
      <c r="V350" s="19"/>
      <c r="X350" s="13"/>
      <c r="Y350" s="12"/>
    </row>
    <row r="351" spans="2:41" x14ac:dyDescent="0.25">
      <c r="B351" s="14"/>
      <c r="C351" s="12"/>
      <c r="V351" s="19"/>
      <c r="X351" s="17" t="s">
        <v>18</v>
      </c>
      <c r="Y351" s="18">
        <f>SUM(Y337:Y350)</f>
        <v>348.18</v>
      </c>
      <c r="Z351" s="30" t="s">
        <v>22</v>
      </c>
      <c r="AA351" s="30" t="s">
        <v>21</v>
      </c>
    </row>
    <row r="352" spans="2:41" x14ac:dyDescent="0.25">
      <c r="B352" s="14"/>
      <c r="C352" s="12"/>
      <c r="V352" s="19"/>
      <c r="AA352" s="1" t="s">
        <v>19</v>
      </c>
    </row>
    <row r="353" spans="2:22" x14ac:dyDescent="0.25">
      <c r="B353" s="14"/>
      <c r="C353" s="12"/>
      <c r="V353" s="19"/>
    </row>
    <row r="354" spans="2:22" x14ac:dyDescent="0.25">
      <c r="B354" s="14"/>
      <c r="C354" s="12"/>
      <c r="V354" s="19"/>
    </row>
    <row r="355" spans="2:22" x14ac:dyDescent="0.25">
      <c r="B355" s="13"/>
      <c r="C355" s="12"/>
      <c r="V355" s="19"/>
    </row>
    <row r="356" spans="2:22" x14ac:dyDescent="0.25">
      <c r="B356" s="17" t="s">
        <v>18</v>
      </c>
      <c r="C356" s="18">
        <f>SUM(C337:C355)</f>
        <v>989.68</v>
      </c>
      <c r="D356" s="30" t="s">
        <v>22</v>
      </c>
      <c r="E356" s="30" t="s">
        <v>21</v>
      </c>
      <c r="V356" s="19"/>
    </row>
    <row r="357" spans="2:22" x14ac:dyDescent="0.25">
      <c r="E357" s="1" t="s">
        <v>19</v>
      </c>
      <c r="V357" s="19"/>
    </row>
    <row r="358" spans="2:22" x14ac:dyDescent="0.25">
      <c r="V358" s="19"/>
    </row>
    <row r="359" spans="2:22" x14ac:dyDescent="0.25">
      <c r="V359" s="19"/>
    </row>
    <row r="360" spans="2:22" x14ac:dyDescent="0.25">
      <c r="V360" s="19"/>
    </row>
    <row r="361" spans="2:22" x14ac:dyDescent="0.25">
      <c r="V361" s="19"/>
    </row>
    <row r="362" spans="2:22" x14ac:dyDescent="0.25">
      <c r="V362" s="19"/>
    </row>
    <row r="363" spans="2:22" x14ac:dyDescent="0.25">
      <c r="V363" s="19"/>
    </row>
    <row r="364" spans="2:22" x14ac:dyDescent="0.25">
      <c r="V364" s="19"/>
    </row>
    <row r="365" spans="2:22" x14ac:dyDescent="0.25">
      <c r="V365" s="19"/>
    </row>
    <row r="366" spans="2:22" x14ac:dyDescent="0.25">
      <c r="V366" s="19"/>
    </row>
    <row r="367" spans="2:22" x14ac:dyDescent="0.25">
      <c r="V367" s="19"/>
    </row>
    <row r="368" spans="2:22" x14ac:dyDescent="0.25">
      <c r="V368" s="19"/>
    </row>
    <row r="369" spans="2:41" x14ac:dyDescent="0.25">
      <c r="V369" s="19"/>
    </row>
    <row r="370" spans="2:41" x14ac:dyDescent="0.25">
      <c r="V370" s="19"/>
      <c r="AC370" s="164" t="s">
        <v>29</v>
      </c>
      <c r="AD370" s="164"/>
      <c r="AE370" s="164"/>
    </row>
    <row r="371" spans="2:41" x14ac:dyDescent="0.25">
      <c r="H371" s="165" t="s">
        <v>28</v>
      </c>
      <c r="I371" s="165"/>
      <c r="J371" s="165"/>
      <c r="V371" s="19"/>
      <c r="AC371" s="164"/>
      <c r="AD371" s="164"/>
      <c r="AE371" s="164"/>
    </row>
    <row r="372" spans="2:41" x14ac:dyDescent="0.25">
      <c r="H372" s="165"/>
      <c r="I372" s="165"/>
      <c r="J372" s="165"/>
      <c r="V372" s="19"/>
      <c r="AC372" s="164"/>
      <c r="AD372" s="164"/>
      <c r="AE372" s="164"/>
    </row>
    <row r="373" spans="2:41" x14ac:dyDescent="0.25">
      <c r="V373" s="19"/>
    </row>
    <row r="374" spans="2:41" x14ac:dyDescent="0.25">
      <c r="V374" s="19"/>
    </row>
    <row r="375" spans="2:41" ht="23.25" x14ac:dyDescent="0.35">
      <c r="B375" s="24" t="s">
        <v>64</v>
      </c>
      <c r="V375" s="19"/>
      <c r="X375" s="24" t="s">
        <v>64</v>
      </c>
    </row>
    <row r="376" spans="2:41" ht="23.25" x14ac:dyDescent="0.35">
      <c r="B376" s="25" t="s">
        <v>130</v>
      </c>
      <c r="C376" s="22">
        <f>IF(X328="PAGADO",0,Y333)</f>
        <v>0</v>
      </c>
      <c r="E376" s="166" t="s">
        <v>20</v>
      </c>
      <c r="F376" s="166"/>
      <c r="G376" s="166"/>
      <c r="H376" s="166"/>
      <c r="V376" s="19"/>
      <c r="X376" s="25" t="s">
        <v>32</v>
      </c>
      <c r="Y376" s="22">
        <f>IF(B376="PAGADO",0,C381)</f>
        <v>0</v>
      </c>
      <c r="AA376" s="166" t="s">
        <v>20</v>
      </c>
      <c r="AB376" s="166"/>
      <c r="AC376" s="166"/>
      <c r="AD376" s="166"/>
    </row>
    <row r="377" spans="2:41" x14ac:dyDescent="0.25">
      <c r="B377" s="1" t="s">
        <v>0</v>
      </c>
      <c r="C377" s="21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9"/>
      <c r="X377" s="1" t="s">
        <v>0</v>
      </c>
      <c r="Y377" s="21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2"/>
      <c r="E378" s="4"/>
      <c r="F378" s="3"/>
      <c r="G378" s="3"/>
      <c r="H378" s="5"/>
      <c r="N378" s="27"/>
      <c r="O378" s="3"/>
      <c r="P378" s="3"/>
      <c r="Q378" s="3"/>
      <c r="R378" s="20"/>
      <c r="S378" s="3"/>
      <c r="V378" s="19"/>
      <c r="Y378" s="22"/>
      <c r="AA378" s="4">
        <v>45024</v>
      </c>
      <c r="AB378" s="3" t="s">
        <v>201</v>
      </c>
      <c r="AC378" s="3" t="s">
        <v>89</v>
      </c>
      <c r="AD378" s="5">
        <v>170</v>
      </c>
      <c r="AE378" s="30" t="s">
        <v>241</v>
      </c>
      <c r="AJ378" s="3"/>
      <c r="AK378" s="3"/>
      <c r="AL378" s="3"/>
      <c r="AM378" s="3"/>
      <c r="AN378" s="20"/>
      <c r="AO378" s="3"/>
    </row>
    <row r="379" spans="2:41" x14ac:dyDescent="0.25">
      <c r="B379" s="1" t="s">
        <v>24</v>
      </c>
      <c r="C379" s="21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20"/>
      <c r="S379" s="3"/>
      <c r="V379" s="19"/>
      <c r="X379" s="1" t="s">
        <v>24</v>
      </c>
      <c r="Y379" s="21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E379" s="30" t="s">
        <v>241</v>
      </c>
      <c r="AJ379" s="3"/>
      <c r="AK379" s="3"/>
      <c r="AL379" s="3"/>
      <c r="AM379" s="3"/>
      <c r="AN379" s="20"/>
      <c r="AO379" s="3"/>
    </row>
    <row r="380" spans="2:41" x14ac:dyDescent="0.25">
      <c r="B380" s="1" t="s">
        <v>9</v>
      </c>
      <c r="C380" s="22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20"/>
      <c r="S380" s="3"/>
      <c r="V380" s="19"/>
      <c r="X380" s="1" t="s">
        <v>9</v>
      </c>
      <c r="Y380" s="22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20"/>
      <c r="AO380" s="3"/>
    </row>
    <row r="381" spans="2:41" x14ac:dyDescent="0.25">
      <c r="B381" s="6" t="s">
        <v>25</v>
      </c>
      <c r="C381" s="23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s="65" t="s">
        <v>241</v>
      </c>
      <c r="N381" s="3"/>
      <c r="O381" s="3"/>
      <c r="P381" s="3"/>
      <c r="Q381" s="3"/>
      <c r="R381" s="20"/>
      <c r="S381" s="3"/>
      <c r="V381" s="19"/>
      <c r="X381" s="6" t="s">
        <v>8</v>
      </c>
      <c r="Y381" s="23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20"/>
      <c r="AO381" s="3"/>
    </row>
    <row r="382" spans="2:41" ht="26.25" x14ac:dyDescent="0.4">
      <c r="B382" s="167" t="str">
        <f>IF(C381&lt;0,"NO PAGAR","COBRAR")</f>
        <v>COBRAR</v>
      </c>
      <c r="C382" s="167"/>
      <c r="E382" s="9">
        <v>45014</v>
      </c>
      <c r="F382" s="10" t="s">
        <v>87</v>
      </c>
      <c r="G382" s="10" t="s">
        <v>89</v>
      </c>
      <c r="H382" s="5">
        <v>200</v>
      </c>
      <c r="I382" s="65" t="s">
        <v>241</v>
      </c>
      <c r="N382" s="3"/>
      <c r="O382" s="3"/>
      <c r="P382" s="3"/>
      <c r="Q382" s="3"/>
      <c r="R382" s="20"/>
      <c r="S382" s="3"/>
      <c r="V382" s="19"/>
      <c r="X382" s="167" t="str">
        <f>IF(Y381&lt;0,"NO PAGAR","COBRAR")</f>
        <v>COBRAR</v>
      </c>
      <c r="Y382" s="167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59" t="s">
        <v>9</v>
      </c>
      <c r="C383" s="160"/>
      <c r="E383" s="9"/>
      <c r="F383" s="10"/>
      <c r="G383" s="10"/>
      <c r="H383" s="5"/>
      <c r="I383" s="65"/>
      <c r="N383" s="3"/>
      <c r="O383" s="3"/>
      <c r="P383" s="3"/>
      <c r="Q383" s="3"/>
      <c r="R383" s="20"/>
      <c r="S383" s="3"/>
      <c r="V383" s="19"/>
      <c r="X383" s="159" t="s">
        <v>9</v>
      </c>
      <c r="Y383" s="160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1" t="str">
        <f>IF(C411&lt;0,"SALDO A FAVOR","SALDO ADELANTAD0'")</f>
        <v>SALDO ADELANTAD0'</v>
      </c>
      <c r="C384" s="12" t="b">
        <f>IF(Y333&lt;=0,Y333*-1)</f>
        <v>0</v>
      </c>
      <c r="E384" s="9"/>
      <c r="F384" s="10"/>
      <c r="G384" s="10"/>
      <c r="H384" s="5"/>
      <c r="I384" s="65"/>
      <c r="N384" s="3"/>
      <c r="O384" s="3"/>
      <c r="P384" s="3"/>
      <c r="Q384" s="3"/>
      <c r="R384" s="20"/>
      <c r="S384" s="3"/>
      <c r="V384" s="19"/>
      <c r="X384" s="11" t="str">
        <f>IF(C381&lt;0,"SALDO ADELANTADO","SALDO A FAVOR'")</f>
        <v>SALDO A FAVOR'</v>
      </c>
      <c r="Y384" s="12" t="b">
        <f>IF(C381&lt;=0,C381*-1)</f>
        <v>0</v>
      </c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6" x14ac:dyDescent="0.25">
      <c r="B385" s="13" t="s">
        <v>10</v>
      </c>
      <c r="C385" s="12">
        <f>R394</f>
        <v>0</v>
      </c>
      <c r="E385" s="9"/>
      <c r="F385" s="10"/>
      <c r="G385" s="10"/>
      <c r="H385" s="5"/>
      <c r="I385" s="65"/>
      <c r="N385" s="3"/>
      <c r="O385" s="3"/>
      <c r="P385" s="3"/>
      <c r="Q385" s="3"/>
      <c r="R385" s="20"/>
      <c r="S385" s="3"/>
      <c r="V385" s="19"/>
      <c r="X385" s="13" t="s">
        <v>10</v>
      </c>
      <c r="Y385" s="12">
        <f>AN394</f>
        <v>0</v>
      </c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6" x14ac:dyDescent="0.25">
      <c r="B386" s="13" t="s">
        <v>11</v>
      </c>
      <c r="C386" s="12"/>
      <c r="E386" s="9">
        <v>45027</v>
      </c>
      <c r="F386" s="10" t="s">
        <v>87</v>
      </c>
      <c r="G386" s="10" t="s">
        <v>141</v>
      </c>
      <c r="H386" s="5">
        <v>150</v>
      </c>
      <c r="I386" s="65" t="s">
        <v>241</v>
      </c>
      <c r="N386" s="3"/>
      <c r="O386" s="3"/>
      <c r="P386" s="3"/>
      <c r="Q386" s="3"/>
      <c r="R386" s="20"/>
      <c r="S386" s="3"/>
      <c r="V386" s="19"/>
      <c r="X386" s="13" t="s">
        <v>11</v>
      </c>
      <c r="Y386" s="12">
        <v>30</v>
      </c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6" x14ac:dyDescent="0.25">
      <c r="B387" s="13" t="s">
        <v>12</v>
      </c>
      <c r="C387" s="12"/>
      <c r="E387" s="9">
        <v>45028</v>
      </c>
      <c r="F387" s="10" t="s">
        <v>87</v>
      </c>
      <c r="G387" s="10" t="s">
        <v>89</v>
      </c>
      <c r="H387" s="5">
        <v>150</v>
      </c>
      <c r="I387" s="65" t="s">
        <v>241</v>
      </c>
      <c r="N387" s="3"/>
      <c r="O387" s="3"/>
      <c r="P387" s="3"/>
      <c r="Q387" s="3"/>
      <c r="R387" s="20"/>
      <c r="S387" s="3"/>
      <c r="V387" s="19"/>
      <c r="X387" s="13" t="s">
        <v>12</v>
      </c>
      <c r="Y387" s="12">
        <v>15</v>
      </c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6" x14ac:dyDescent="0.25">
      <c r="B388" s="13" t="s">
        <v>13</v>
      </c>
      <c r="C388" s="12"/>
      <c r="E388" s="9"/>
      <c r="F388" s="10"/>
      <c r="G388" s="10"/>
      <c r="H388" s="5"/>
      <c r="I388" s="65"/>
      <c r="N388" s="3"/>
      <c r="O388" s="3"/>
      <c r="P388" s="3"/>
      <c r="Q388" s="3"/>
      <c r="R388" s="20"/>
      <c r="S388" s="3"/>
      <c r="V388" s="19"/>
      <c r="X388" s="13" t="s">
        <v>13</v>
      </c>
      <c r="Y388" s="12"/>
      <c r="AA388" s="9"/>
      <c r="AB388" s="10"/>
      <c r="AC388" s="10"/>
      <c r="AD388" s="5"/>
      <c r="AJ388" s="3"/>
      <c r="AK388" s="3"/>
      <c r="AL388" s="3"/>
      <c r="AM388" s="3"/>
      <c r="AN388" s="20"/>
      <c r="AO388" s="3"/>
    </row>
    <row r="389" spans="2:46" x14ac:dyDescent="0.25">
      <c r="B389" s="13" t="s">
        <v>14</v>
      </c>
      <c r="C389" s="12"/>
      <c r="E389" s="9"/>
      <c r="F389" s="10"/>
      <c r="G389" s="10"/>
      <c r="H389" s="5"/>
      <c r="I389" s="65"/>
      <c r="N389" s="3"/>
      <c r="O389" s="3"/>
      <c r="P389" s="3"/>
      <c r="Q389" s="3"/>
      <c r="R389" s="20"/>
      <c r="S389" s="3"/>
      <c r="V389" s="19"/>
      <c r="X389" s="13" t="s">
        <v>789</v>
      </c>
      <c r="Y389" s="12">
        <v>95.36</v>
      </c>
      <c r="AA389" s="9"/>
      <c r="AB389" s="10"/>
      <c r="AC389" s="10"/>
      <c r="AD389" s="5"/>
      <c r="AJ389" s="3"/>
      <c r="AK389" s="3"/>
      <c r="AL389" s="3"/>
      <c r="AM389" s="3"/>
      <c r="AN389" s="20"/>
      <c r="AO389" s="3"/>
    </row>
    <row r="390" spans="2:46" x14ac:dyDescent="0.25">
      <c r="B390" s="13" t="s">
        <v>15</v>
      </c>
      <c r="C390" s="12"/>
      <c r="E390" s="9">
        <v>45033</v>
      </c>
      <c r="F390" s="10" t="s">
        <v>87</v>
      </c>
      <c r="G390" s="10" t="s">
        <v>89</v>
      </c>
      <c r="H390" s="5">
        <v>150</v>
      </c>
      <c r="I390" s="65" t="s">
        <v>241</v>
      </c>
      <c r="N390" s="3"/>
      <c r="O390" s="3"/>
      <c r="P390" s="3"/>
      <c r="Q390" s="3"/>
      <c r="R390" s="20"/>
      <c r="S390" s="3"/>
      <c r="V390" s="19"/>
      <c r="X390" s="13" t="s">
        <v>15</v>
      </c>
      <c r="Y390" s="12"/>
      <c r="AA390" s="9"/>
      <c r="AB390" s="10"/>
      <c r="AC390" s="10"/>
      <c r="AD390" s="5"/>
      <c r="AJ390" s="3"/>
      <c r="AK390" s="3"/>
      <c r="AL390" s="3"/>
      <c r="AM390" s="3"/>
      <c r="AN390" s="20"/>
      <c r="AO390" s="3"/>
    </row>
    <row r="391" spans="2:46" x14ac:dyDescent="0.25">
      <c r="B391" s="13" t="s">
        <v>16</v>
      </c>
      <c r="C391" s="12"/>
      <c r="E391" s="9">
        <v>45037</v>
      </c>
      <c r="F391" s="10" t="s">
        <v>87</v>
      </c>
      <c r="G391" s="10" t="s">
        <v>89</v>
      </c>
      <c r="H391" s="5">
        <v>200</v>
      </c>
      <c r="I391" s="65" t="s">
        <v>241</v>
      </c>
      <c r="N391" s="3"/>
      <c r="O391" s="3"/>
      <c r="P391" s="3"/>
      <c r="Q391" s="3"/>
      <c r="R391" s="20"/>
      <c r="S391" s="3"/>
      <c r="V391" s="19"/>
      <c r="X391" s="13" t="s">
        <v>16</v>
      </c>
      <c r="Y391" s="12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6" x14ac:dyDescent="0.25">
      <c r="B392" s="13" t="s">
        <v>17</v>
      </c>
      <c r="C392" s="12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3" t="s">
        <v>17</v>
      </c>
      <c r="Y392" s="12">
        <f>AR397</f>
        <v>74.81</v>
      </c>
      <c r="AA392" s="161" t="s">
        <v>7</v>
      </c>
      <c r="AB392" s="162"/>
      <c r="AC392" s="163"/>
      <c r="AD392" s="5">
        <f>SUM(AD378:AD391)</f>
        <v>500</v>
      </c>
      <c r="AJ392" s="3"/>
      <c r="AK392" s="3"/>
      <c r="AL392" s="3"/>
      <c r="AM392" s="3"/>
      <c r="AN392" s="20"/>
      <c r="AO392" s="3"/>
    </row>
    <row r="393" spans="2:46" x14ac:dyDescent="0.25">
      <c r="B393" s="14"/>
      <c r="C393" s="12"/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4"/>
      <c r="Y393" s="12"/>
      <c r="AA393" s="15"/>
      <c r="AB393" s="15"/>
      <c r="AC393" s="15"/>
      <c r="AJ393" s="3"/>
      <c r="AK393" s="3"/>
      <c r="AL393" s="3"/>
      <c r="AM393" s="3"/>
      <c r="AN393" s="20"/>
      <c r="AO393" s="3"/>
    </row>
    <row r="394" spans="2:46" x14ac:dyDescent="0.25">
      <c r="B394" s="14"/>
      <c r="C394" s="12"/>
      <c r="E394" s="9"/>
      <c r="F394" s="10"/>
      <c r="G394" s="10"/>
      <c r="H394" s="5"/>
      <c r="N394" s="161" t="s">
        <v>7</v>
      </c>
      <c r="O394" s="162"/>
      <c r="P394" s="162"/>
      <c r="Q394" s="163"/>
      <c r="R394" s="20">
        <f>SUM(R378:R393)</f>
        <v>0</v>
      </c>
      <c r="S394" s="3"/>
      <c r="V394" s="19"/>
      <c r="X394" s="14"/>
      <c r="Y394" s="12"/>
      <c r="AJ394" s="161" t="s">
        <v>7</v>
      </c>
      <c r="AK394" s="162"/>
      <c r="AL394" s="162"/>
      <c r="AM394" s="163"/>
      <c r="AN394" s="20">
        <f>SUM(AN378:AN393)</f>
        <v>0</v>
      </c>
      <c r="AO394" s="3"/>
    </row>
    <row r="395" spans="2:46" x14ac:dyDescent="0.25">
      <c r="B395" s="14"/>
      <c r="C395" s="12"/>
      <c r="E395" s="161" t="s">
        <v>7</v>
      </c>
      <c r="F395" s="162"/>
      <c r="G395" s="163"/>
      <c r="H395" s="5">
        <f>SUM(H378:H394)</f>
        <v>1000</v>
      </c>
      <c r="V395" s="19"/>
      <c r="X395" s="14"/>
      <c r="Y395" s="12"/>
    </row>
    <row r="396" spans="2:46" x14ac:dyDescent="0.25">
      <c r="B396" s="13"/>
      <c r="C396" s="12"/>
      <c r="V396" s="19"/>
      <c r="X396" s="13"/>
      <c r="Y396" s="12"/>
    </row>
    <row r="397" spans="2:46" ht="24" x14ac:dyDescent="0.25">
      <c r="B397" s="17" t="s">
        <v>18</v>
      </c>
      <c r="C397" s="18">
        <f>SUM(C384:C396)</f>
        <v>0</v>
      </c>
      <c r="V397" s="19"/>
      <c r="X397" s="17" t="s">
        <v>18</v>
      </c>
      <c r="Y397" s="18">
        <f>SUM(Y384:Y396)</f>
        <v>215.17000000000002</v>
      </c>
      <c r="AI397" s="76" t="s">
        <v>473</v>
      </c>
      <c r="AJ397" s="151">
        <v>24465</v>
      </c>
      <c r="AK397" s="78" t="s">
        <v>478</v>
      </c>
      <c r="AL397" s="79">
        <v>45037</v>
      </c>
      <c r="AM397" s="76">
        <v>1716325822</v>
      </c>
      <c r="AN397" s="76" t="s">
        <v>20</v>
      </c>
      <c r="AO397" s="78" t="s">
        <v>479</v>
      </c>
      <c r="AP397" s="76">
        <v>52365</v>
      </c>
      <c r="AQ397" s="81">
        <v>42.747</v>
      </c>
      <c r="AR397" s="81">
        <v>74.81</v>
      </c>
      <c r="AS397" s="77"/>
      <c r="AT397" s="76" t="s">
        <v>581</v>
      </c>
    </row>
    <row r="398" spans="2:46" x14ac:dyDescent="0.25">
      <c r="V398" s="19"/>
      <c r="Z398" s="30" t="s">
        <v>22</v>
      </c>
      <c r="AA398" s="30" t="s">
        <v>21</v>
      </c>
    </row>
    <row r="399" spans="2:46" x14ac:dyDescent="0.25">
      <c r="E399" s="30" t="s">
        <v>21</v>
      </c>
      <c r="V399" s="19"/>
      <c r="AA399" s="1" t="s">
        <v>19</v>
      </c>
    </row>
    <row r="400" spans="2:46" x14ac:dyDescent="0.25">
      <c r="E400" s="1" t="s">
        <v>19</v>
      </c>
      <c r="V400" s="19"/>
    </row>
    <row r="401" spans="1:43" x14ac:dyDescent="0.25">
      <c r="V401" s="19"/>
    </row>
    <row r="402" spans="1:43" x14ac:dyDescent="0.25">
      <c r="E402" s="1"/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V405" s="19"/>
    </row>
    <row r="406" spans="1:43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</row>
    <row r="407" spans="1:4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</row>
    <row r="408" spans="1:4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</row>
    <row r="409" spans="1:43" x14ac:dyDescent="0.25">
      <c r="V409" s="19"/>
    </row>
    <row r="410" spans="1:43" ht="15" customHeight="1" x14ac:dyDescent="0.4">
      <c r="H410" s="116" t="s">
        <v>30</v>
      </c>
      <c r="I410" s="116"/>
      <c r="J410" s="116"/>
      <c r="V410" s="19"/>
      <c r="AA410" s="165" t="s">
        <v>31</v>
      </c>
      <c r="AB410" s="165"/>
      <c r="AC410" s="165"/>
    </row>
    <row r="411" spans="1:43" ht="15" customHeight="1" x14ac:dyDescent="0.4">
      <c r="H411" s="116"/>
      <c r="I411" s="116"/>
      <c r="J411" s="116"/>
      <c r="V411" s="19"/>
      <c r="AA411" s="165"/>
      <c r="AB411" s="165"/>
      <c r="AC411" s="165"/>
    </row>
    <row r="412" spans="1:43" x14ac:dyDescent="0.25">
      <c r="V412" s="19"/>
    </row>
    <row r="413" spans="1:43" x14ac:dyDescent="0.25">
      <c r="V413" s="19"/>
    </row>
    <row r="414" spans="1:43" ht="23.25" x14ac:dyDescent="0.35">
      <c r="B414" s="26" t="s">
        <v>64</v>
      </c>
      <c r="V414" s="19"/>
      <c r="X414" s="24" t="s">
        <v>64</v>
      </c>
    </row>
    <row r="415" spans="1:43" ht="23.25" x14ac:dyDescent="0.35">
      <c r="B415" s="25" t="s">
        <v>32</v>
      </c>
      <c r="C415" s="22">
        <f>IF(X376="PAGADO",0,C381)</f>
        <v>1000</v>
      </c>
      <c r="E415" s="166" t="s">
        <v>20</v>
      </c>
      <c r="F415" s="166"/>
      <c r="G415" s="166"/>
      <c r="H415" s="166"/>
      <c r="V415" s="19"/>
      <c r="X415" s="25" t="s">
        <v>32</v>
      </c>
      <c r="Y415" s="22">
        <f>IF(B1215="PAGADO",0,C420)</f>
        <v>1000</v>
      </c>
      <c r="AA415" s="166" t="s">
        <v>20</v>
      </c>
      <c r="AB415" s="166"/>
      <c r="AC415" s="166"/>
      <c r="AD415" s="166"/>
    </row>
    <row r="416" spans="1:43" x14ac:dyDescent="0.25">
      <c r="B416" s="1" t="s">
        <v>0</v>
      </c>
      <c r="C416" s="21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9"/>
      <c r="X416" s="1" t="s">
        <v>0</v>
      </c>
      <c r="Y416" s="21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2"/>
      <c r="E417" s="4"/>
      <c r="F417" s="3"/>
      <c r="G417" s="3"/>
      <c r="H417" s="5"/>
      <c r="N417" s="3"/>
      <c r="O417" s="3"/>
      <c r="P417" s="3"/>
      <c r="Q417" s="3"/>
      <c r="R417" s="20"/>
      <c r="S417" s="3"/>
      <c r="V417" s="19"/>
      <c r="Y417" s="22"/>
      <c r="AA417" s="4"/>
      <c r="AB417" s="3"/>
      <c r="AC417" s="3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" t="s">
        <v>24</v>
      </c>
      <c r="C418" s="21">
        <f>IF(C415&gt;0,C415+C416,C416)</f>
        <v>1000</v>
      </c>
      <c r="E418" s="4"/>
      <c r="F418" s="3"/>
      <c r="G418" s="3"/>
      <c r="H418" s="5"/>
      <c r="N418" s="3"/>
      <c r="O418" s="3"/>
      <c r="P418" s="3"/>
      <c r="Q418" s="3"/>
      <c r="R418" s="20"/>
      <c r="S418" s="3"/>
      <c r="V418" s="19"/>
      <c r="X418" s="1" t="s">
        <v>24</v>
      </c>
      <c r="Y418" s="21">
        <f>IF(Y415&gt;0,Y415+Y416,Y416)</f>
        <v>1000</v>
      </c>
      <c r="AA418" s="4"/>
      <c r="AB418" s="3"/>
      <c r="AC418" s="3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1" t="s">
        <v>9</v>
      </c>
      <c r="C419" s="22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X419" s="1" t="s">
        <v>9</v>
      </c>
      <c r="Y419" s="22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6" t="s">
        <v>26</v>
      </c>
      <c r="C420" s="23">
        <f>C418-C419</f>
        <v>1000</v>
      </c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X420" s="6" t="s">
        <v>27</v>
      </c>
      <c r="Y420" s="23">
        <f>Y418-Y419</f>
        <v>1000</v>
      </c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ht="23.25" x14ac:dyDescent="0.35">
      <c r="B421" s="6"/>
      <c r="C421" s="7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168" t="str">
        <f>IF(Y420&lt;0,"NO PAGAR","COBRAR'")</f>
        <v>COBRAR'</v>
      </c>
      <c r="Y421" s="168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ht="23.25" x14ac:dyDescent="0.35">
      <c r="B422" s="168" t="str">
        <f>IF(C420&lt;0,"NO PAGAR","COBRAR'")</f>
        <v>COBRAR'</v>
      </c>
      <c r="C422" s="168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6"/>
      <c r="Y422" s="8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59" t="s">
        <v>9</v>
      </c>
      <c r="C423" s="160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59" t="s">
        <v>9</v>
      </c>
      <c r="Y423" s="160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1" t="str">
        <f>IF(Y381&lt;0,"SALDO ADELANTADO","SALDO A FAVOR '")</f>
        <v>SALDO A FAVOR '</v>
      </c>
      <c r="C424" s="12" t="b">
        <f>IF(Y381&lt;=0,Y381*-1)</f>
        <v>0</v>
      </c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1" t="str">
        <f>IF(C420&lt;0,"SALDO ADELANTADO","SALDO A FAVOR'")</f>
        <v>SALDO A FAVOR'</v>
      </c>
      <c r="Y424" s="12" t="b">
        <f>IF(C420&lt;=0,C420*-1)</f>
        <v>0</v>
      </c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10</v>
      </c>
      <c r="C425" s="12">
        <f>R433</f>
        <v>0</v>
      </c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10</v>
      </c>
      <c r="Y425" s="12">
        <f>AN433</f>
        <v>0</v>
      </c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11</v>
      </c>
      <c r="C426" s="12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3" t="s">
        <v>11</v>
      </c>
      <c r="Y426" s="12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12</v>
      </c>
      <c r="C427" s="12"/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12</v>
      </c>
      <c r="Y427" s="12"/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13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13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14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14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15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15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16</v>
      </c>
      <c r="C431" s="12"/>
      <c r="E431" s="161" t="s">
        <v>7</v>
      </c>
      <c r="F431" s="162"/>
      <c r="G431" s="163"/>
      <c r="H431" s="5">
        <f>SUM(H417:H430)</f>
        <v>0</v>
      </c>
      <c r="N431" s="3"/>
      <c r="O431" s="3"/>
      <c r="P431" s="3"/>
      <c r="Q431" s="3"/>
      <c r="R431" s="20"/>
      <c r="S431" s="3"/>
      <c r="V431" s="19"/>
      <c r="X431" s="13" t="s">
        <v>16</v>
      </c>
      <c r="Y431" s="12"/>
      <c r="AA431" s="161" t="s">
        <v>7</v>
      </c>
      <c r="AB431" s="162"/>
      <c r="AC431" s="163"/>
      <c r="AD431" s="5">
        <f>SUM(AD417:AD430)</f>
        <v>0</v>
      </c>
      <c r="AJ431" s="3"/>
      <c r="AK431" s="3"/>
      <c r="AL431" s="3"/>
      <c r="AM431" s="3"/>
      <c r="AN431" s="20"/>
      <c r="AO431" s="3"/>
    </row>
    <row r="432" spans="2:41" x14ac:dyDescent="0.25">
      <c r="B432" s="13" t="s">
        <v>17</v>
      </c>
      <c r="C432" s="12"/>
      <c r="E432" s="15"/>
      <c r="F432" s="15"/>
      <c r="G432" s="15"/>
      <c r="N432" s="3"/>
      <c r="O432" s="3"/>
      <c r="P432" s="3"/>
      <c r="Q432" s="3"/>
      <c r="R432" s="20"/>
      <c r="S432" s="3"/>
      <c r="V432" s="19"/>
      <c r="X432" s="13" t="s">
        <v>17</v>
      </c>
      <c r="Y432" s="12"/>
      <c r="AA432" s="15"/>
      <c r="AB432" s="15"/>
      <c r="AC432" s="15"/>
      <c r="AJ432" s="3"/>
      <c r="AK432" s="3"/>
      <c r="AL432" s="3"/>
      <c r="AM432" s="3"/>
      <c r="AN432" s="20"/>
      <c r="AO432" s="3"/>
    </row>
    <row r="433" spans="2:41" x14ac:dyDescent="0.25">
      <c r="B433" s="14"/>
      <c r="C433" s="12"/>
      <c r="N433" s="161" t="s">
        <v>7</v>
      </c>
      <c r="O433" s="162"/>
      <c r="P433" s="162"/>
      <c r="Q433" s="163"/>
      <c r="R433" s="20">
        <f>SUM(R417:R432)</f>
        <v>0</v>
      </c>
      <c r="S433" s="3"/>
      <c r="V433" s="19"/>
      <c r="X433" s="14"/>
      <c r="Y433" s="12"/>
      <c r="AJ433" s="161" t="s">
        <v>7</v>
      </c>
      <c r="AK433" s="162"/>
      <c r="AL433" s="162"/>
      <c r="AM433" s="163"/>
      <c r="AN433" s="20">
        <f>SUM(AN417:AN432)</f>
        <v>0</v>
      </c>
      <c r="AO433" s="3"/>
    </row>
    <row r="434" spans="2:41" x14ac:dyDescent="0.25">
      <c r="B434" s="14"/>
      <c r="C434" s="12"/>
      <c r="V434" s="19"/>
      <c r="X434" s="14"/>
      <c r="Y434" s="12"/>
    </row>
    <row r="435" spans="2:41" x14ac:dyDescent="0.25">
      <c r="B435" s="14"/>
      <c r="C435" s="12"/>
      <c r="V435" s="19"/>
      <c r="X435" s="14"/>
      <c r="Y435" s="12"/>
    </row>
    <row r="436" spans="2:41" x14ac:dyDescent="0.25">
      <c r="B436" s="14"/>
      <c r="C436" s="12"/>
      <c r="E436" s="16"/>
      <c r="V436" s="19"/>
      <c r="X436" s="14"/>
      <c r="Y436" s="12"/>
      <c r="AA436" s="16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V438" s="19"/>
      <c r="X438" s="14"/>
      <c r="Y438" s="12"/>
    </row>
    <row r="439" spans="2:41" x14ac:dyDescent="0.25">
      <c r="B439" s="14"/>
      <c r="C439" s="12"/>
      <c r="V439" s="19"/>
      <c r="X439" s="14"/>
      <c r="Y439" s="12"/>
    </row>
    <row r="440" spans="2:41" x14ac:dyDescent="0.25">
      <c r="B440" s="14"/>
      <c r="C440" s="12"/>
      <c r="V440" s="19"/>
      <c r="X440" s="14"/>
      <c r="Y440" s="12"/>
    </row>
    <row r="441" spans="2:41" x14ac:dyDescent="0.25">
      <c r="B441" s="14"/>
      <c r="C441" s="12"/>
      <c r="V441" s="19"/>
      <c r="X441" s="14"/>
      <c r="Y441" s="12"/>
    </row>
    <row r="442" spans="2:41" x14ac:dyDescent="0.25">
      <c r="B442" s="13"/>
      <c r="C442" s="12"/>
      <c r="V442" s="19"/>
      <c r="X442" s="13"/>
      <c r="Y442" s="12"/>
    </row>
    <row r="443" spans="2:41" x14ac:dyDescent="0.25">
      <c r="B443" s="17" t="s">
        <v>18</v>
      </c>
      <c r="C443" s="18">
        <f>SUM(C424:C442)</f>
        <v>0</v>
      </c>
      <c r="D443" s="30" t="s">
        <v>22</v>
      </c>
      <c r="E443" s="30" t="s">
        <v>21</v>
      </c>
      <c r="V443" s="19"/>
      <c r="X443" s="17" t="s">
        <v>18</v>
      </c>
      <c r="Y443" s="18">
        <f>SUM(Y424:Y442)</f>
        <v>0</v>
      </c>
      <c r="Z443" s="30" t="s">
        <v>22</v>
      </c>
      <c r="AA443" s="30" t="s">
        <v>21</v>
      </c>
    </row>
    <row r="444" spans="2:41" x14ac:dyDescent="0.25">
      <c r="E444" s="1" t="s">
        <v>19</v>
      </c>
      <c r="V444" s="19"/>
      <c r="AA444" s="1" t="s">
        <v>19</v>
      </c>
    </row>
    <row r="445" spans="2:41" x14ac:dyDescent="0.25">
      <c r="V445" s="19"/>
    </row>
    <row r="446" spans="2:41" x14ac:dyDescent="0.25">
      <c r="V446" s="19"/>
    </row>
    <row r="447" spans="2:41" x14ac:dyDescent="0.25">
      <c r="V447" s="19"/>
    </row>
    <row r="448" spans="2:41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</row>
    <row r="461" spans="8:31" x14ac:dyDescent="0.25">
      <c r="V461" s="19"/>
      <c r="AC461" s="164" t="s">
        <v>29</v>
      </c>
      <c r="AD461" s="164"/>
      <c r="AE461" s="164"/>
    </row>
    <row r="462" spans="8:31" ht="15" customHeight="1" x14ac:dyDescent="0.4">
      <c r="H462" s="116" t="s">
        <v>28</v>
      </c>
      <c r="I462" s="116"/>
      <c r="J462" s="116"/>
      <c r="V462" s="19"/>
      <c r="AC462" s="164"/>
      <c r="AD462" s="164"/>
      <c r="AE462" s="164"/>
    </row>
    <row r="463" spans="8:31" ht="15" customHeight="1" x14ac:dyDescent="0.4">
      <c r="H463" s="116"/>
      <c r="I463" s="116"/>
      <c r="J463" s="116"/>
      <c r="V463" s="19"/>
      <c r="AC463" s="164"/>
      <c r="AD463" s="164"/>
      <c r="AE463" s="164"/>
    </row>
    <row r="464" spans="8:31" x14ac:dyDescent="0.25">
      <c r="V464" s="19"/>
    </row>
    <row r="465" spans="2:41" x14ac:dyDescent="0.25">
      <c r="V465" s="19"/>
    </row>
    <row r="466" spans="2:41" ht="23.25" x14ac:dyDescent="0.35">
      <c r="B466" s="24" t="s">
        <v>66</v>
      </c>
      <c r="V466" s="19"/>
      <c r="X466" s="24" t="s">
        <v>66</v>
      </c>
    </row>
    <row r="467" spans="2:41" ht="23.25" x14ac:dyDescent="0.35">
      <c r="B467" s="25" t="s">
        <v>32</v>
      </c>
      <c r="C467" s="22">
        <f>IF(X415="PAGADO",0,Y420)</f>
        <v>1000</v>
      </c>
      <c r="E467" s="166" t="s">
        <v>20</v>
      </c>
      <c r="F467" s="166"/>
      <c r="G467" s="166"/>
      <c r="H467" s="166"/>
      <c r="V467" s="19"/>
      <c r="X467" s="25" t="s">
        <v>32</v>
      </c>
      <c r="Y467" s="22">
        <f>IF(B467="PAGADO",0,C472)</f>
        <v>1000</v>
      </c>
      <c r="AA467" s="166" t="s">
        <v>20</v>
      </c>
      <c r="AB467" s="166"/>
      <c r="AC467" s="166"/>
      <c r="AD467" s="166"/>
    </row>
    <row r="468" spans="2:41" x14ac:dyDescent="0.25">
      <c r="B468" s="1" t="s">
        <v>0</v>
      </c>
      <c r="C468" s="21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9"/>
      <c r="X468" s="1" t="s">
        <v>0</v>
      </c>
      <c r="Y468" s="21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2"/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Y469" s="22"/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" t="s">
        <v>24</v>
      </c>
      <c r="C470" s="21">
        <f>IF(C467&gt;0,C467+C468,C468)</f>
        <v>1000</v>
      </c>
      <c r="E470" s="4"/>
      <c r="F470" s="3"/>
      <c r="G470" s="3"/>
      <c r="H470" s="5"/>
      <c r="N470" s="3"/>
      <c r="O470" s="3"/>
      <c r="P470" s="3"/>
      <c r="Q470" s="3"/>
      <c r="R470" s="20"/>
      <c r="S470" s="3"/>
      <c r="V470" s="19"/>
      <c r="X470" s="1" t="s">
        <v>24</v>
      </c>
      <c r="Y470" s="21">
        <f>IF(Y467&gt;0,Y467+Y468,Y468)</f>
        <v>1000</v>
      </c>
      <c r="AA470" s="4"/>
      <c r="AB470" s="3"/>
      <c r="AC470" s="3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" t="s">
        <v>9</v>
      </c>
      <c r="C471" s="22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X471" s="1" t="s">
        <v>9</v>
      </c>
      <c r="Y471" s="22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6" t="s">
        <v>25</v>
      </c>
      <c r="C472" s="23">
        <f>C470-C471</f>
        <v>1000</v>
      </c>
      <c r="E472" s="4"/>
      <c r="F472" s="3"/>
      <c r="G472" s="3"/>
      <c r="H472" s="5"/>
      <c r="N472" s="3"/>
      <c r="O472" s="3"/>
      <c r="P472" s="3"/>
      <c r="Q472" s="3"/>
      <c r="R472" s="20"/>
      <c r="S472" s="3"/>
      <c r="V472" s="19"/>
      <c r="X472" s="6" t="s">
        <v>8</v>
      </c>
      <c r="Y472" s="23">
        <f>Y470-Y471</f>
        <v>1000</v>
      </c>
      <c r="AA472" s="4"/>
      <c r="AB472" s="3"/>
      <c r="AC472" s="3"/>
      <c r="AD472" s="5"/>
      <c r="AJ472" s="3"/>
      <c r="AK472" s="3"/>
      <c r="AL472" s="3"/>
      <c r="AM472" s="3"/>
      <c r="AN472" s="20"/>
      <c r="AO472" s="3"/>
    </row>
    <row r="473" spans="2:41" ht="26.25" x14ac:dyDescent="0.4">
      <c r="B473" s="167" t="str">
        <f>IF(C472&lt;0,"NO PAGAR","COBRAR")</f>
        <v>COBRAR</v>
      </c>
      <c r="C473" s="167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67" t="str">
        <f>IF(Y472&lt;0,"NO PAGAR","COBRAR")</f>
        <v>COBRAR</v>
      </c>
      <c r="Y473" s="167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59" t="s">
        <v>9</v>
      </c>
      <c r="C474" s="160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59" t="s">
        <v>9</v>
      </c>
      <c r="Y474" s="160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1" t="str">
        <f>IF(C508&lt;0,"SALDO A FAVOR","SALDO ADELANTAD0'")</f>
        <v>SALDO ADELANTAD0'</v>
      </c>
      <c r="C475" s="12" t="b">
        <f>IF(Y420&lt;=0,Y420*-1)</f>
        <v>0</v>
      </c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1" t="str">
        <f>IF(C472&lt;0,"SALDO ADELANTADO","SALDO A FAVOR'")</f>
        <v>SALDO A FAVOR'</v>
      </c>
      <c r="Y475" s="12" t="b">
        <f>IF(C472&lt;=0,C472*-1)</f>
        <v>0</v>
      </c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10</v>
      </c>
      <c r="C476" s="12">
        <f>R485</f>
        <v>0</v>
      </c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10</v>
      </c>
      <c r="Y476" s="12">
        <f>AN485</f>
        <v>0</v>
      </c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11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11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12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12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13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13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14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14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15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15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16</v>
      </c>
      <c r="C482" s="12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3" t="s">
        <v>16</v>
      </c>
      <c r="Y482" s="12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3" t="s">
        <v>17</v>
      </c>
      <c r="C483" s="12"/>
      <c r="E483" s="161" t="s">
        <v>7</v>
      </c>
      <c r="F483" s="162"/>
      <c r="G483" s="163"/>
      <c r="H483" s="5">
        <f>SUM(H469:H482)</f>
        <v>0</v>
      </c>
      <c r="N483" s="3"/>
      <c r="O483" s="3"/>
      <c r="P483" s="3"/>
      <c r="Q483" s="3"/>
      <c r="R483" s="20"/>
      <c r="S483" s="3"/>
      <c r="V483" s="19"/>
      <c r="X483" s="13" t="s">
        <v>17</v>
      </c>
      <c r="Y483" s="12"/>
      <c r="AA483" s="161" t="s">
        <v>7</v>
      </c>
      <c r="AB483" s="162"/>
      <c r="AC483" s="163"/>
      <c r="AD483" s="5">
        <f>SUM(AD469:AD482)</f>
        <v>0</v>
      </c>
      <c r="AJ483" s="3"/>
      <c r="AK483" s="3"/>
      <c r="AL483" s="3"/>
      <c r="AM483" s="3"/>
      <c r="AN483" s="20"/>
      <c r="AO483" s="3"/>
    </row>
    <row r="484" spans="2:41" x14ac:dyDescent="0.25">
      <c r="B484" s="14"/>
      <c r="C484" s="12"/>
      <c r="E484" s="15"/>
      <c r="F484" s="15"/>
      <c r="G484" s="15"/>
      <c r="N484" s="3"/>
      <c r="O484" s="3"/>
      <c r="P484" s="3"/>
      <c r="Q484" s="3"/>
      <c r="R484" s="20"/>
      <c r="S484" s="3"/>
      <c r="V484" s="19"/>
      <c r="X484" s="14"/>
      <c r="Y484" s="12"/>
      <c r="AA484" s="15"/>
      <c r="AB484" s="15"/>
      <c r="AC484" s="15"/>
      <c r="AJ484" s="3"/>
      <c r="AK484" s="3"/>
      <c r="AL484" s="3"/>
      <c r="AM484" s="3"/>
      <c r="AN484" s="20"/>
      <c r="AO484" s="3"/>
    </row>
    <row r="485" spans="2:41" x14ac:dyDescent="0.25">
      <c r="B485" s="14"/>
      <c r="C485" s="12"/>
      <c r="N485" s="161" t="s">
        <v>7</v>
      </c>
      <c r="O485" s="162"/>
      <c r="P485" s="162"/>
      <c r="Q485" s="163"/>
      <c r="R485" s="20">
        <f>SUM(R469:R484)</f>
        <v>0</v>
      </c>
      <c r="S485" s="3"/>
      <c r="V485" s="19"/>
      <c r="X485" s="14"/>
      <c r="Y485" s="12"/>
      <c r="AJ485" s="161" t="s">
        <v>7</v>
      </c>
      <c r="AK485" s="162"/>
      <c r="AL485" s="162"/>
      <c r="AM485" s="163"/>
      <c r="AN485" s="20">
        <f>SUM(AN469:AN484)</f>
        <v>0</v>
      </c>
      <c r="AO485" s="3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V487" s="19"/>
      <c r="X487" s="14"/>
      <c r="Y487" s="12"/>
    </row>
    <row r="488" spans="2:41" x14ac:dyDescent="0.25">
      <c r="B488" s="14"/>
      <c r="C488" s="12"/>
      <c r="E488" s="16"/>
      <c r="V488" s="19"/>
      <c r="X488" s="14"/>
      <c r="Y488" s="12"/>
      <c r="AA488" s="16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V490" s="19"/>
      <c r="X490" s="14"/>
      <c r="Y490" s="12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4"/>
      <c r="C492" s="12"/>
      <c r="V492" s="19"/>
      <c r="X492" s="14"/>
      <c r="Y492" s="12"/>
    </row>
    <row r="493" spans="2:41" x14ac:dyDescent="0.25">
      <c r="B493" s="13"/>
      <c r="C493" s="12"/>
      <c r="V493" s="19"/>
      <c r="X493" s="13"/>
      <c r="Y493" s="12"/>
    </row>
    <row r="494" spans="2:41" x14ac:dyDescent="0.25">
      <c r="B494" s="17" t="s">
        <v>18</v>
      </c>
      <c r="C494" s="18">
        <f>SUM(C475:C493)</f>
        <v>0</v>
      </c>
      <c r="V494" s="19"/>
      <c r="X494" s="17" t="s">
        <v>18</v>
      </c>
      <c r="Y494" s="18">
        <f>SUM(Y475:Y493)</f>
        <v>0</v>
      </c>
    </row>
    <row r="495" spans="2:41" x14ac:dyDescent="0.25">
      <c r="D495" s="30" t="s">
        <v>22</v>
      </c>
      <c r="E495" s="30" t="s">
        <v>21</v>
      </c>
      <c r="V495" s="19"/>
      <c r="Z495" s="30" t="s">
        <v>22</v>
      </c>
      <c r="AA495" s="30" t="s">
        <v>21</v>
      </c>
    </row>
    <row r="496" spans="2:41" x14ac:dyDescent="0.25">
      <c r="E496" s="1" t="s">
        <v>19</v>
      </c>
      <c r="V496" s="19"/>
      <c r="AA496" s="1" t="s">
        <v>19</v>
      </c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V502" s="19"/>
    </row>
    <row r="503" spans="1:43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</row>
    <row r="504" spans="1:4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</row>
    <row r="505" spans="1:4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</row>
    <row r="506" spans="1:43" x14ac:dyDescent="0.25">
      <c r="V506" s="19"/>
    </row>
    <row r="507" spans="1:43" ht="15" customHeight="1" x14ac:dyDescent="0.4">
      <c r="H507" s="116" t="s">
        <v>30</v>
      </c>
      <c r="I507" s="116"/>
      <c r="J507" s="116"/>
      <c r="V507" s="19"/>
      <c r="AA507" s="165" t="s">
        <v>31</v>
      </c>
      <c r="AB507" s="165"/>
      <c r="AC507" s="165"/>
    </row>
    <row r="508" spans="1:43" ht="15" customHeight="1" x14ac:dyDescent="0.4">
      <c r="H508" s="116"/>
      <c r="I508" s="116"/>
      <c r="J508" s="116"/>
      <c r="V508" s="19"/>
      <c r="AA508" s="165"/>
      <c r="AB508" s="165"/>
      <c r="AC508" s="165"/>
    </row>
    <row r="509" spans="1:43" x14ac:dyDescent="0.25">
      <c r="V509" s="19"/>
    </row>
    <row r="510" spans="1:43" x14ac:dyDescent="0.25">
      <c r="V510" s="19"/>
    </row>
    <row r="511" spans="1:43" ht="23.25" x14ac:dyDescent="0.35">
      <c r="B511" s="26" t="s">
        <v>66</v>
      </c>
      <c r="V511" s="19"/>
      <c r="X511" s="24" t="s">
        <v>66</v>
      </c>
    </row>
    <row r="512" spans="1:43" ht="23.25" x14ac:dyDescent="0.35">
      <c r="B512" s="25" t="s">
        <v>32</v>
      </c>
      <c r="C512" s="22">
        <f>IF(X467="PAGADO",0,C472)</f>
        <v>1000</v>
      </c>
      <c r="E512" s="166" t="s">
        <v>20</v>
      </c>
      <c r="F512" s="166"/>
      <c r="G512" s="166"/>
      <c r="H512" s="166"/>
      <c r="V512" s="19"/>
      <c r="X512" s="25" t="s">
        <v>32</v>
      </c>
      <c r="Y512" s="22">
        <f>IF(B1312="PAGADO",0,C517)</f>
        <v>1000</v>
      </c>
      <c r="AA512" s="166" t="s">
        <v>20</v>
      </c>
      <c r="AB512" s="166"/>
      <c r="AC512" s="166"/>
      <c r="AD512" s="166"/>
    </row>
    <row r="513" spans="2:41" x14ac:dyDescent="0.25">
      <c r="B513" s="1" t="s">
        <v>0</v>
      </c>
      <c r="C513" s="21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9"/>
      <c r="X513" s="1" t="s">
        <v>0</v>
      </c>
      <c r="Y513" s="21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2"/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Y514" s="22"/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" t="s">
        <v>24</v>
      </c>
      <c r="C515" s="21">
        <f>IF(C512&gt;0,C512+C513,C513)</f>
        <v>1000</v>
      </c>
      <c r="E515" s="4"/>
      <c r="F515" s="3"/>
      <c r="G515" s="3"/>
      <c r="H515" s="5"/>
      <c r="N515" s="3"/>
      <c r="O515" s="3"/>
      <c r="P515" s="3"/>
      <c r="Q515" s="3"/>
      <c r="R515" s="20"/>
      <c r="S515" s="3"/>
      <c r="V515" s="19"/>
      <c r="X515" s="1" t="s">
        <v>24</v>
      </c>
      <c r="Y515" s="21">
        <f>IF(Y512&gt;0,Y512+Y513,Y513)</f>
        <v>1000</v>
      </c>
      <c r="AA515" s="4"/>
      <c r="AB515" s="3"/>
      <c r="AC515" s="3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1" t="s">
        <v>9</v>
      </c>
      <c r="C516" s="22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X516" s="1" t="s">
        <v>9</v>
      </c>
      <c r="Y516" s="22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6" t="s">
        <v>26</v>
      </c>
      <c r="C517" s="23">
        <f>C515-C516</f>
        <v>1000</v>
      </c>
      <c r="E517" s="4"/>
      <c r="F517" s="3"/>
      <c r="G517" s="3"/>
      <c r="H517" s="5"/>
      <c r="N517" s="3"/>
      <c r="O517" s="3"/>
      <c r="P517" s="3"/>
      <c r="Q517" s="3"/>
      <c r="R517" s="20"/>
      <c r="S517" s="3"/>
      <c r="V517" s="19"/>
      <c r="X517" s="6" t="s">
        <v>27</v>
      </c>
      <c r="Y517" s="23">
        <f>Y515-Y516</f>
        <v>1000</v>
      </c>
      <c r="AA517" s="4"/>
      <c r="AB517" s="3"/>
      <c r="AC517" s="3"/>
      <c r="AD517" s="5"/>
      <c r="AJ517" s="3"/>
      <c r="AK517" s="3"/>
      <c r="AL517" s="3"/>
      <c r="AM517" s="3"/>
      <c r="AN517" s="20"/>
      <c r="AO517" s="3"/>
    </row>
    <row r="518" spans="2:41" ht="23.25" x14ac:dyDescent="0.35">
      <c r="B518" s="6"/>
      <c r="C518" s="7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68" t="str">
        <f>IF(Y517&lt;0,"NO PAGAR","COBRAR'")</f>
        <v>COBRAR'</v>
      </c>
      <c r="Y518" s="168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ht="23.25" x14ac:dyDescent="0.35">
      <c r="B519" s="168" t="str">
        <f>IF(C517&lt;0,"NO PAGAR","COBRAR'")</f>
        <v>COBRAR'</v>
      </c>
      <c r="C519" s="168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6"/>
      <c r="Y519" s="8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59" t="s">
        <v>9</v>
      </c>
      <c r="C520" s="160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59" t="s">
        <v>9</v>
      </c>
      <c r="Y520" s="160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1" t="str">
        <f>IF(Y472&lt;0,"SALDO ADELANTADO","SALDO A FAVOR '")</f>
        <v>SALDO A FAVOR '</v>
      </c>
      <c r="C521" s="12" t="b">
        <f>IF(Y472&lt;=0,Y472*-1)</f>
        <v>0</v>
      </c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1" t="str">
        <f>IF(C517&lt;0,"SALDO ADELANTADO","SALDO A FAVOR'")</f>
        <v>SALDO A FAVOR'</v>
      </c>
      <c r="Y521" s="12" t="b">
        <f>IF(C517&lt;=0,C517*-1)</f>
        <v>0</v>
      </c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10</v>
      </c>
      <c r="C522" s="12">
        <f>R530</f>
        <v>0</v>
      </c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10</v>
      </c>
      <c r="Y522" s="12">
        <f>AN530</f>
        <v>0</v>
      </c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11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11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12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12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13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13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14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14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15</v>
      </c>
      <c r="C527" s="12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3" t="s">
        <v>15</v>
      </c>
      <c r="Y527" s="12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2:41" x14ac:dyDescent="0.25">
      <c r="B528" s="13" t="s">
        <v>16</v>
      </c>
      <c r="C528" s="12"/>
      <c r="E528" s="161" t="s">
        <v>7</v>
      </c>
      <c r="F528" s="162"/>
      <c r="G528" s="163"/>
      <c r="H528" s="5">
        <f>SUM(H514:H527)</f>
        <v>0</v>
      </c>
      <c r="N528" s="3"/>
      <c r="O528" s="3"/>
      <c r="P528" s="3"/>
      <c r="Q528" s="3"/>
      <c r="R528" s="20"/>
      <c r="S528" s="3"/>
      <c r="V528" s="19"/>
      <c r="X528" s="13" t="s">
        <v>16</v>
      </c>
      <c r="Y528" s="12"/>
      <c r="AA528" s="161" t="s">
        <v>7</v>
      </c>
      <c r="AB528" s="162"/>
      <c r="AC528" s="163"/>
      <c r="AD528" s="5">
        <f>SUM(AD514:AD527)</f>
        <v>0</v>
      </c>
      <c r="AJ528" s="3"/>
      <c r="AK528" s="3"/>
      <c r="AL528" s="3"/>
      <c r="AM528" s="3"/>
      <c r="AN528" s="20"/>
      <c r="AO528" s="3"/>
    </row>
    <row r="529" spans="2:41" x14ac:dyDescent="0.25">
      <c r="B529" s="13" t="s">
        <v>17</v>
      </c>
      <c r="C529" s="12"/>
      <c r="E529" s="15"/>
      <c r="F529" s="15"/>
      <c r="G529" s="15"/>
      <c r="N529" s="3"/>
      <c r="O529" s="3"/>
      <c r="P529" s="3"/>
      <c r="Q529" s="3"/>
      <c r="R529" s="20"/>
      <c r="S529" s="3"/>
      <c r="V529" s="19"/>
      <c r="X529" s="13" t="s">
        <v>17</v>
      </c>
      <c r="Y529" s="12"/>
      <c r="AA529" s="15"/>
      <c r="AB529" s="15"/>
      <c r="AC529" s="15"/>
      <c r="AJ529" s="3"/>
      <c r="AK529" s="3"/>
      <c r="AL529" s="3"/>
      <c r="AM529" s="3"/>
      <c r="AN529" s="20"/>
      <c r="AO529" s="3"/>
    </row>
    <row r="530" spans="2:41" x14ac:dyDescent="0.25">
      <c r="B530" s="14"/>
      <c r="C530" s="12"/>
      <c r="N530" s="161" t="s">
        <v>7</v>
      </c>
      <c r="O530" s="162"/>
      <c r="P530" s="162"/>
      <c r="Q530" s="163"/>
      <c r="R530" s="20">
        <f>SUM(R514:R529)</f>
        <v>0</v>
      </c>
      <c r="S530" s="3"/>
      <c r="V530" s="19"/>
      <c r="X530" s="14"/>
      <c r="Y530" s="12"/>
      <c r="AJ530" s="161" t="s">
        <v>7</v>
      </c>
      <c r="AK530" s="162"/>
      <c r="AL530" s="162"/>
      <c r="AM530" s="163"/>
      <c r="AN530" s="20">
        <f>SUM(AN514:AN529)</f>
        <v>0</v>
      </c>
      <c r="AO530" s="3"/>
    </row>
    <row r="531" spans="2:41" x14ac:dyDescent="0.25">
      <c r="B531" s="14"/>
      <c r="C531" s="12"/>
      <c r="V531" s="19"/>
      <c r="X531" s="14"/>
      <c r="Y531" s="12"/>
    </row>
    <row r="532" spans="2:41" x14ac:dyDescent="0.25">
      <c r="B532" s="14"/>
      <c r="C532" s="12"/>
      <c r="V532" s="19"/>
      <c r="X532" s="14"/>
      <c r="Y532" s="12"/>
    </row>
    <row r="533" spans="2:41" x14ac:dyDescent="0.25">
      <c r="B533" s="14"/>
      <c r="C533" s="12"/>
      <c r="E533" s="16"/>
      <c r="V533" s="19"/>
      <c r="X533" s="14"/>
      <c r="Y533" s="12"/>
      <c r="AA533" s="16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V535" s="19"/>
      <c r="X535" s="14"/>
      <c r="Y535" s="12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4"/>
      <c r="C538" s="12"/>
      <c r="V538" s="19"/>
      <c r="X538" s="14"/>
      <c r="Y538" s="12"/>
    </row>
    <row r="539" spans="2:41" x14ac:dyDescent="0.25">
      <c r="B539" s="13"/>
      <c r="C539" s="12"/>
      <c r="V539" s="19"/>
      <c r="X539" s="13"/>
      <c r="Y539" s="12"/>
    </row>
    <row r="540" spans="2:41" x14ac:dyDescent="0.25">
      <c r="B540" s="17" t="s">
        <v>18</v>
      </c>
      <c r="C540" s="18">
        <f>SUM(C521:C539)</f>
        <v>0</v>
      </c>
      <c r="D540" s="30" t="s">
        <v>22</v>
      </c>
      <c r="E540" s="30" t="s">
        <v>21</v>
      </c>
      <c r="V540" s="19"/>
      <c r="X540" s="17" t="s">
        <v>18</v>
      </c>
      <c r="Y540" s="18">
        <f>SUM(Y521:Y539)</f>
        <v>0</v>
      </c>
      <c r="Z540" s="30" t="s">
        <v>22</v>
      </c>
      <c r="AA540" s="30" t="s">
        <v>21</v>
      </c>
    </row>
    <row r="541" spans="2:41" x14ac:dyDescent="0.25">
      <c r="E541" s="1" t="s">
        <v>19</v>
      </c>
      <c r="V541" s="19"/>
      <c r="AA541" s="1" t="s">
        <v>19</v>
      </c>
    </row>
    <row r="542" spans="2:41" x14ac:dyDescent="0.25">
      <c r="V542" s="19"/>
    </row>
    <row r="543" spans="2:41" x14ac:dyDescent="0.25">
      <c r="V543" s="19"/>
    </row>
    <row r="544" spans="2:41" x14ac:dyDescent="0.25">
      <c r="V544" s="19"/>
    </row>
    <row r="545" spans="22:31" x14ac:dyDescent="0.25">
      <c r="V545" s="19"/>
    </row>
    <row r="546" spans="22:31" x14ac:dyDescent="0.25">
      <c r="V546" s="19"/>
    </row>
    <row r="547" spans="22:31" x14ac:dyDescent="0.25">
      <c r="V547" s="19"/>
    </row>
    <row r="548" spans="22:31" x14ac:dyDescent="0.25">
      <c r="V548" s="19"/>
    </row>
    <row r="549" spans="22:31" x14ac:dyDescent="0.25">
      <c r="V549" s="19"/>
    </row>
    <row r="550" spans="22:31" x14ac:dyDescent="0.25">
      <c r="V550" s="19"/>
    </row>
    <row r="551" spans="22:31" x14ac:dyDescent="0.25">
      <c r="V551" s="19"/>
    </row>
    <row r="552" spans="22:31" x14ac:dyDescent="0.25">
      <c r="V552" s="19"/>
    </row>
    <row r="553" spans="22:31" x14ac:dyDescent="0.25">
      <c r="V553" s="19"/>
    </row>
    <row r="554" spans="22:31" x14ac:dyDescent="0.25">
      <c r="V554" s="19"/>
    </row>
    <row r="555" spans="22:31" x14ac:dyDescent="0.25">
      <c r="V555" s="19"/>
    </row>
    <row r="556" spans="22:31" x14ac:dyDescent="0.25">
      <c r="V556" s="19"/>
    </row>
    <row r="557" spans="22:31" x14ac:dyDescent="0.25">
      <c r="V557" s="19"/>
    </row>
    <row r="558" spans="22:31" x14ac:dyDescent="0.25">
      <c r="V558" s="19"/>
    </row>
    <row r="559" spans="22:31" x14ac:dyDescent="0.25">
      <c r="V559" s="19"/>
    </row>
    <row r="560" spans="22:31" x14ac:dyDescent="0.25">
      <c r="V560" s="19"/>
      <c r="AC560" s="164" t="s">
        <v>29</v>
      </c>
      <c r="AD560" s="164"/>
      <c r="AE560" s="164"/>
    </row>
    <row r="561" spans="2:41" ht="15" customHeight="1" x14ac:dyDescent="0.4">
      <c r="H561" s="116" t="s">
        <v>28</v>
      </c>
      <c r="I561" s="116"/>
      <c r="J561" s="116"/>
      <c r="V561" s="19"/>
      <c r="AC561" s="164"/>
      <c r="AD561" s="164"/>
      <c r="AE561" s="164"/>
    </row>
    <row r="562" spans="2:41" ht="15" customHeight="1" x14ac:dyDescent="0.4">
      <c r="H562" s="116"/>
      <c r="I562" s="116"/>
      <c r="J562" s="116"/>
      <c r="V562" s="19"/>
      <c r="AC562" s="164"/>
      <c r="AD562" s="164"/>
      <c r="AE562" s="164"/>
    </row>
    <row r="563" spans="2:41" x14ac:dyDescent="0.25">
      <c r="V563" s="19"/>
    </row>
    <row r="564" spans="2:41" x14ac:dyDescent="0.25">
      <c r="V564" s="19"/>
    </row>
    <row r="565" spans="2:41" ht="23.25" x14ac:dyDescent="0.35">
      <c r="B565" s="24" t="s">
        <v>67</v>
      </c>
      <c r="V565" s="19"/>
      <c r="X565" s="24" t="s">
        <v>67</v>
      </c>
    </row>
    <row r="566" spans="2:41" ht="23.25" x14ac:dyDescent="0.35">
      <c r="B566" s="25" t="s">
        <v>32</v>
      </c>
      <c r="C566" s="22">
        <f>IF(X512="PAGADO",0,Y517)</f>
        <v>1000</v>
      </c>
      <c r="E566" s="166" t="s">
        <v>20</v>
      </c>
      <c r="F566" s="166"/>
      <c r="G566" s="166"/>
      <c r="H566" s="166"/>
      <c r="V566" s="19"/>
      <c r="X566" s="25" t="s">
        <v>32</v>
      </c>
      <c r="Y566" s="22">
        <f>IF(B566="PAGADO",0,C571)</f>
        <v>1000</v>
      </c>
      <c r="AA566" s="166" t="s">
        <v>20</v>
      </c>
      <c r="AB566" s="166"/>
      <c r="AC566" s="166"/>
      <c r="AD566" s="166"/>
    </row>
    <row r="567" spans="2:41" x14ac:dyDescent="0.25">
      <c r="B567" s="1" t="s">
        <v>0</v>
      </c>
      <c r="C567" s="21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9"/>
      <c r="X567" s="1" t="s">
        <v>0</v>
      </c>
      <c r="Y567" s="21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2"/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Y568" s="22"/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" t="s">
        <v>24</v>
      </c>
      <c r="C569" s="21">
        <f>IF(C566&gt;0,C566+C567,C567)</f>
        <v>1000</v>
      </c>
      <c r="E569" s="4"/>
      <c r="F569" s="3"/>
      <c r="G569" s="3"/>
      <c r="H569" s="5"/>
      <c r="N569" s="3"/>
      <c r="O569" s="3"/>
      <c r="P569" s="3"/>
      <c r="Q569" s="3"/>
      <c r="R569" s="20"/>
      <c r="S569" s="3"/>
      <c r="V569" s="19"/>
      <c r="X569" s="1" t="s">
        <v>24</v>
      </c>
      <c r="Y569" s="21">
        <f>IF(Y566&gt;0,Y566+Y567,Y567)</f>
        <v>1000</v>
      </c>
      <c r="AA569" s="4"/>
      <c r="AB569" s="3"/>
      <c r="AC569" s="3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" t="s">
        <v>9</v>
      </c>
      <c r="C570" s="22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X570" s="1" t="s">
        <v>9</v>
      </c>
      <c r="Y570" s="22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6" t="s">
        <v>25</v>
      </c>
      <c r="C571" s="23">
        <f>C569-C570</f>
        <v>1000</v>
      </c>
      <c r="E571" s="4"/>
      <c r="F571" s="3"/>
      <c r="G571" s="3"/>
      <c r="H571" s="5"/>
      <c r="N571" s="3"/>
      <c r="O571" s="3"/>
      <c r="P571" s="3"/>
      <c r="Q571" s="3"/>
      <c r="R571" s="20"/>
      <c r="S571" s="3"/>
      <c r="V571" s="19"/>
      <c r="X571" s="6" t="s">
        <v>8</v>
      </c>
      <c r="Y571" s="23">
        <f>Y569-Y570</f>
        <v>1000</v>
      </c>
      <c r="AA571" s="4"/>
      <c r="AB571" s="3"/>
      <c r="AC571" s="3"/>
      <c r="AD571" s="5"/>
      <c r="AJ571" s="3"/>
      <c r="AK571" s="3"/>
      <c r="AL571" s="3"/>
      <c r="AM571" s="3"/>
      <c r="AN571" s="20"/>
      <c r="AO571" s="3"/>
    </row>
    <row r="572" spans="2:41" ht="26.25" x14ac:dyDescent="0.4">
      <c r="B572" s="167" t="str">
        <f>IF(C571&lt;0,"NO PAGAR","COBRAR")</f>
        <v>COBRAR</v>
      </c>
      <c r="C572" s="167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67" t="str">
        <f>IF(Y571&lt;0,"NO PAGAR","COBRAR")</f>
        <v>COBRAR</v>
      </c>
      <c r="Y572" s="167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59" t="s">
        <v>9</v>
      </c>
      <c r="C573" s="160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59" t="s">
        <v>9</v>
      </c>
      <c r="Y573" s="160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1" t="str">
        <f>IF(C607&lt;0,"SALDO A FAVOR","SALDO ADELANTAD0'")</f>
        <v>SALDO ADELANTAD0'</v>
      </c>
      <c r="C574" s="12" t="b">
        <f>IF(Y517&lt;=0,Y517*-1)</f>
        <v>0</v>
      </c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1" t="str">
        <f>IF(C571&lt;0,"SALDO ADELANTADO","SALDO A FAVOR'")</f>
        <v>SALDO A FAVOR'</v>
      </c>
      <c r="Y574" s="12" t="b">
        <f>IF(C571&lt;=0,C571*-1)</f>
        <v>0</v>
      </c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10</v>
      </c>
      <c r="C575" s="12">
        <f>R584</f>
        <v>0</v>
      </c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10</v>
      </c>
      <c r="Y575" s="12">
        <f>AN584</f>
        <v>0</v>
      </c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11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11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12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12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13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13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14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14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15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15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16</v>
      </c>
      <c r="C581" s="12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3" t="s">
        <v>16</v>
      </c>
      <c r="Y581" s="12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3" t="s">
        <v>17</v>
      </c>
      <c r="C582" s="12"/>
      <c r="E582" s="161" t="s">
        <v>7</v>
      </c>
      <c r="F582" s="162"/>
      <c r="G582" s="163"/>
      <c r="H582" s="5">
        <f>SUM(H568:H581)</f>
        <v>0</v>
      </c>
      <c r="N582" s="3"/>
      <c r="O582" s="3"/>
      <c r="P582" s="3"/>
      <c r="Q582" s="3"/>
      <c r="R582" s="20"/>
      <c r="S582" s="3"/>
      <c r="V582" s="19"/>
      <c r="X582" s="13" t="s">
        <v>17</v>
      </c>
      <c r="Y582" s="12"/>
      <c r="AA582" s="161" t="s">
        <v>7</v>
      </c>
      <c r="AB582" s="162"/>
      <c r="AC582" s="163"/>
      <c r="AD582" s="5">
        <f>SUM(AD568:AD581)</f>
        <v>0</v>
      </c>
      <c r="AJ582" s="3"/>
      <c r="AK582" s="3"/>
      <c r="AL582" s="3"/>
      <c r="AM582" s="3"/>
      <c r="AN582" s="20"/>
      <c r="AO582" s="3"/>
    </row>
    <row r="583" spans="2:41" x14ac:dyDescent="0.25">
      <c r="B583" s="14"/>
      <c r="C583" s="12"/>
      <c r="E583" s="15"/>
      <c r="F583" s="15"/>
      <c r="G583" s="15"/>
      <c r="N583" s="3"/>
      <c r="O583" s="3"/>
      <c r="P583" s="3"/>
      <c r="Q583" s="3"/>
      <c r="R583" s="20"/>
      <c r="S583" s="3"/>
      <c r="V583" s="19"/>
      <c r="X583" s="14"/>
      <c r="Y583" s="12"/>
      <c r="AA583" s="15"/>
      <c r="AB583" s="15"/>
      <c r="AC583" s="15"/>
      <c r="AJ583" s="3"/>
      <c r="AK583" s="3"/>
      <c r="AL583" s="3"/>
      <c r="AM583" s="3"/>
      <c r="AN583" s="20"/>
      <c r="AO583" s="3"/>
    </row>
    <row r="584" spans="2:41" x14ac:dyDescent="0.25">
      <c r="B584" s="14"/>
      <c r="C584" s="12"/>
      <c r="N584" s="161" t="s">
        <v>7</v>
      </c>
      <c r="O584" s="162"/>
      <c r="P584" s="162"/>
      <c r="Q584" s="163"/>
      <c r="R584" s="20">
        <f>SUM(R568:R583)</f>
        <v>0</v>
      </c>
      <c r="S584" s="3"/>
      <c r="V584" s="19"/>
      <c r="X584" s="14"/>
      <c r="Y584" s="12"/>
      <c r="AJ584" s="161" t="s">
        <v>7</v>
      </c>
      <c r="AK584" s="162"/>
      <c r="AL584" s="162"/>
      <c r="AM584" s="163"/>
      <c r="AN584" s="20">
        <f>SUM(AN568:AN583)</f>
        <v>0</v>
      </c>
      <c r="AO584" s="3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4"/>
      <c r="C587" s="12"/>
      <c r="E587" s="16"/>
      <c r="V587" s="19"/>
      <c r="X587" s="14"/>
      <c r="Y587" s="12"/>
      <c r="AA587" s="16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V589" s="19"/>
      <c r="X589" s="14"/>
      <c r="Y589" s="12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4"/>
      <c r="C591" s="12"/>
      <c r="V591" s="19"/>
      <c r="X591" s="14"/>
      <c r="Y591" s="12"/>
    </row>
    <row r="592" spans="2:41" x14ac:dyDescent="0.25">
      <c r="B592" s="13"/>
      <c r="C592" s="12"/>
      <c r="V592" s="19"/>
      <c r="X592" s="13"/>
      <c r="Y592" s="12"/>
    </row>
    <row r="593" spans="1:43" x14ac:dyDescent="0.25">
      <c r="B593" s="17" t="s">
        <v>18</v>
      </c>
      <c r="C593" s="18">
        <f>SUM(C574:C592)</f>
        <v>0</v>
      </c>
      <c r="V593" s="19"/>
      <c r="X593" s="17" t="s">
        <v>18</v>
      </c>
      <c r="Y593" s="18">
        <f>SUM(Y574:Y592)</f>
        <v>0</v>
      </c>
    </row>
    <row r="594" spans="1:43" x14ac:dyDescent="0.25">
      <c r="D594" s="30" t="s">
        <v>22</v>
      </c>
      <c r="E594" s="30" t="s">
        <v>21</v>
      </c>
      <c r="V594" s="19"/>
      <c r="Z594" s="30" t="s">
        <v>22</v>
      </c>
      <c r="AA594" s="30" t="s">
        <v>21</v>
      </c>
    </row>
    <row r="595" spans="1:43" x14ac:dyDescent="0.25">
      <c r="E595" s="1" t="s">
        <v>19</v>
      </c>
      <c r="V595" s="19"/>
      <c r="AA595" s="1" t="s">
        <v>19</v>
      </c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V601" s="19"/>
    </row>
    <row r="602" spans="1:43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</row>
    <row r="603" spans="1:4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</row>
    <row r="604" spans="1:4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</row>
    <row r="605" spans="1:43" x14ac:dyDescent="0.25">
      <c r="V605" s="19"/>
    </row>
    <row r="606" spans="1:43" ht="15" customHeight="1" x14ac:dyDescent="0.4">
      <c r="H606" s="116" t="s">
        <v>30</v>
      </c>
      <c r="I606" s="116"/>
      <c r="J606" s="116"/>
      <c r="V606" s="19"/>
      <c r="AA606" s="165" t="s">
        <v>31</v>
      </c>
      <c r="AB606" s="165"/>
      <c r="AC606" s="165"/>
    </row>
    <row r="607" spans="1:43" ht="15" customHeight="1" x14ac:dyDescent="0.4">
      <c r="H607" s="116"/>
      <c r="I607" s="116"/>
      <c r="J607" s="116"/>
      <c r="V607" s="19"/>
      <c r="AA607" s="165"/>
      <c r="AB607" s="165"/>
      <c r="AC607" s="165"/>
    </row>
    <row r="608" spans="1:43" x14ac:dyDescent="0.25">
      <c r="V608" s="19"/>
    </row>
    <row r="609" spans="2:41" x14ac:dyDescent="0.25">
      <c r="V609" s="19"/>
    </row>
    <row r="610" spans="2:41" ht="23.25" x14ac:dyDescent="0.35">
      <c r="B610" s="26" t="s">
        <v>67</v>
      </c>
      <c r="V610" s="19"/>
      <c r="X610" s="24" t="s">
        <v>67</v>
      </c>
    </row>
    <row r="611" spans="2:41" ht="23.25" x14ac:dyDescent="0.35">
      <c r="B611" s="25" t="s">
        <v>32</v>
      </c>
      <c r="C611" s="22">
        <f>IF(X566="PAGADO",0,C571)</f>
        <v>1000</v>
      </c>
      <c r="E611" s="166" t="s">
        <v>20</v>
      </c>
      <c r="F611" s="166"/>
      <c r="G611" s="166"/>
      <c r="H611" s="166"/>
      <c r="V611" s="19"/>
      <c r="X611" s="25" t="s">
        <v>32</v>
      </c>
      <c r="Y611" s="22">
        <f>IF(B1411="PAGADO",0,C616)</f>
        <v>1000</v>
      </c>
      <c r="AA611" s="166" t="s">
        <v>20</v>
      </c>
      <c r="AB611" s="166"/>
      <c r="AC611" s="166"/>
      <c r="AD611" s="166"/>
    </row>
    <row r="612" spans="2:41" x14ac:dyDescent="0.25">
      <c r="B612" s="1" t="s">
        <v>0</v>
      </c>
      <c r="C612" s="21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9"/>
      <c r="X612" s="1" t="s">
        <v>0</v>
      </c>
      <c r="Y612" s="21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2"/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Y613" s="22"/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" t="s">
        <v>24</v>
      </c>
      <c r="C614" s="21">
        <f>IF(C611&gt;0,C611+C612,C612)</f>
        <v>1000</v>
      </c>
      <c r="E614" s="4"/>
      <c r="F614" s="3"/>
      <c r="G614" s="3"/>
      <c r="H614" s="5"/>
      <c r="N614" s="3"/>
      <c r="O614" s="3"/>
      <c r="P614" s="3"/>
      <c r="Q614" s="3"/>
      <c r="R614" s="20"/>
      <c r="S614" s="3"/>
      <c r="V614" s="19"/>
      <c r="X614" s="1" t="s">
        <v>24</v>
      </c>
      <c r="Y614" s="21">
        <f>IF(Y611&gt;0,Y611+Y612,Y612)</f>
        <v>1000</v>
      </c>
      <c r="AA614" s="4"/>
      <c r="AB614" s="3"/>
      <c r="AC614" s="3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1" t="s">
        <v>9</v>
      </c>
      <c r="C615" s="22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X615" s="1" t="s">
        <v>9</v>
      </c>
      <c r="Y615" s="22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6" t="s">
        <v>26</v>
      </c>
      <c r="C616" s="23">
        <f>C614-C615</f>
        <v>1000</v>
      </c>
      <c r="E616" s="4"/>
      <c r="F616" s="3"/>
      <c r="G616" s="3"/>
      <c r="H616" s="5"/>
      <c r="N616" s="3"/>
      <c r="O616" s="3"/>
      <c r="P616" s="3"/>
      <c r="Q616" s="3"/>
      <c r="R616" s="20"/>
      <c r="S616" s="3"/>
      <c r="V616" s="19"/>
      <c r="X616" s="6" t="s">
        <v>27</v>
      </c>
      <c r="Y616" s="23">
        <f>Y614-Y615</f>
        <v>1000</v>
      </c>
      <c r="AA616" s="4"/>
      <c r="AB616" s="3"/>
      <c r="AC616" s="3"/>
      <c r="AD616" s="5"/>
      <c r="AJ616" s="3"/>
      <c r="AK616" s="3"/>
      <c r="AL616" s="3"/>
      <c r="AM616" s="3"/>
      <c r="AN616" s="20"/>
      <c r="AO616" s="3"/>
    </row>
    <row r="617" spans="2:41" ht="23.25" x14ac:dyDescent="0.35">
      <c r="B617" s="6"/>
      <c r="C617" s="7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68" t="str">
        <f>IF(Y616&lt;0,"NO PAGAR","COBRAR'")</f>
        <v>COBRAR'</v>
      </c>
      <c r="Y617" s="168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ht="23.25" x14ac:dyDescent="0.35">
      <c r="B618" s="168" t="str">
        <f>IF(C616&lt;0,"NO PAGAR","COBRAR'")</f>
        <v>COBRAR'</v>
      </c>
      <c r="C618" s="168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6"/>
      <c r="Y618" s="8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59" t="s">
        <v>9</v>
      </c>
      <c r="C619" s="160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59" t="s">
        <v>9</v>
      </c>
      <c r="Y619" s="160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1" t="str">
        <f>IF(Y571&lt;0,"SALDO ADELANTADO","SALDO A FAVOR '")</f>
        <v>SALDO A FAVOR '</v>
      </c>
      <c r="C620" s="12" t="b">
        <f>IF(Y571&lt;=0,Y571*-1)</f>
        <v>0</v>
      </c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1" t="str">
        <f>IF(C616&lt;0,"SALDO ADELANTADO","SALDO A FAVOR'")</f>
        <v>SALDO A FAVOR'</v>
      </c>
      <c r="Y620" s="12" t="b">
        <f>IF(C616&lt;=0,C616*-1)</f>
        <v>0</v>
      </c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10</v>
      </c>
      <c r="C621" s="12">
        <f>R629</f>
        <v>0</v>
      </c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10</v>
      </c>
      <c r="Y621" s="12">
        <f>AN629</f>
        <v>0</v>
      </c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11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11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12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12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13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13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14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14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15</v>
      </c>
      <c r="C626" s="12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3" t="s">
        <v>15</v>
      </c>
      <c r="Y626" s="12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x14ac:dyDescent="0.25">
      <c r="B627" s="13" t="s">
        <v>16</v>
      </c>
      <c r="C627" s="12"/>
      <c r="E627" s="161" t="s">
        <v>7</v>
      </c>
      <c r="F627" s="162"/>
      <c r="G627" s="163"/>
      <c r="H627" s="5">
        <f>SUM(H613:H626)</f>
        <v>0</v>
      </c>
      <c r="N627" s="3"/>
      <c r="O627" s="3"/>
      <c r="P627" s="3"/>
      <c r="Q627" s="3"/>
      <c r="R627" s="20"/>
      <c r="S627" s="3"/>
      <c r="V627" s="19"/>
      <c r="X627" s="13" t="s">
        <v>16</v>
      </c>
      <c r="Y627" s="12"/>
      <c r="AA627" s="161" t="s">
        <v>7</v>
      </c>
      <c r="AB627" s="162"/>
      <c r="AC627" s="163"/>
      <c r="AD627" s="5">
        <f>SUM(AD613:AD626)</f>
        <v>0</v>
      </c>
      <c r="AJ627" s="3"/>
      <c r="AK627" s="3"/>
      <c r="AL627" s="3"/>
      <c r="AM627" s="3"/>
      <c r="AN627" s="20"/>
      <c r="AO627" s="3"/>
    </row>
    <row r="628" spans="2:41" x14ac:dyDescent="0.25">
      <c r="B628" s="13" t="s">
        <v>17</v>
      </c>
      <c r="C628" s="12"/>
      <c r="E628" s="15"/>
      <c r="F628" s="15"/>
      <c r="G628" s="15"/>
      <c r="N628" s="3"/>
      <c r="O628" s="3"/>
      <c r="P628" s="3"/>
      <c r="Q628" s="3"/>
      <c r="R628" s="20"/>
      <c r="S628" s="3"/>
      <c r="V628" s="19"/>
      <c r="X628" s="13" t="s">
        <v>17</v>
      </c>
      <c r="Y628" s="12"/>
      <c r="AA628" s="15"/>
      <c r="AB628" s="15"/>
      <c r="AC628" s="15"/>
      <c r="AJ628" s="3"/>
      <c r="AK628" s="3"/>
      <c r="AL628" s="3"/>
      <c r="AM628" s="3"/>
      <c r="AN628" s="20"/>
      <c r="AO628" s="3"/>
    </row>
    <row r="629" spans="2:41" x14ac:dyDescent="0.25">
      <c r="B629" s="14"/>
      <c r="C629" s="12"/>
      <c r="N629" s="161" t="s">
        <v>7</v>
      </c>
      <c r="O629" s="162"/>
      <c r="P629" s="162"/>
      <c r="Q629" s="163"/>
      <c r="R629" s="20">
        <f>SUM(R613:R628)</f>
        <v>0</v>
      </c>
      <c r="S629" s="3"/>
      <c r="V629" s="19"/>
      <c r="X629" s="14"/>
      <c r="Y629" s="12"/>
      <c r="AJ629" s="161" t="s">
        <v>7</v>
      </c>
      <c r="AK629" s="162"/>
      <c r="AL629" s="162"/>
      <c r="AM629" s="163"/>
      <c r="AN629" s="20">
        <f>SUM(AN613:AN628)</f>
        <v>0</v>
      </c>
      <c r="AO629" s="3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V631" s="19"/>
      <c r="X631" s="14"/>
      <c r="Y631" s="12"/>
    </row>
    <row r="632" spans="2:41" x14ac:dyDescent="0.25">
      <c r="B632" s="14"/>
      <c r="C632" s="12"/>
      <c r="E632" s="16"/>
      <c r="V632" s="19"/>
      <c r="X632" s="14"/>
      <c r="Y632" s="12"/>
      <c r="AA632" s="16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4"/>
      <c r="C637" s="12"/>
      <c r="V637" s="19"/>
      <c r="X637" s="14"/>
      <c r="Y637" s="12"/>
    </row>
    <row r="638" spans="2:41" x14ac:dyDescent="0.25">
      <c r="B638" s="13"/>
      <c r="C638" s="12"/>
      <c r="V638" s="19"/>
      <c r="X638" s="13"/>
      <c r="Y638" s="12"/>
    </row>
    <row r="639" spans="2:41" x14ac:dyDescent="0.25">
      <c r="B639" s="17" t="s">
        <v>18</v>
      </c>
      <c r="C639" s="18">
        <f>SUM(C620:C638)</f>
        <v>0</v>
      </c>
      <c r="D639" s="30" t="s">
        <v>22</v>
      </c>
      <c r="E639" s="30" t="s">
        <v>21</v>
      </c>
      <c r="V639" s="19"/>
      <c r="X639" s="17" t="s">
        <v>18</v>
      </c>
      <c r="Y639" s="18">
        <f>SUM(Y620:Y638)</f>
        <v>0</v>
      </c>
      <c r="Z639" s="30" t="s">
        <v>22</v>
      </c>
      <c r="AA639" s="30" t="s">
        <v>21</v>
      </c>
    </row>
    <row r="640" spans="2:41" x14ac:dyDescent="0.25">
      <c r="E640" s="1" t="s">
        <v>19</v>
      </c>
      <c r="V640" s="19"/>
      <c r="AA640" s="1" t="s">
        <v>19</v>
      </c>
    </row>
    <row r="641" spans="8:31" x14ac:dyDescent="0.25">
      <c r="V641" s="19"/>
    </row>
    <row r="642" spans="8:31" x14ac:dyDescent="0.25">
      <c r="V642" s="19"/>
    </row>
    <row r="643" spans="8:31" x14ac:dyDescent="0.25">
      <c r="V643" s="19"/>
    </row>
    <row r="644" spans="8:31" x14ac:dyDescent="0.25">
      <c r="V644" s="19"/>
    </row>
    <row r="645" spans="8:31" x14ac:dyDescent="0.25">
      <c r="V645" s="19"/>
    </row>
    <row r="646" spans="8:31" x14ac:dyDescent="0.25">
      <c r="V646" s="19"/>
    </row>
    <row r="647" spans="8:31" x14ac:dyDescent="0.25">
      <c r="V647" s="19"/>
    </row>
    <row r="648" spans="8:31" x14ac:dyDescent="0.25">
      <c r="V648" s="19"/>
    </row>
    <row r="649" spans="8:31" x14ac:dyDescent="0.25">
      <c r="V649" s="19"/>
    </row>
    <row r="650" spans="8:31" x14ac:dyDescent="0.25">
      <c r="V650" s="19"/>
    </row>
    <row r="651" spans="8:31" x14ac:dyDescent="0.25">
      <c r="V651" s="19"/>
    </row>
    <row r="652" spans="8:31" x14ac:dyDescent="0.25">
      <c r="V652" s="19"/>
    </row>
    <row r="653" spans="8:31" x14ac:dyDescent="0.25">
      <c r="V653" s="19"/>
      <c r="AC653" s="164" t="s">
        <v>29</v>
      </c>
      <c r="AD653" s="164"/>
      <c r="AE653" s="164"/>
    </row>
    <row r="654" spans="8:31" ht="15" customHeight="1" x14ac:dyDescent="0.4">
      <c r="H654" s="116" t="s">
        <v>28</v>
      </c>
      <c r="I654" s="116"/>
      <c r="J654" s="116"/>
      <c r="V654" s="19"/>
      <c r="AC654" s="164"/>
      <c r="AD654" s="164"/>
      <c r="AE654" s="164"/>
    </row>
    <row r="655" spans="8:31" ht="15" customHeight="1" x14ac:dyDescent="0.4">
      <c r="H655" s="116"/>
      <c r="I655" s="116"/>
      <c r="J655" s="116"/>
      <c r="V655" s="19"/>
      <c r="AC655" s="164"/>
      <c r="AD655" s="164"/>
      <c r="AE655" s="164"/>
    </row>
    <row r="656" spans="8:31" x14ac:dyDescent="0.25">
      <c r="V656" s="19"/>
    </row>
    <row r="657" spans="2:41" x14ac:dyDescent="0.25">
      <c r="V657" s="19"/>
    </row>
    <row r="658" spans="2:41" ht="23.25" x14ac:dyDescent="0.35">
      <c r="B658" s="24" t="s">
        <v>68</v>
      </c>
      <c r="V658" s="19"/>
      <c r="X658" s="24" t="s">
        <v>68</v>
      </c>
    </row>
    <row r="659" spans="2:41" ht="23.25" x14ac:dyDescent="0.35">
      <c r="B659" s="25" t="s">
        <v>32</v>
      </c>
      <c r="C659" s="22">
        <f>IF(X611="PAGADO",0,Y616)</f>
        <v>1000</v>
      </c>
      <c r="E659" s="166" t="s">
        <v>20</v>
      </c>
      <c r="F659" s="166"/>
      <c r="G659" s="166"/>
      <c r="H659" s="166"/>
      <c r="V659" s="19"/>
      <c r="X659" s="25" t="s">
        <v>32</v>
      </c>
      <c r="Y659" s="22">
        <f>IF(B659="PAGADO",0,C664)</f>
        <v>1000</v>
      </c>
      <c r="AA659" s="166" t="s">
        <v>20</v>
      </c>
      <c r="AB659" s="166"/>
      <c r="AC659" s="166"/>
      <c r="AD659" s="166"/>
    </row>
    <row r="660" spans="2:41" x14ac:dyDescent="0.25">
      <c r="B660" s="1" t="s">
        <v>0</v>
      </c>
      <c r="C660" s="21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9"/>
      <c r="X660" s="1" t="s">
        <v>0</v>
      </c>
      <c r="Y660" s="21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2"/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Y661" s="22"/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" t="s">
        <v>24</v>
      </c>
      <c r="C662" s="21">
        <f>IF(C659&gt;0,C659+C660,C660)</f>
        <v>1000</v>
      </c>
      <c r="E662" s="4"/>
      <c r="F662" s="3"/>
      <c r="G662" s="3"/>
      <c r="H662" s="5"/>
      <c r="N662" s="3"/>
      <c r="O662" s="3"/>
      <c r="P662" s="3"/>
      <c r="Q662" s="3"/>
      <c r="R662" s="20"/>
      <c r="S662" s="3"/>
      <c r="V662" s="19"/>
      <c r="X662" s="1" t="s">
        <v>24</v>
      </c>
      <c r="Y662" s="21">
        <f>IF(Y659&gt;0,Y659+Y660,Y660)</f>
        <v>1000</v>
      </c>
      <c r="AA662" s="4"/>
      <c r="AB662" s="3"/>
      <c r="AC662" s="3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" t="s">
        <v>9</v>
      </c>
      <c r="C663" s="22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X663" s="1" t="s">
        <v>9</v>
      </c>
      <c r="Y663" s="22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6" t="s">
        <v>25</v>
      </c>
      <c r="C664" s="23">
        <f>C662-C663</f>
        <v>1000</v>
      </c>
      <c r="E664" s="4"/>
      <c r="F664" s="3"/>
      <c r="G664" s="3"/>
      <c r="H664" s="5"/>
      <c r="N664" s="3"/>
      <c r="O664" s="3"/>
      <c r="P664" s="3"/>
      <c r="Q664" s="3"/>
      <c r="R664" s="20"/>
      <c r="S664" s="3"/>
      <c r="V664" s="19"/>
      <c r="X664" s="6" t="s">
        <v>8</v>
      </c>
      <c r="Y664" s="23">
        <f>Y662-Y663</f>
        <v>1000</v>
      </c>
      <c r="AA664" s="4"/>
      <c r="AB664" s="3"/>
      <c r="AC664" s="3"/>
      <c r="AD664" s="5"/>
      <c r="AJ664" s="3"/>
      <c r="AK664" s="3"/>
      <c r="AL664" s="3"/>
      <c r="AM664" s="3"/>
      <c r="AN664" s="20"/>
      <c r="AO664" s="3"/>
    </row>
    <row r="665" spans="2:41" ht="26.25" x14ac:dyDescent="0.4">
      <c r="B665" s="167" t="str">
        <f>IF(C664&lt;0,"NO PAGAR","COBRAR")</f>
        <v>COBRAR</v>
      </c>
      <c r="C665" s="167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67" t="str">
        <f>IF(Y664&lt;0,"NO PAGAR","COBRAR")</f>
        <v>COBRAR</v>
      </c>
      <c r="Y665" s="167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59" t="s">
        <v>9</v>
      </c>
      <c r="C666" s="160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59" t="s">
        <v>9</v>
      </c>
      <c r="Y666" s="160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1" t="str">
        <f>IF(C700&lt;0,"SALDO A FAVOR","SALDO ADELANTAD0'")</f>
        <v>SALDO ADELANTAD0'</v>
      </c>
      <c r="C667" s="12" t="b">
        <f>IF(Y611&lt;=0,Y611*-1)</f>
        <v>0</v>
      </c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1" t="str">
        <f>IF(C664&lt;0,"SALDO ADELANTADO","SALDO A FAVOR'")</f>
        <v>SALDO A FAVOR'</v>
      </c>
      <c r="Y667" s="12" t="b">
        <f>IF(C664&lt;=0,C664*-1)</f>
        <v>0</v>
      </c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10</v>
      </c>
      <c r="C668" s="12">
        <f>R677</f>
        <v>0</v>
      </c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10</v>
      </c>
      <c r="Y668" s="12">
        <f>AN677</f>
        <v>0</v>
      </c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11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11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12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12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13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13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14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14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15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15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16</v>
      </c>
      <c r="C674" s="12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3" t="s">
        <v>16</v>
      </c>
      <c r="Y674" s="12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3" t="s">
        <v>17</v>
      </c>
      <c r="C675" s="12"/>
      <c r="E675" s="161" t="s">
        <v>7</v>
      </c>
      <c r="F675" s="162"/>
      <c r="G675" s="163"/>
      <c r="H675" s="5">
        <f>SUM(H661:H674)</f>
        <v>0</v>
      </c>
      <c r="N675" s="3"/>
      <c r="O675" s="3"/>
      <c r="P675" s="3"/>
      <c r="Q675" s="3"/>
      <c r="R675" s="20"/>
      <c r="S675" s="3"/>
      <c r="V675" s="19"/>
      <c r="X675" s="13" t="s">
        <v>17</v>
      </c>
      <c r="Y675" s="12"/>
      <c r="AA675" s="161" t="s">
        <v>7</v>
      </c>
      <c r="AB675" s="162"/>
      <c r="AC675" s="163"/>
      <c r="AD675" s="5">
        <f>SUM(AD661:AD674)</f>
        <v>0</v>
      </c>
      <c r="AJ675" s="3"/>
      <c r="AK675" s="3"/>
      <c r="AL675" s="3"/>
      <c r="AM675" s="3"/>
      <c r="AN675" s="20"/>
      <c r="AO675" s="3"/>
    </row>
    <row r="676" spans="2:41" x14ac:dyDescent="0.25">
      <c r="B676" s="14"/>
      <c r="C676" s="12"/>
      <c r="E676" s="15"/>
      <c r="F676" s="15"/>
      <c r="G676" s="15"/>
      <c r="N676" s="3"/>
      <c r="O676" s="3"/>
      <c r="P676" s="3"/>
      <c r="Q676" s="3"/>
      <c r="R676" s="20"/>
      <c r="S676" s="3"/>
      <c r="V676" s="19"/>
      <c r="X676" s="14"/>
      <c r="Y676" s="12"/>
      <c r="AA676" s="15"/>
      <c r="AB676" s="15"/>
      <c r="AC676" s="15"/>
      <c r="AJ676" s="3"/>
      <c r="AK676" s="3"/>
      <c r="AL676" s="3"/>
      <c r="AM676" s="3"/>
      <c r="AN676" s="20"/>
      <c r="AO676" s="3"/>
    </row>
    <row r="677" spans="2:41" x14ac:dyDescent="0.25">
      <c r="B677" s="14"/>
      <c r="C677" s="12"/>
      <c r="N677" s="161" t="s">
        <v>7</v>
      </c>
      <c r="O677" s="162"/>
      <c r="P677" s="162"/>
      <c r="Q677" s="163"/>
      <c r="R677" s="20">
        <f>SUM(R661:R676)</f>
        <v>0</v>
      </c>
      <c r="S677" s="3"/>
      <c r="V677" s="19"/>
      <c r="X677" s="14"/>
      <c r="Y677" s="12"/>
      <c r="AJ677" s="161" t="s">
        <v>7</v>
      </c>
      <c r="AK677" s="162"/>
      <c r="AL677" s="162"/>
      <c r="AM677" s="163"/>
      <c r="AN677" s="20">
        <f>SUM(AN661:AN676)</f>
        <v>0</v>
      </c>
      <c r="AO677" s="3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V679" s="19"/>
      <c r="X679" s="14"/>
      <c r="Y679" s="12"/>
    </row>
    <row r="680" spans="2:41" x14ac:dyDescent="0.25">
      <c r="B680" s="14"/>
      <c r="C680" s="12"/>
      <c r="E680" s="16"/>
      <c r="V680" s="19"/>
      <c r="X680" s="14"/>
      <c r="Y680" s="12"/>
      <c r="AA680" s="16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V682" s="19"/>
      <c r="X682" s="14"/>
      <c r="Y682" s="12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4"/>
      <c r="C684" s="12"/>
      <c r="V684" s="19"/>
      <c r="X684" s="14"/>
      <c r="Y684" s="12"/>
    </row>
    <row r="685" spans="2:41" x14ac:dyDescent="0.25">
      <c r="B685" s="13"/>
      <c r="C685" s="12"/>
      <c r="V685" s="19"/>
      <c r="X685" s="13"/>
      <c r="Y685" s="12"/>
    </row>
    <row r="686" spans="2:41" x14ac:dyDescent="0.25">
      <c r="B686" s="17" t="s">
        <v>18</v>
      </c>
      <c r="C686" s="18">
        <f>SUM(C667:C685)</f>
        <v>0</v>
      </c>
      <c r="V686" s="19"/>
      <c r="X686" s="17" t="s">
        <v>18</v>
      </c>
      <c r="Y686" s="18">
        <f>SUM(Y667:Y685)</f>
        <v>0</v>
      </c>
    </row>
    <row r="687" spans="2:41" x14ac:dyDescent="0.25">
      <c r="D687" s="30" t="s">
        <v>22</v>
      </c>
      <c r="E687" s="30" t="s">
        <v>21</v>
      </c>
      <c r="V687" s="19"/>
      <c r="Z687" s="30" t="s">
        <v>22</v>
      </c>
      <c r="AA687" s="30" t="s">
        <v>21</v>
      </c>
    </row>
    <row r="688" spans="2:41" x14ac:dyDescent="0.25">
      <c r="E688" s="1" t="s">
        <v>19</v>
      </c>
      <c r="V688" s="19"/>
      <c r="AA688" s="1" t="s">
        <v>19</v>
      </c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V694" s="19"/>
    </row>
    <row r="695" spans="1:43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</row>
    <row r="696" spans="1:4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</row>
    <row r="697" spans="1:4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</row>
    <row r="698" spans="1:43" x14ac:dyDescent="0.25">
      <c r="V698" s="19"/>
    </row>
    <row r="699" spans="1:43" ht="15" customHeight="1" x14ac:dyDescent="0.4">
      <c r="H699" s="116" t="s">
        <v>30</v>
      </c>
      <c r="I699" s="116"/>
      <c r="J699" s="116"/>
      <c r="V699" s="19"/>
      <c r="AA699" s="165" t="s">
        <v>31</v>
      </c>
      <c r="AB699" s="165"/>
      <c r="AC699" s="165"/>
    </row>
    <row r="700" spans="1:43" ht="15" customHeight="1" x14ac:dyDescent="0.4">
      <c r="H700" s="116"/>
      <c r="I700" s="116"/>
      <c r="J700" s="116"/>
      <c r="V700" s="19"/>
      <c r="AA700" s="165"/>
      <c r="AB700" s="165"/>
      <c r="AC700" s="165"/>
    </row>
    <row r="701" spans="1:43" x14ac:dyDescent="0.25">
      <c r="V701" s="19"/>
    </row>
    <row r="702" spans="1:43" x14ac:dyDescent="0.25">
      <c r="V702" s="19"/>
    </row>
    <row r="703" spans="1:43" ht="23.25" x14ac:dyDescent="0.35">
      <c r="B703" s="26" t="s">
        <v>68</v>
      </c>
      <c r="V703" s="19"/>
      <c r="X703" s="24" t="s">
        <v>68</v>
      </c>
    </row>
    <row r="704" spans="1:43" ht="23.25" x14ac:dyDescent="0.35">
      <c r="B704" s="25" t="s">
        <v>32</v>
      </c>
      <c r="C704" s="22">
        <f>IF(X659="PAGADO",0,C664)</f>
        <v>1000</v>
      </c>
      <c r="E704" s="166" t="s">
        <v>20</v>
      </c>
      <c r="F704" s="166"/>
      <c r="G704" s="166"/>
      <c r="H704" s="166"/>
      <c r="V704" s="19"/>
      <c r="X704" s="25" t="s">
        <v>32</v>
      </c>
      <c r="Y704" s="22">
        <f>IF(B1504="PAGADO",0,C709)</f>
        <v>1000</v>
      </c>
      <c r="AA704" s="166" t="s">
        <v>20</v>
      </c>
      <c r="AB704" s="166"/>
      <c r="AC704" s="166"/>
      <c r="AD704" s="166"/>
    </row>
    <row r="705" spans="2:41" x14ac:dyDescent="0.25">
      <c r="B705" s="1" t="s">
        <v>0</v>
      </c>
      <c r="C705" s="21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9"/>
      <c r="X705" s="1" t="s">
        <v>0</v>
      </c>
      <c r="Y705" s="21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2"/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Y706" s="22"/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" t="s">
        <v>24</v>
      </c>
      <c r="C707" s="21">
        <f>IF(C704&gt;0,C704+C705,C705)</f>
        <v>1000</v>
      </c>
      <c r="E707" s="4"/>
      <c r="F707" s="3"/>
      <c r="G707" s="3"/>
      <c r="H707" s="5"/>
      <c r="N707" s="3"/>
      <c r="O707" s="3"/>
      <c r="P707" s="3"/>
      <c r="Q707" s="3"/>
      <c r="R707" s="20"/>
      <c r="S707" s="3"/>
      <c r="V707" s="19"/>
      <c r="X707" s="1" t="s">
        <v>24</v>
      </c>
      <c r="Y707" s="21">
        <f>IF(Y704&gt;0,Y704+Y705,Y705)</f>
        <v>1000</v>
      </c>
      <c r="AA707" s="4"/>
      <c r="AB707" s="3"/>
      <c r="AC707" s="3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1" t="s">
        <v>9</v>
      </c>
      <c r="C708" s="22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X708" s="1" t="s">
        <v>9</v>
      </c>
      <c r="Y708" s="22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6" t="s">
        <v>26</v>
      </c>
      <c r="C709" s="23">
        <f>C707-C708</f>
        <v>1000</v>
      </c>
      <c r="E709" s="4"/>
      <c r="F709" s="3"/>
      <c r="G709" s="3"/>
      <c r="H709" s="5"/>
      <c r="N709" s="3"/>
      <c r="O709" s="3"/>
      <c r="P709" s="3"/>
      <c r="Q709" s="3"/>
      <c r="R709" s="20"/>
      <c r="S709" s="3"/>
      <c r="V709" s="19"/>
      <c r="X709" s="6" t="s">
        <v>27</v>
      </c>
      <c r="Y709" s="23">
        <f>Y707-Y708</f>
        <v>1000</v>
      </c>
      <c r="AA709" s="4"/>
      <c r="AB709" s="3"/>
      <c r="AC709" s="3"/>
      <c r="AD709" s="5"/>
      <c r="AJ709" s="3"/>
      <c r="AK709" s="3"/>
      <c r="AL709" s="3"/>
      <c r="AM709" s="3"/>
      <c r="AN709" s="20"/>
      <c r="AO709" s="3"/>
    </row>
    <row r="710" spans="2:41" ht="23.25" x14ac:dyDescent="0.35">
      <c r="B710" s="6"/>
      <c r="C710" s="7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68" t="str">
        <f>IF(Y709&lt;0,"NO PAGAR","COBRAR'")</f>
        <v>COBRAR'</v>
      </c>
      <c r="Y710" s="168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ht="23.25" x14ac:dyDescent="0.35">
      <c r="B711" s="168" t="str">
        <f>IF(C709&lt;0,"NO PAGAR","COBRAR'")</f>
        <v>COBRAR'</v>
      </c>
      <c r="C711" s="168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6"/>
      <c r="Y711" s="8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59" t="s">
        <v>9</v>
      </c>
      <c r="C712" s="160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59" t="s">
        <v>9</v>
      </c>
      <c r="Y712" s="160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1" t="str">
        <f>IF(Y664&lt;0,"SALDO ADELANTADO","SALDO A FAVOR '")</f>
        <v>SALDO A FAVOR '</v>
      </c>
      <c r="C713" s="12" t="b">
        <f>IF(Y664&lt;=0,Y664*-1)</f>
        <v>0</v>
      </c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1" t="str">
        <f>IF(C709&lt;0,"SALDO ADELANTADO","SALDO A FAVOR'")</f>
        <v>SALDO A FAVOR'</v>
      </c>
      <c r="Y713" s="12" t="b">
        <f>IF(C709&lt;=0,C709*-1)</f>
        <v>0</v>
      </c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10</v>
      </c>
      <c r="C714" s="12">
        <f>R722</f>
        <v>0</v>
      </c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10</v>
      </c>
      <c r="Y714" s="12">
        <f>AN722</f>
        <v>0</v>
      </c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11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11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12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12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13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13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14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14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15</v>
      </c>
      <c r="C719" s="12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3" t="s">
        <v>15</v>
      </c>
      <c r="Y719" s="12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2:41" x14ac:dyDescent="0.25">
      <c r="B720" s="13" t="s">
        <v>16</v>
      </c>
      <c r="C720" s="12"/>
      <c r="E720" s="161" t="s">
        <v>7</v>
      </c>
      <c r="F720" s="162"/>
      <c r="G720" s="163"/>
      <c r="H720" s="5">
        <f>SUM(H706:H719)</f>
        <v>0</v>
      </c>
      <c r="N720" s="3"/>
      <c r="O720" s="3"/>
      <c r="P720" s="3"/>
      <c r="Q720" s="3"/>
      <c r="R720" s="20"/>
      <c r="S720" s="3"/>
      <c r="V720" s="19"/>
      <c r="X720" s="13" t="s">
        <v>16</v>
      </c>
      <c r="Y720" s="12"/>
      <c r="AA720" s="161" t="s">
        <v>7</v>
      </c>
      <c r="AB720" s="162"/>
      <c r="AC720" s="163"/>
      <c r="AD720" s="5">
        <f>SUM(AD706:AD719)</f>
        <v>0</v>
      </c>
      <c r="AJ720" s="3"/>
      <c r="AK720" s="3"/>
      <c r="AL720" s="3"/>
      <c r="AM720" s="3"/>
      <c r="AN720" s="20"/>
      <c r="AO720" s="3"/>
    </row>
    <row r="721" spans="2:41" x14ac:dyDescent="0.25">
      <c r="B721" s="13" t="s">
        <v>17</v>
      </c>
      <c r="C721" s="12"/>
      <c r="E721" s="15"/>
      <c r="F721" s="15"/>
      <c r="G721" s="15"/>
      <c r="N721" s="3"/>
      <c r="O721" s="3"/>
      <c r="P721" s="3"/>
      <c r="Q721" s="3"/>
      <c r="R721" s="20"/>
      <c r="S721" s="3"/>
      <c r="V721" s="19"/>
      <c r="X721" s="13" t="s">
        <v>17</v>
      </c>
      <c r="Y721" s="12"/>
      <c r="AA721" s="15"/>
      <c r="AB721" s="15"/>
      <c r="AC721" s="15"/>
      <c r="AJ721" s="3"/>
      <c r="AK721" s="3"/>
      <c r="AL721" s="3"/>
      <c r="AM721" s="3"/>
      <c r="AN721" s="20"/>
      <c r="AO721" s="3"/>
    </row>
    <row r="722" spans="2:41" x14ac:dyDescent="0.25">
      <c r="B722" s="14"/>
      <c r="C722" s="12"/>
      <c r="N722" s="161" t="s">
        <v>7</v>
      </c>
      <c r="O722" s="162"/>
      <c r="P722" s="162"/>
      <c r="Q722" s="163"/>
      <c r="R722" s="20">
        <f>SUM(R706:R721)</f>
        <v>0</v>
      </c>
      <c r="S722" s="3"/>
      <c r="V722" s="19"/>
      <c r="X722" s="14"/>
      <c r="Y722" s="12"/>
      <c r="AJ722" s="161" t="s">
        <v>7</v>
      </c>
      <c r="AK722" s="162"/>
      <c r="AL722" s="162"/>
      <c r="AM722" s="163"/>
      <c r="AN722" s="20">
        <f>SUM(AN706:AN721)</f>
        <v>0</v>
      </c>
      <c r="AO722" s="3"/>
    </row>
    <row r="723" spans="2:41" x14ac:dyDescent="0.25">
      <c r="B723" s="14"/>
      <c r="C723" s="12"/>
      <c r="V723" s="19"/>
      <c r="X723" s="14"/>
      <c r="Y723" s="12"/>
    </row>
    <row r="724" spans="2:41" x14ac:dyDescent="0.25">
      <c r="B724" s="14"/>
      <c r="C724" s="12"/>
      <c r="V724" s="19"/>
      <c r="X724" s="14"/>
      <c r="Y724" s="12"/>
    </row>
    <row r="725" spans="2:41" x14ac:dyDescent="0.25">
      <c r="B725" s="14"/>
      <c r="C725" s="12"/>
      <c r="E725" s="16"/>
      <c r="V725" s="19"/>
      <c r="X725" s="14"/>
      <c r="Y725" s="12"/>
      <c r="AA725" s="16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V727" s="19"/>
      <c r="X727" s="14"/>
      <c r="Y727" s="12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4"/>
      <c r="C730" s="12"/>
      <c r="V730" s="19"/>
      <c r="X730" s="14"/>
      <c r="Y730" s="12"/>
    </row>
    <row r="731" spans="2:41" x14ac:dyDescent="0.25">
      <c r="B731" s="13"/>
      <c r="C731" s="12"/>
      <c r="V731" s="19"/>
      <c r="X731" s="13"/>
      <c r="Y731" s="12"/>
    </row>
    <row r="732" spans="2:41" x14ac:dyDescent="0.25">
      <c r="B732" s="17" t="s">
        <v>18</v>
      </c>
      <c r="C732" s="18">
        <f>SUM(C713:C731)</f>
        <v>0</v>
      </c>
      <c r="D732" s="30" t="s">
        <v>22</v>
      </c>
      <c r="E732" s="30" t="s">
        <v>21</v>
      </c>
      <c r="V732" s="19"/>
      <c r="X732" s="17" t="s">
        <v>18</v>
      </c>
      <c r="Y732" s="18">
        <f>SUM(Y713:Y731)</f>
        <v>0</v>
      </c>
      <c r="Z732" s="30" t="s">
        <v>22</v>
      </c>
      <c r="AA732" s="30" t="s">
        <v>21</v>
      </c>
    </row>
    <row r="733" spans="2:41" x14ac:dyDescent="0.25">
      <c r="E733" s="1" t="s">
        <v>19</v>
      </c>
      <c r="V733" s="19"/>
      <c r="AA733" s="1" t="s">
        <v>19</v>
      </c>
    </row>
    <row r="734" spans="2:41" x14ac:dyDescent="0.25">
      <c r="V734" s="19"/>
    </row>
    <row r="735" spans="2:41" x14ac:dyDescent="0.25">
      <c r="V735" s="19"/>
    </row>
    <row r="736" spans="2:41" x14ac:dyDescent="0.25">
      <c r="V736" s="19"/>
    </row>
    <row r="737" spans="2:31" x14ac:dyDescent="0.25">
      <c r="V737" s="19"/>
    </row>
    <row r="738" spans="2:31" x14ac:dyDescent="0.25">
      <c r="V738" s="19"/>
    </row>
    <row r="739" spans="2:31" x14ac:dyDescent="0.25">
      <c r="V739" s="19"/>
    </row>
    <row r="740" spans="2:31" x14ac:dyDescent="0.25">
      <c r="V740" s="19"/>
    </row>
    <row r="741" spans="2:31" x14ac:dyDescent="0.25">
      <c r="V741" s="19"/>
    </row>
    <row r="742" spans="2:31" x14ac:dyDescent="0.25">
      <c r="V742" s="19"/>
    </row>
    <row r="743" spans="2:31" x14ac:dyDescent="0.25">
      <c r="V743" s="19"/>
    </row>
    <row r="744" spans="2:31" x14ac:dyDescent="0.25">
      <c r="V744" s="19"/>
    </row>
    <row r="745" spans="2:31" x14ac:dyDescent="0.25">
      <c r="V745" s="19"/>
    </row>
    <row r="746" spans="2:31" x14ac:dyDescent="0.25">
      <c r="V746" s="19"/>
      <c r="AC746" s="164" t="s">
        <v>29</v>
      </c>
      <c r="AD746" s="164"/>
      <c r="AE746" s="164"/>
    </row>
    <row r="747" spans="2:31" ht="15" customHeight="1" x14ac:dyDescent="0.4">
      <c r="H747" s="116" t="s">
        <v>28</v>
      </c>
      <c r="I747" s="116"/>
      <c r="J747" s="116"/>
      <c r="V747" s="19"/>
      <c r="AC747" s="164"/>
      <c r="AD747" s="164"/>
      <c r="AE747" s="164"/>
    </row>
    <row r="748" spans="2:31" ht="15" customHeight="1" x14ac:dyDescent="0.4">
      <c r="H748" s="116"/>
      <c r="I748" s="116"/>
      <c r="J748" s="116"/>
      <c r="V748" s="19"/>
      <c r="AC748" s="164"/>
      <c r="AD748" s="164"/>
      <c r="AE748" s="164"/>
    </row>
    <row r="749" spans="2:31" x14ac:dyDescent="0.25">
      <c r="V749" s="19"/>
    </row>
    <row r="750" spans="2:31" x14ac:dyDescent="0.25">
      <c r="V750" s="19"/>
    </row>
    <row r="751" spans="2:31" ht="23.25" x14ac:dyDescent="0.35">
      <c r="B751" s="24" t="s">
        <v>69</v>
      </c>
      <c r="V751" s="19"/>
      <c r="X751" s="24" t="s">
        <v>69</v>
      </c>
    </row>
    <row r="752" spans="2:31" ht="23.25" x14ac:dyDescent="0.35">
      <c r="B752" s="25" t="s">
        <v>32</v>
      </c>
      <c r="C752" s="22">
        <f>IF(X704="PAGADO",0,Y709)</f>
        <v>1000</v>
      </c>
      <c r="E752" s="166" t="s">
        <v>20</v>
      </c>
      <c r="F752" s="166"/>
      <c r="G752" s="166"/>
      <c r="H752" s="166"/>
      <c r="V752" s="19"/>
      <c r="X752" s="25" t="s">
        <v>32</v>
      </c>
      <c r="Y752" s="22">
        <f>IF(B752="PAGADO",0,C757)</f>
        <v>1000</v>
      </c>
      <c r="AA752" s="166" t="s">
        <v>20</v>
      </c>
      <c r="AB752" s="166"/>
      <c r="AC752" s="166"/>
      <c r="AD752" s="166"/>
    </row>
    <row r="753" spans="2:41" x14ac:dyDescent="0.25">
      <c r="B753" s="1" t="s">
        <v>0</v>
      </c>
      <c r="C753" s="21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9"/>
      <c r="X753" s="1" t="s">
        <v>0</v>
      </c>
      <c r="Y753" s="21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2"/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Y754" s="22"/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" t="s">
        <v>24</v>
      </c>
      <c r="C755" s="21">
        <f>IF(C752&gt;0,C752+C753,C753)</f>
        <v>1000</v>
      </c>
      <c r="E755" s="4"/>
      <c r="F755" s="3"/>
      <c r="G755" s="3"/>
      <c r="H755" s="5"/>
      <c r="N755" s="3"/>
      <c r="O755" s="3"/>
      <c r="P755" s="3"/>
      <c r="Q755" s="3"/>
      <c r="R755" s="20"/>
      <c r="S755" s="3"/>
      <c r="V755" s="19"/>
      <c r="X755" s="1" t="s">
        <v>24</v>
      </c>
      <c r="Y755" s="21">
        <f>IF(Y752&gt;0,Y752+Y753,Y753)</f>
        <v>1000</v>
      </c>
      <c r="AA755" s="4"/>
      <c r="AB755" s="3"/>
      <c r="AC755" s="3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" t="s">
        <v>9</v>
      </c>
      <c r="C756" s="22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X756" s="1" t="s">
        <v>9</v>
      </c>
      <c r="Y756" s="22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6" t="s">
        <v>25</v>
      </c>
      <c r="C757" s="23">
        <f>C755-C756</f>
        <v>1000</v>
      </c>
      <c r="E757" s="4"/>
      <c r="F757" s="3"/>
      <c r="G757" s="3"/>
      <c r="H757" s="5"/>
      <c r="N757" s="3"/>
      <c r="O757" s="3"/>
      <c r="P757" s="3"/>
      <c r="Q757" s="3"/>
      <c r="R757" s="20"/>
      <c r="S757" s="3"/>
      <c r="V757" s="19"/>
      <c r="X757" s="6" t="s">
        <v>8</v>
      </c>
      <c r="Y757" s="23">
        <f>Y755-Y756</f>
        <v>1000</v>
      </c>
      <c r="AA757" s="4"/>
      <c r="AB757" s="3"/>
      <c r="AC757" s="3"/>
      <c r="AD757" s="5"/>
      <c r="AJ757" s="3"/>
      <c r="AK757" s="3"/>
      <c r="AL757" s="3"/>
      <c r="AM757" s="3"/>
      <c r="AN757" s="20"/>
      <c r="AO757" s="3"/>
    </row>
    <row r="758" spans="2:41" ht="26.25" x14ac:dyDescent="0.4">
      <c r="B758" s="167" t="str">
        <f>IF(C757&lt;0,"NO PAGAR","COBRAR")</f>
        <v>COBRAR</v>
      </c>
      <c r="C758" s="167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67" t="str">
        <f>IF(Y757&lt;0,"NO PAGAR","COBRAR")</f>
        <v>COBRAR</v>
      </c>
      <c r="Y758" s="167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59" t="s">
        <v>9</v>
      </c>
      <c r="C759" s="160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59" t="s">
        <v>9</v>
      </c>
      <c r="Y759" s="160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1" t="str">
        <f>IF(C793&lt;0,"SALDO A FAVOR","SALDO ADELANTAD0'")</f>
        <v>SALDO ADELANTAD0'</v>
      </c>
      <c r="C760" s="12" t="b">
        <f>IF(Y704&lt;=0,Y704*-1)</f>
        <v>0</v>
      </c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1" t="str">
        <f>IF(C757&lt;0,"SALDO ADELANTADO","SALDO A FAVOR'")</f>
        <v>SALDO A FAVOR'</v>
      </c>
      <c r="Y760" s="12" t="b">
        <f>IF(C757&lt;=0,C757*-1)</f>
        <v>0</v>
      </c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10</v>
      </c>
      <c r="C761" s="12">
        <f>R770</f>
        <v>0</v>
      </c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10</v>
      </c>
      <c r="Y761" s="12">
        <f>AN770</f>
        <v>0</v>
      </c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11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11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12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12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13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13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14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14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15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15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16</v>
      </c>
      <c r="C767" s="12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3" t="s">
        <v>16</v>
      </c>
      <c r="Y767" s="12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3" t="s">
        <v>17</v>
      </c>
      <c r="C768" s="12"/>
      <c r="E768" s="161" t="s">
        <v>7</v>
      </c>
      <c r="F768" s="162"/>
      <c r="G768" s="163"/>
      <c r="H768" s="5">
        <f>SUM(H754:H767)</f>
        <v>0</v>
      </c>
      <c r="N768" s="3"/>
      <c r="O768" s="3"/>
      <c r="P768" s="3"/>
      <c r="Q768" s="3"/>
      <c r="R768" s="20"/>
      <c r="S768" s="3"/>
      <c r="V768" s="19"/>
      <c r="X768" s="13" t="s">
        <v>17</v>
      </c>
      <c r="Y768" s="12"/>
      <c r="AA768" s="161" t="s">
        <v>7</v>
      </c>
      <c r="AB768" s="162"/>
      <c r="AC768" s="163"/>
      <c r="AD768" s="5">
        <f>SUM(AD754:AD767)</f>
        <v>0</v>
      </c>
      <c r="AJ768" s="3"/>
      <c r="AK768" s="3"/>
      <c r="AL768" s="3"/>
      <c r="AM768" s="3"/>
      <c r="AN768" s="20"/>
      <c r="AO768" s="3"/>
    </row>
    <row r="769" spans="2:41" x14ac:dyDescent="0.25">
      <c r="B769" s="14"/>
      <c r="C769" s="12"/>
      <c r="E769" s="15"/>
      <c r="F769" s="15"/>
      <c r="G769" s="15"/>
      <c r="N769" s="3"/>
      <c r="O769" s="3"/>
      <c r="P769" s="3"/>
      <c r="Q769" s="3"/>
      <c r="R769" s="20"/>
      <c r="S769" s="3"/>
      <c r="V769" s="19"/>
      <c r="X769" s="14"/>
      <c r="Y769" s="12"/>
      <c r="AA769" s="15"/>
      <c r="AB769" s="15"/>
      <c r="AC769" s="15"/>
      <c r="AJ769" s="3"/>
      <c r="AK769" s="3"/>
      <c r="AL769" s="3"/>
      <c r="AM769" s="3"/>
      <c r="AN769" s="20"/>
      <c r="AO769" s="3"/>
    </row>
    <row r="770" spans="2:41" x14ac:dyDescent="0.25">
      <c r="B770" s="14"/>
      <c r="C770" s="12"/>
      <c r="N770" s="161" t="s">
        <v>7</v>
      </c>
      <c r="O770" s="162"/>
      <c r="P770" s="162"/>
      <c r="Q770" s="163"/>
      <c r="R770" s="20">
        <f>SUM(R754:R769)</f>
        <v>0</v>
      </c>
      <c r="S770" s="3"/>
      <c r="V770" s="19"/>
      <c r="X770" s="14"/>
      <c r="Y770" s="12"/>
      <c r="AJ770" s="161" t="s">
        <v>7</v>
      </c>
      <c r="AK770" s="162"/>
      <c r="AL770" s="162"/>
      <c r="AM770" s="163"/>
      <c r="AN770" s="20">
        <f>SUM(AN754:AN769)</f>
        <v>0</v>
      </c>
      <c r="AO770" s="3"/>
    </row>
    <row r="771" spans="2:41" x14ac:dyDescent="0.25">
      <c r="B771" s="14"/>
      <c r="C771" s="12"/>
      <c r="V771" s="19"/>
      <c r="X771" s="14"/>
      <c r="Y771" s="12"/>
    </row>
    <row r="772" spans="2:41" x14ac:dyDescent="0.25">
      <c r="B772" s="14"/>
      <c r="C772" s="12"/>
      <c r="V772" s="19"/>
      <c r="X772" s="14"/>
      <c r="Y772" s="12"/>
    </row>
    <row r="773" spans="2:41" x14ac:dyDescent="0.25">
      <c r="B773" s="14"/>
      <c r="C773" s="12"/>
      <c r="E773" s="16"/>
      <c r="V773" s="19"/>
      <c r="X773" s="14"/>
      <c r="Y773" s="12"/>
      <c r="AA773" s="16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V775" s="19"/>
      <c r="X775" s="14"/>
      <c r="Y775" s="12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4"/>
      <c r="C777" s="12"/>
      <c r="V777" s="19"/>
      <c r="X777" s="14"/>
      <c r="Y777" s="12"/>
    </row>
    <row r="778" spans="2:41" x14ac:dyDescent="0.25">
      <c r="B778" s="13"/>
      <c r="C778" s="12"/>
      <c r="V778" s="19"/>
      <c r="X778" s="13"/>
      <c r="Y778" s="12"/>
    </row>
    <row r="779" spans="2:41" x14ac:dyDescent="0.25">
      <c r="B779" s="17" t="s">
        <v>18</v>
      </c>
      <c r="C779" s="18">
        <f>SUM(C760:C778)</f>
        <v>0</v>
      </c>
      <c r="V779" s="19"/>
      <c r="X779" s="17" t="s">
        <v>18</v>
      </c>
      <c r="Y779" s="18">
        <f>SUM(Y760:Y778)</f>
        <v>0</v>
      </c>
    </row>
    <row r="780" spans="2:41" x14ac:dyDescent="0.25">
      <c r="D780" s="30" t="s">
        <v>22</v>
      </c>
      <c r="E780" s="30" t="s">
        <v>21</v>
      </c>
      <c r="V780" s="19"/>
      <c r="Z780" s="30" t="s">
        <v>22</v>
      </c>
      <c r="AA780" s="30" t="s">
        <v>21</v>
      </c>
    </row>
    <row r="781" spans="2:41" x14ac:dyDescent="0.25">
      <c r="E781" s="1" t="s">
        <v>19</v>
      </c>
      <c r="V781" s="19"/>
      <c r="AA781" s="1" t="s">
        <v>19</v>
      </c>
    </row>
    <row r="782" spans="2:41" x14ac:dyDescent="0.25">
      <c r="V782" s="19"/>
    </row>
    <row r="783" spans="2:41" x14ac:dyDescent="0.25">
      <c r="V783" s="19"/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V787" s="19"/>
    </row>
    <row r="788" spans="1:43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</row>
    <row r="789" spans="1:4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</row>
    <row r="790" spans="1:4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</row>
    <row r="791" spans="1:43" x14ac:dyDescent="0.25">
      <c r="V791" s="19"/>
    </row>
    <row r="792" spans="1:43" ht="15" customHeight="1" x14ac:dyDescent="0.4">
      <c r="H792" s="116" t="s">
        <v>30</v>
      </c>
      <c r="I792" s="116"/>
      <c r="J792" s="116"/>
      <c r="V792" s="19"/>
      <c r="AA792" s="165" t="s">
        <v>31</v>
      </c>
      <c r="AB792" s="165"/>
      <c r="AC792" s="165"/>
    </row>
    <row r="793" spans="1:43" ht="15" customHeight="1" x14ac:dyDescent="0.4">
      <c r="H793" s="116"/>
      <c r="I793" s="116"/>
      <c r="J793" s="116"/>
      <c r="V793" s="19"/>
      <c r="AA793" s="165"/>
      <c r="AB793" s="165"/>
      <c r="AC793" s="165"/>
    </row>
    <row r="794" spans="1:43" x14ac:dyDescent="0.25">
      <c r="V794" s="19"/>
    </row>
    <row r="795" spans="1:43" x14ac:dyDescent="0.25">
      <c r="V795" s="19"/>
    </row>
    <row r="796" spans="1:43" ht="23.25" x14ac:dyDescent="0.35">
      <c r="B796" s="26" t="s">
        <v>69</v>
      </c>
      <c r="V796" s="19"/>
      <c r="X796" s="24" t="s">
        <v>69</v>
      </c>
    </row>
    <row r="797" spans="1:43" ht="23.25" x14ac:dyDescent="0.35">
      <c r="B797" s="25" t="s">
        <v>32</v>
      </c>
      <c r="C797" s="22">
        <f>IF(X752="PAGADO",0,C757)</f>
        <v>1000</v>
      </c>
      <c r="E797" s="166" t="s">
        <v>20</v>
      </c>
      <c r="F797" s="166"/>
      <c r="G797" s="166"/>
      <c r="H797" s="166"/>
      <c r="V797" s="19"/>
      <c r="X797" s="25" t="s">
        <v>32</v>
      </c>
      <c r="Y797" s="22">
        <f>IF(B1597="PAGADO",0,C802)</f>
        <v>1000</v>
      </c>
      <c r="AA797" s="166" t="s">
        <v>20</v>
      </c>
      <c r="AB797" s="166"/>
      <c r="AC797" s="166"/>
      <c r="AD797" s="166"/>
    </row>
    <row r="798" spans="1:43" x14ac:dyDescent="0.25">
      <c r="B798" s="1" t="s">
        <v>0</v>
      </c>
      <c r="C798" s="21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9"/>
      <c r="X798" s="1" t="s">
        <v>0</v>
      </c>
      <c r="Y798" s="21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2"/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Y799" s="22"/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" t="s">
        <v>24</v>
      </c>
      <c r="C800" s="21">
        <f>IF(C797&gt;0,C797+C798,C798)</f>
        <v>1000</v>
      </c>
      <c r="E800" s="4"/>
      <c r="F800" s="3"/>
      <c r="G800" s="3"/>
      <c r="H800" s="5"/>
      <c r="N800" s="3"/>
      <c r="O800" s="3"/>
      <c r="P800" s="3"/>
      <c r="Q800" s="3"/>
      <c r="R800" s="20"/>
      <c r="S800" s="3"/>
      <c r="V800" s="19"/>
      <c r="X800" s="1" t="s">
        <v>24</v>
      </c>
      <c r="Y800" s="21">
        <f>IF(Y797&gt;0,Y797+Y798,Y798)</f>
        <v>1000</v>
      </c>
      <c r="AA800" s="4"/>
      <c r="AB800" s="3"/>
      <c r="AC800" s="3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1" t="s">
        <v>9</v>
      </c>
      <c r="C801" s="22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X801" s="1" t="s">
        <v>9</v>
      </c>
      <c r="Y801" s="22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6" t="s">
        <v>26</v>
      </c>
      <c r="C802" s="23">
        <f>C800-C801</f>
        <v>1000</v>
      </c>
      <c r="E802" s="4"/>
      <c r="F802" s="3"/>
      <c r="G802" s="3"/>
      <c r="H802" s="5"/>
      <c r="N802" s="3"/>
      <c r="O802" s="3"/>
      <c r="P802" s="3"/>
      <c r="Q802" s="3"/>
      <c r="R802" s="20"/>
      <c r="S802" s="3"/>
      <c r="V802" s="19"/>
      <c r="X802" s="6" t="s">
        <v>27</v>
      </c>
      <c r="Y802" s="23">
        <f>Y800-Y801</f>
        <v>1000</v>
      </c>
      <c r="AA802" s="4"/>
      <c r="AB802" s="3"/>
      <c r="AC802" s="3"/>
      <c r="AD802" s="5"/>
      <c r="AJ802" s="3"/>
      <c r="AK802" s="3"/>
      <c r="AL802" s="3"/>
      <c r="AM802" s="3"/>
      <c r="AN802" s="20"/>
      <c r="AO802" s="3"/>
    </row>
    <row r="803" spans="2:41" ht="23.25" x14ac:dyDescent="0.35">
      <c r="B803" s="6"/>
      <c r="C803" s="7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68" t="str">
        <f>IF(Y802&lt;0,"NO PAGAR","COBRAR'")</f>
        <v>COBRAR'</v>
      </c>
      <c r="Y803" s="168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ht="23.25" x14ac:dyDescent="0.35">
      <c r="B804" s="168" t="str">
        <f>IF(C802&lt;0,"NO PAGAR","COBRAR'")</f>
        <v>COBRAR'</v>
      </c>
      <c r="C804" s="168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6"/>
      <c r="Y804" s="8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59" t="s">
        <v>9</v>
      </c>
      <c r="C805" s="160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59" t="s">
        <v>9</v>
      </c>
      <c r="Y805" s="160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1" t="str">
        <f>IF(Y757&lt;0,"SALDO ADELANTADO","SALDO A FAVOR '")</f>
        <v>SALDO A FAVOR '</v>
      </c>
      <c r="C806" s="12" t="b">
        <f>IF(Y757&lt;=0,Y757*-1)</f>
        <v>0</v>
      </c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1" t="str">
        <f>IF(C802&lt;0,"SALDO ADELANTADO","SALDO A FAVOR'")</f>
        <v>SALDO A FAVOR'</v>
      </c>
      <c r="Y806" s="12" t="b">
        <f>IF(C802&lt;=0,C802*-1)</f>
        <v>0</v>
      </c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10</v>
      </c>
      <c r="C807" s="12">
        <f>R815</f>
        <v>0</v>
      </c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10</v>
      </c>
      <c r="Y807" s="12">
        <f>AN815</f>
        <v>0</v>
      </c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11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11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12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12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13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13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14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14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15</v>
      </c>
      <c r="C812" s="12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3" t="s">
        <v>15</v>
      </c>
      <c r="Y812" s="12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x14ac:dyDescent="0.25">
      <c r="B813" s="13" t="s">
        <v>16</v>
      </c>
      <c r="C813" s="12"/>
      <c r="E813" s="161" t="s">
        <v>7</v>
      </c>
      <c r="F813" s="162"/>
      <c r="G813" s="163"/>
      <c r="H813" s="5">
        <f>SUM(H799:H812)</f>
        <v>0</v>
      </c>
      <c r="N813" s="3"/>
      <c r="O813" s="3"/>
      <c r="P813" s="3"/>
      <c r="Q813" s="3"/>
      <c r="R813" s="20"/>
      <c r="S813" s="3"/>
      <c r="V813" s="19"/>
      <c r="X813" s="13" t="s">
        <v>16</v>
      </c>
      <c r="Y813" s="12"/>
      <c r="AA813" s="161" t="s">
        <v>7</v>
      </c>
      <c r="AB813" s="162"/>
      <c r="AC813" s="163"/>
      <c r="AD813" s="5">
        <f>SUM(AD799:AD812)</f>
        <v>0</v>
      </c>
      <c r="AJ813" s="3"/>
      <c r="AK813" s="3"/>
      <c r="AL813" s="3"/>
      <c r="AM813" s="3"/>
      <c r="AN813" s="20"/>
      <c r="AO813" s="3"/>
    </row>
    <row r="814" spans="2:41" x14ac:dyDescent="0.25">
      <c r="B814" s="13" t="s">
        <v>17</v>
      </c>
      <c r="C814" s="12"/>
      <c r="E814" s="15"/>
      <c r="F814" s="15"/>
      <c r="G814" s="15"/>
      <c r="N814" s="3"/>
      <c r="O814" s="3"/>
      <c r="P814" s="3"/>
      <c r="Q814" s="3"/>
      <c r="R814" s="20"/>
      <c r="S814" s="3"/>
      <c r="V814" s="19"/>
      <c r="X814" s="13" t="s">
        <v>17</v>
      </c>
      <c r="Y814" s="12"/>
      <c r="AA814" s="15"/>
      <c r="AB814" s="15"/>
      <c r="AC814" s="15"/>
      <c r="AJ814" s="3"/>
      <c r="AK814" s="3"/>
      <c r="AL814" s="3"/>
      <c r="AM814" s="3"/>
      <c r="AN814" s="20"/>
      <c r="AO814" s="3"/>
    </row>
    <row r="815" spans="2:41" x14ac:dyDescent="0.25">
      <c r="B815" s="14"/>
      <c r="C815" s="12"/>
      <c r="N815" s="161" t="s">
        <v>7</v>
      </c>
      <c r="O815" s="162"/>
      <c r="P815" s="162"/>
      <c r="Q815" s="163"/>
      <c r="R815" s="20">
        <f>SUM(R799:R814)</f>
        <v>0</v>
      </c>
      <c r="S815" s="3"/>
      <c r="V815" s="19"/>
      <c r="X815" s="14"/>
      <c r="Y815" s="12"/>
      <c r="AJ815" s="161" t="s">
        <v>7</v>
      </c>
      <c r="AK815" s="162"/>
      <c r="AL815" s="162"/>
      <c r="AM815" s="163"/>
      <c r="AN815" s="20">
        <f>SUM(AN799:AN814)</f>
        <v>0</v>
      </c>
      <c r="AO815" s="3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E818" s="16"/>
      <c r="V818" s="19"/>
      <c r="X818" s="14"/>
      <c r="Y818" s="12"/>
      <c r="AA818" s="16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4"/>
      <c r="C821" s="12"/>
      <c r="V821" s="19"/>
      <c r="X821" s="14"/>
      <c r="Y821" s="12"/>
    </row>
    <row r="822" spans="2:27" x14ac:dyDescent="0.25">
      <c r="B822" s="14"/>
      <c r="C822" s="12"/>
      <c r="V822" s="19"/>
      <c r="X822" s="14"/>
      <c r="Y822" s="12"/>
    </row>
    <row r="823" spans="2:27" x14ac:dyDescent="0.25">
      <c r="B823" s="14"/>
      <c r="C823" s="12"/>
      <c r="V823" s="19"/>
      <c r="X823" s="14"/>
      <c r="Y823" s="12"/>
    </row>
    <row r="824" spans="2:27" x14ac:dyDescent="0.25">
      <c r="B824" s="13"/>
      <c r="C824" s="12"/>
      <c r="V824" s="19"/>
      <c r="X824" s="13"/>
      <c r="Y824" s="12"/>
    </row>
    <row r="825" spans="2:27" x14ac:dyDescent="0.25">
      <c r="B825" s="17" t="s">
        <v>18</v>
      </c>
      <c r="C825" s="18">
        <f>SUM(C806:C824)</f>
        <v>0</v>
      </c>
      <c r="D825" s="30" t="s">
        <v>22</v>
      </c>
      <c r="E825" s="30" t="s">
        <v>21</v>
      </c>
      <c r="V825" s="19"/>
      <c r="X825" s="17" t="s">
        <v>18</v>
      </c>
      <c r="Y825" s="18">
        <f>SUM(Y806:Y824)</f>
        <v>0</v>
      </c>
      <c r="Z825" s="30" t="s">
        <v>22</v>
      </c>
      <c r="AA825" s="30" t="s">
        <v>21</v>
      </c>
    </row>
    <row r="826" spans="2:27" x14ac:dyDescent="0.25">
      <c r="E826" s="1" t="s">
        <v>19</v>
      </c>
      <c r="V826" s="19"/>
      <c r="AA826" s="1" t="s">
        <v>19</v>
      </c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</row>
    <row r="839" spans="2:41" x14ac:dyDescent="0.25">
      <c r="V839" s="19"/>
      <c r="AC839" s="164" t="s">
        <v>29</v>
      </c>
      <c r="AD839" s="164"/>
      <c r="AE839" s="164"/>
    </row>
    <row r="840" spans="2:41" ht="15" customHeight="1" x14ac:dyDescent="0.4">
      <c r="H840" s="116" t="s">
        <v>28</v>
      </c>
      <c r="I840" s="116"/>
      <c r="J840" s="116"/>
      <c r="V840" s="19"/>
      <c r="AC840" s="164"/>
      <c r="AD840" s="164"/>
      <c r="AE840" s="164"/>
    </row>
    <row r="841" spans="2:41" ht="15" customHeight="1" x14ac:dyDescent="0.4">
      <c r="H841" s="116"/>
      <c r="I841" s="116"/>
      <c r="J841" s="116"/>
      <c r="V841" s="19"/>
      <c r="AC841" s="164"/>
      <c r="AD841" s="164"/>
      <c r="AE841" s="164"/>
    </row>
    <row r="842" spans="2:41" x14ac:dyDescent="0.25">
      <c r="V842" s="19"/>
    </row>
    <row r="843" spans="2:41" x14ac:dyDescent="0.25">
      <c r="V843" s="19"/>
    </row>
    <row r="844" spans="2:41" ht="23.25" x14ac:dyDescent="0.35">
      <c r="B844" s="24" t="s">
        <v>70</v>
      </c>
      <c r="V844" s="19"/>
      <c r="X844" s="24" t="s">
        <v>70</v>
      </c>
    </row>
    <row r="845" spans="2:41" ht="23.25" x14ac:dyDescent="0.35">
      <c r="B845" s="25" t="s">
        <v>32</v>
      </c>
      <c r="C845" s="22">
        <f>IF(X797="PAGADO",0,Y802)</f>
        <v>1000</v>
      </c>
      <c r="E845" s="166" t="s">
        <v>20</v>
      </c>
      <c r="F845" s="166"/>
      <c r="G845" s="166"/>
      <c r="H845" s="166"/>
      <c r="V845" s="19"/>
      <c r="X845" s="25" t="s">
        <v>32</v>
      </c>
      <c r="Y845" s="22">
        <f>IF(B845="PAGADO",0,C850)</f>
        <v>1000</v>
      </c>
      <c r="AA845" s="166" t="s">
        <v>20</v>
      </c>
      <c r="AB845" s="166"/>
      <c r="AC845" s="166"/>
      <c r="AD845" s="166"/>
    </row>
    <row r="846" spans="2:41" x14ac:dyDescent="0.25">
      <c r="B846" s="1" t="s">
        <v>0</v>
      </c>
      <c r="C846" s="21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9"/>
      <c r="X846" s="1" t="s">
        <v>0</v>
      </c>
      <c r="Y846" s="21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2"/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Y847" s="22"/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" t="s">
        <v>24</v>
      </c>
      <c r="C848" s="21">
        <f>IF(C845&gt;0,C845+C846,C846)</f>
        <v>1000</v>
      </c>
      <c r="E848" s="4"/>
      <c r="F848" s="3"/>
      <c r="G848" s="3"/>
      <c r="H848" s="5"/>
      <c r="N848" s="3"/>
      <c r="O848" s="3"/>
      <c r="P848" s="3"/>
      <c r="Q848" s="3"/>
      <c r="R848" s="20"/>
      <c r="S848" s="3"/>
      <c r="V848" s="19"/>
      <c r="X848" s="1" t="s">
        <v>24</v>
      </c>
      <c r="Y848" s="21">
        <f>IF(Y845&gt;0,Y846+Y845,Y846)</f>
        <v>1000</v>
      </c>
      <c r="AA848" s="4"/>
      <c r="AB848" s="3"/>
      <c r="AC848" s="3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" t="s">
        <v>9</v>
      </c>
      <c r="C849" s="22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X849" s="1" t="s">
        <v>9</v>
      </c>
      <c r="Y849" s="22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6" t="s">
        <v>25</v>
      </c>
      <c r="C850" s="23">
        <f>C848-C849</f>
        <v>1000</v>
      </c>
      <c r="E850" s="4"/>
      <c r="F850" s="3"/>
      <c r="G850" s="3"/>
      <c r="H850" s="5"/>
      <c r="N850" s="3"/>
      <c r="O850" s="3"/>
      <c r="P850" s="3"/>
      <c r="Q850" s="3"/>
      <c r="R850" s="20"/>
      <c r="S850" s="3"/>
      <c r="V850" s="19"/>
      <c r="X850" s="6" t="s">
        <v>8</v>
      </c>
      <c r="Y850" s="23">
        <f>Y848-Y849</f>
        <v>1000</v>
      </c>
      <c r="AA850" s="4"/>
      <c r="AB850" s="3"/>
      <c r="AC850" s="3"/>
      <c r="AD850" s="5"/>
      <c r="AJ850" s="3"/>
      <c r="AK850" s="3"/>
      <c r="AL850" s="3"/>
      <c r="AM850" s="3"/>
      <c r="AN850" s="20"/>
      <c r="AO850" s="3"/>
    </row>
    <row r="851" spans="2:41" ht="26.25" x14ac:dyDescent="0.4">
      <c r="B851" s="167" t="str">
        <f>IF(C850&lt;0,"NO PAGAR","COBRAR")</f>
        <v>COBRAR</v>
      </c>
      <c r="C851" s="167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67" t="str">
        <f>IF(Y850&lt;0,"NO PAGAR","COBRAR")</f>
        <v>COBRAR</v>
      </c>
      <c r="Y851" s="167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59" t="s">
        <v>9</v>
      </c>
      <c r="C852" s="160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59" t="s">
        <v>9</v>
      </c>
      <c r="Y852" s="160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1" t="str">
        <f>IF(C886&lt;0,"SALDO A FAVOR","SALDO ADELANTAD0'")</f>
        <v>SALDO ADELANTAD0'</v>
      </c>
      <c r="C853" s="12" t="b">
        <f>IF(Y797&lt;=0,Y797*-1)</f>
        <v>0</v>
      </c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1" t="str">
        <f>IF(C850&lt;0,"SALDO ADELANTADO","SALDO A FAVOR'")</f>
        <v>SALDO A FAVOR'</v>
      </c>
      <c r="Y853" s="12" t="b">
        <f>IF(C850&lt;=0,C850*-1)</f>
        <v>0</v>
      </c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10</v>
      </c>
      <c r="C854" s="12">
        <f>R863</f>
        <v>0</v>
      </c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10</v>
      </c>
      <c r="Y854" s="12">
        <f>AN863</f>
        <v>0</v>
      </c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11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11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12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12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13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13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14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14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15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15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16</v>
      </c>
      <c r="C860" s="12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3" t="s">
        <v>16</v>
      </c>
      <c r="Y860" s="12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3" t="s">
        <v>17</v>
      </c>
      <c r="C861" s="12"/>
      <c r="E861" s="161" t="s">
        <v>7</v>
      </c>
      <c r="F861" s="162"/>
      <c r="G861" s="163"/>
      <c r="H861" s="5">
        <f>SUM(H847:H860)</f>
        <v>0</v>
      </c>
      <c r="N861" s="3"/>
      <c r="O861" s="3"/>
      <c r="P861" s="3"/>
      <c r="Q861" s="3"/>
      <c r="R861" s="20"/>
      <c r="S861" s="3"/>
      <c r="V861" s="19"/>
      <c r="X861" s="13" t="s">
        <v>17</v>
      </c>
      <c r="Y861" s="12"/>
      <c r="AA861" s="161" t="s">
        <v>7</v>
      </c>
      <c r="AB861" s="162"/>
      <c r="AC861" s="163"/>
      <c r="AD861" s="5">
        <f>SUM(AD847:AD860)</f>
        <v>0</v>
      </c>
      <c r="AJ861" s="3"/>
      <c r="AK861" s="3"/>
      <c r="AL861" s="3"/>
      <c r="AM861" s="3"/>
      <c r="AN861" s="20"/>
      <c r="AO861" s="3"/>
    </row>
    <row r="862" spans="2:41" x14ac:dyDescent="0.25">
      <c r="B862" s="14"/>
      <c r="C862" s="12"/>
      <c r="E862" s="15"/>
      <c r="F862" s="15"/>
      <c r="G862" s="15"/>
      <c r="N862" s="3"/>
      <c r="O862" s="3"/>
      <c r="P862" s="3"/>
      <c r="Q862" s="3"/>
      <c r="R862" s="20"/>
      <c r="S862" s="3"/>
      <c r="V862" s="19"/>
      <c r="X862" s="14"/>
      <c r="Y862" s="12"/>
      <c r="AA862" s="15"/>
      <c r="AB862" s="15"/>
      <c r="AC862" s="15"/>
      <c r="AJ862" s="3"/>
      <c r="AK862" s="3"/>
      <c r="AL862" s="3"/>
      <c r="AM862" s="3"/>
      <c r="AN862" s="20"/>
      <c r="AO862" s="3"/>
    </row>
    <row r="863" spans="2:41" x14ac:dyDescent="0.25">
      <c r="B863" s="14"/>
      <c r="C863" s="12"/>
      <c r="N863" s="161" t="s">
        <v>7</v>
      </c>
      <c r="O863" s="162"/>
      <c r="P863" s="162"/>
      <c r="Q863" s="163"/>
      <c r="R863" s="20">
        <f>SUM(R847:R862)</f>
        <v>0</v>
      </c>
      <c r="S863" s="3"/>
      <c r="V863" s="19"/>
      <c r="X863" s="14"/>
      <c r="Y863" s="12"/>
      <c r="AJ863" s="161" t="s">
        <v>7</v>
      </c>
      <c r="AK863" s="162"/>
      <c r="AL863" s="162"/>
      <c r="AM863" s="163"/>
      <c r="AN863" s="20">
        <f>SUM(AN847:AN862)</f>
        <v>0</v>
      </c>
      <c r="AO863" s="3"/>
    </row>
    <row r="864" spans="2:41" x14ac:dyDescent="0.25">
      <c r="B864" s="14"/>
      <c r="C864" s="12"/>
      <c r="V864" s="19"/>
      <c r="X864" s="14"/>
      <c r="Y864" s="12"/>
    </row>
    <row r="865" spans="2:27" x14ac:dyDescent="0.25">
      <c r="B865" s="14"/>
      <c r="C865" s="12"/>
      <c r="V865" s="19"/>
      <c r="X865" s="14"/>
      <c r="Y865" s="12"/>
    </row>
    <row r="866" spans="2:27" x14ac:dyDescent="0.25">
      <c r="B866" s="14"/>
      <c r="C866" s="12"/>
      <c r="E866" s="16"/>
      <c r="V866" s="19"/>
      <c r="X866" s="14"/>
      <c r="Y866" s="12"/>
      <c r="AA866" s="16"/>
    </row>
    <row r="867" spans="2:27" x14ac:dyDescent="0.25">
      <c r="B867" s="14"/>
      <c r="C867" s="12"/>
      <c r="V867" s="19"/>
      <c r="X867" s="14"/>
      <c r="Y867" s="12"/>
    </row>
    <row r="868" spans="2:27" x14ac:dyDescent="0.25">
      <c r="B868" s="14"/>
      <c r="C868" s="12"/>
      <c r="V868" s="19"/>
      <c r="X868" s="14"/>
      <c r="Y868" s="12"/>
    </row>
    <row r="869" spans="2:27" x14ac:dyDescent="0.25">
      <c r="B869" s="14"/>
      <c r="C869" s="12"/>
      <c r="V869" s="19"/>
      <c r="X869" s="14"/>
      <c r="Y869" s="12"/>
    </row>
    <row r="870" spans="2:27" x14ac:dyDescent="0.25">
      <c r="B870" s="14"/>
      <c r="C870" s="12"/>
      <c r="V870" s="19"/>
      <c r="X870" s="14"/>
      <c r="Y870" s="12"/>
    </row>
    <row r="871" spans="2:27" x14ac:dyDescent="0.25">
      <c r="B871" s="13"/>
      <c r="C871" s="12"/>
      <c r="V871" s="19"/>
      <c r="X871" s="13"/>
      <c r="Y871" s="12"/>
    </row>
    <row r="872" spans="2:27" x14ac:dyDescent="0.25">
      <c r="B872" s="17" t="s">
        <v>18</v>
      </c>
      <c r="C872" s="18">
        <f>SUM(C853:C871)</f>
        <v>0</v>
      </c>
      <c r="V872" s="19"/>
      <c r="X872" s="17" t="s">
        <v>18</v>
      </c>
      <c r="Y872" s="18">
        <f>SUM(Y853:Y871)</f>
        <v>0</v>
      </c>
    </row>
    <row r="873" spans="2:27" x14ac:dyDescent="0.25">
      <c r="D873" s="30" t="s">
        <v>22</v>
      </c>
      <c r="E873" s="30" t="s">
        <v>21</v>
      </c>
      <c r="V873" s="19"/>
      <c r="Z873" s="30" t="s">
        <v>22</v>
      </c>
      <c r="AA873" s="30" t="s">
        <v>21</v>
      </c>
    </row>
    <row r="874" spans="2:27" x14ac:dyDescent="0.25">
      <c r="E874" s="1" t="s">
        <v>19</v>
      </c>
      <c r="V874" s="19"/>
      <c r="AA874" s="1" t="s">
        <v>19</v>
      </c>
    </row>
    <row r="875" spans="2:27" x14ac:dyDescent="0.25">
      <c r="V875" s="19"/>
    </row>
    <row r="876" spans="2:27" x14ac:dyDescent="0.25">
      <c r="V876" s="19"/>
    </row>
    <row r="877" spans="2:27" x14ac:dyDescent="0.25">
      <c r="V877" s="19"/>
    </row>
    <row r="878" spans="2:27" x14ac:dyDescent="0.25">
      <c r="V878" s="19"/>
    </row>
    <row r="879" spans="2:27" x14ac:dyDescent="0.25">
      <c r="V879" s="19"/>
    </row>
    <row r="880" spans="2:27" x14ac:dyDescent="0.25">
      <c r="V880" s="19"/>
    </row>
    <row r="881" spans="1:43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</row>
    <row r="882" spans="1:4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</row>
    <row r="883" spans="1:4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</row>
    <row r="884" spans="1:43" x14ac:dyDescent="0.25">
      <c r="V884" s="19"/>
    </row>
    <row r="885" spans="1:43" ht="15" customHeight="1" x14ac:dyDescent="0.4">
      <c r="H885" s="116" t="s">
        <v>30</v>
      </c>
      <c r="I885" s="116"/>
      <c r="J885" s="116"/>
      <c r="V885" s="19"/>
      <c r="AA885" s="165" t="s">
        <v>31</v>
      </c>
      <c r="AB885" s="165"/>
      <c r="AC885" s="165"/>
    </row>
    <row r="886" spans="1:43" ht="15" customHeight="1" x14ac:dyDescent="0.4">
      <c r="H886" s="116"/>
      <c r="I886" s="116"/>
      <c r="J886" s="116"/>
      <c r="V886" s="19"/>
      <c r="AA886" s="165"/>
      <c r="AB886" s="165"/>
      <c r="AC886" s="165"/>
    </row>
    <row r="887" spans="1:43" x14ac:dyDescent="0.25">
      <c r="V887" s="19"/>
    </row>
    <row r="888" spans="1:43" x14ac:dyDescent="0.25">
      <c r="V888" s="19"/>
    </row>
    <row r="889" spans="1:43" ht="23.25" x14ac:dyDescent="0.35">
      <c r="B889" s="26" t="s">
        <v>70</v>
      </c>
      <c r="V889" s="19"/>
      <c r="X889" s="24" t="s">
        <v>70</v>
      </c>
    </row>
    <row r="890" spans="1:43" ht="23.25" x14ac:dyDescent="0.35">
      <c r="B890" s="25" t="s">
        <v>32</v>
      </c>
      <c r="C890" s="22">
        <f>IF(X845="PAGADO",0,C850)</f>
        <v>1000</v>
      </c>
      <c r="E890" s="166" t="s">
        <v>20</v>
      </c>
      <c r="F890" s="166"/>
      <c r="G890" s="166"/>
      <c r="H890" s="166"/>
      <c r="V890" s="19"/>
      <c r="X890" s="25" t="s">
        <v>32</v>
      </c>
      <c r="Y890" s="22">
        <f>IF(B1690="PAGADO",0,C895)</f>
        <v>1000</v>
      </c>
      <c r="AA890" s="166" t="s">
        <v>20</v>
      </c>
      <c r="AB890" s="166"/>
      <c r="AC890" s="166"/>
      <c r="AD890" s="166"/>
    </row>
    <row r="891" spans="1:43" x14ac:dyDescent="0.25">
      <c r="B891" s="1" t="s">
        <v>0</v>
      </c>
      <c r="C891" s="21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9"/>
      <c r="X891" s="1" t="s">
        <v>0</v>
      </c>
      <c r="Y891" s="21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2"/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Y892" s="22"/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1:43" x14ac:dyDescent="0.25">
      <c r="B893" s="1" t="s">
        <v>24</v>
      </c>
      <c r="C893" s="21">
        <f>IF(C890&gt;0,C890+C891,C891)</f>
        <v>1000</v>
      </c>
      <c r="E893" s="4"/>
      <c r="F893" s="3"/>
      <c r="G893" s="3"/>
      <c r="H893" s="5"/>
      <c r="N893" s="3"/>
      <c r="O893" s="3"/>
      <c r="P893" s="3"/>
      <c r="Q893" s="3"/>
      <c r="R893" s="20"/>
      <c r="S893" s="3"/>
      <c r="V893" s="19"/>
      <c r="X893" s="1" t="s">
        <v>24</v>
      </c>
      <c r="Y893" s="21">
        <f>IF(Y890&gt;0,Y890+Y891,Y891)</f>
        <v>1000</v>
      </c>
      <c r="AA893" s="4"/>
      <c r="AB893" s="3"/>
      <c r="AC893" s="3"/>
      <c r="AD893" s="5"/>
      <c r="AJ893" s="3"/>
      <c r="AK893" s="3"/>
      <c r="AL893" s="3"/>
      <c r="AM893" s="3"/>
      <c r="AN893" s="20"/>
      <c r="AO893" s="3"/>
    </row>
    <row r="894" spans="1:43" x14ac:dyDescent="0.25">
      <c r="B894" s="1" t="s">
        <v>9</v>
      </c>
      <c r="C894" s="22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X894" s="1" t="s">
        <v>9</v>
      </c>
      <c r="Y894" s="22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x14ac:dyDescent="0.25">
      <c r="B895" s="6" t="s">
        <v>26</v>
      </c>
      <c r="C895" s="23">
        <f>C893-C894</f>
        <v>1000</v>
      </c>
      <c r="E895" s="4"/>
      <c r="F895" s="3"/>
      <c r="G895" s="3"/>
      <c r="H895" s="5"/>
      <c r="N895" s="3"/>
      <c r="O895" s="3"/>
      <c r="P895" s="3"/>
      <c r="Q895" s="3"/>
      <c r="R895" s="20"/>
      <c r="S895" s="3"/>
      <c r="V895" s="19"/>
      <c r="X895" s="6" t="s">
        <v>27</v>
      </c>
      <c r="Y895" s="23">
        <f>Y893-Y894</f>
        <v>1000</v>
      </c>
      <c r="AA895" s="4"/>
      <c r="AB895" s="3"/>
      <c r="AC895" s="3"/>
      <c r="AD895" s="5"/>
      <c r="AJ895" s="3"/>
      <c r="AK895" s="3"/>
      <c r="AL895" s="3"/>
      <c r="AM895" s="3"/>
      <c r="AN895" s="20"/>
      <c r="AO895" s="3"/>
    </row>
    <row r="896" spans="1:43" ht="23.25" x14ac:dyDescent="0.35">
      <c r="B896" s="6"/>
      <c r="C896" s="7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68" t="str">
        <f>IF(Y895&lt;0,"NO PAGAR","COBRAR'")</f>
        <v>COBRAR'</v>
      </c>
      <c r="Y896" s="168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ht="23.25" x14ac:dyDescent="0.35">
      <c r="B897" s="168" t="str">
        <f>IF(C895&lt;0,"NO PAGAR","COBRAR'")</f>
        <v>COBRAR'</v>
      </c>
      <c r="C897" s="168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6"/>
      <c r="Y897" s="8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59" t="s">
        <v>9</v>
      </c>
      <c r="C898" s="160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59" t="s">
        <v>9</v>
      </c>
      <c r="Y898" s="160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1" t="str">
        <f>IF(Y850&lt;0,"SALDO ADELANTADO","SALDO A FAVOR '")</f>
        <v>SALDO A FAVOR '</v>
      </c>
      <c r="C899" s="12" t="b">
        <f>IF(Y850&lt;=0,Y850*-1)</f>
        <v>0</v>
      </c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1" t="str">
        <f>IF(C895&lt;0,"SALDO ADELANTADO","SALDO A FAVOR'")</f>
        <v>SALDO A FAVOR'</v>
      </c>
      <c r="Y899" s="12" t="b">
        <f>IF(C895&lt;=0,C895*-1)</f>
        <v>0</v>
      </c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10</v>
      </c>
      <c r="C900" s="12">
        <f>R908</f>
        <v>0</v>
      </c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10</v>
      </c>
      <c r="Y900" s="12">
        <f>AN908</f>
        <v>0</v>
      </c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11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11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12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12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13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13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14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14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15</v>
      </c>
      <c r="C905" s="12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3" t="s">
        <v>15</v>
      </c>
      <c r="Y905" s="12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x14ac:dyDescent="0.25">
      <c r="B906" s="13" t="s">
        <v>16</v>
      </c>
      <c r="C906" s="12"/>
      <c r="E906" s="161" t="s">
        <v>7</v>
      </c>
      <c r="F906" s="162"/>
      <c r="G906" s="163"/>
      <c r="H906" s="5">
        <f>SUM(H892:H905)</f>
        <v>0</v>
      </c>
      <c r="N906" s="3"/>
      <c r="O906" s="3"/>
      <c r="P906" s="3"/>
      <c r="Q906" s="3"/>
      <c r="R906" s="20"/>
      <c r="S906" s="3"/>
      <c r="V906" s="19"/>
      <c r="X906" s="13" t="s">
        <v>16</v>
      </c>
      <c r="Y906" s="12"/>
      <c r="AA906" s="161" t="s">
        <v>7</v>
      </c>
      <c r="AB906" s="162"/>
      <c r="AC906" s="163"/>
      <c r="AD906" s="5">
        <f>SUM(AD892:AD905)</f>
        <v>0</v>
      </c>
      <c r="AJ906" s="3"/>
      <c r="AK906" s="3"/>
      <c r="AL906" s="3"/>
      <c r="AM906" s="3"/>
      <c r="AN906" s="20"/>
      <c r="AO906" s="3"/>
    </row>
    <row r="907" spans="2:41" x14ac:dyDescent="0.25">
      <c r="B907" s="13" t="s">
        <v>17</v>
      </c>
      <c r="C907" s="12"/>
      <c r="E907" s="15"/>
      <c r="F907" s="15"/>
      <c r="G907" s="15"/>
      <c r="N907" s="3"/>
      <c r="O907" s="3"/>
      <c r="P907" s="3"/>
      <c r="Q907" s="3"/>
      <c r="R907" s="20"/>
      <c r="S907" s="3"/>
      <c r="V907" s="19"/>
      <c r="X907" s="13" t="s">
        <v>17</v>
      </c>
      <c r="Y907" s="12"/>
      <c r="AA907" s="15"/>
      <c r="AB907" s="15"/>
      <c r="AC907" s="15"/>
      <c r="AJ907" s="3"/>
      <c r="AK907" s="3"/>
      <c r="AL907" s="3"/>
      <c r="AM907" s="3"/>
      <c r="AN907" s="20"/>
      <c r="AO907" s="3"/>
    </row>
    <row r="908" spans="2:41" x14ac:dyDescent="0.25">
      <c r="B908" s="14"/>
      <c r="C908" s="12"/>
      <c r="N908" s="161" t="s">
        <v>7</v>
      </c>
      <c r="O908" s="162"/>
      <c r="P908" s="162"/>
      <c r="Q908" s="163"/>
      <c r="R908" s="20">
        <f>SUM(R892:R907)</f>
        <v>0</v>
      </c>
      <c r="S908" s="3"/>
      <c r="V908" s="19"/>
      <c r="X908" s="14"/>
      <c r="Y908" s="12"/>
      <c r="AJ908" s="161" t="s">
        <v>7</v>
      </c>
      <c r="AK908" s="162"/>
      <c r="AL908" s="162"/>
      <c r="AM908" s="163"/>
      <c r="AN908" s="20">
        <f>SUM(AN892:AN907)</f>
        <v>0</v>
      </c>
      <c r="AO908" s="3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E911" s="16"/>
      <c r="V911" s="19"/>
      <c r="X911" s="14"/>
      <c r="Y911" s="12"/>
      <c r="AA911" s="16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4"/>
      <c r="C916" s="12"/>
      <c r="V916" s="19"/>
      <c r="X916" s="14"/>
      <c r="Y916" s="12"/>
    </row>
    <row r="917" spans="2:27" x14ac:dyDescent="0.25">
      <c r="B917" s="13"/>
      <c r="C917" s="12"/>
      <c r="V917" s="19"/>
      <c r="X917" s="13"/>
      <c r="Y917" s="12"/>
    </row>
    <row r="918" spans="2:27" x14ac:dyDescent="0.25">
      <c r="B918" s="17" t="s">
        <v>18</v>
      </c>
      <c r="C918" s="18">
        <f>SUM(C899:C917)</f>
        <v>0</v>
      </c>
      <c r="D918" s="30" t="s">
        <v>22</v>
      </c>
      <c r="E918" s="30" t="s">
        <v>21</v>
      </c>
      <c r="V918" s="19"/>
      <c r="X918" s="17" t="s">
        <v>18</v>
      </c>
      <c r="Y918" s="18">
        <f>SUM(Y899:Y917)</f>
        <v>0</v>
      </c>
      <c r="Z918" s="30" t="s">
        <v>22</v>
      </c>
      <c r="AA918" s="30" t="s">
        <v>21</v>
      </c>
    </row>
    <row r="919" spans="2:27" x14ac:dyDescent="0.25">
      <c r="E919" s="1" t="s">
        <v>19</v>
      </c>
      <c r="V919" s="19"/>
      <c r="AA919" s="1" t="s">
        <v>19</v>
      </c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</row>
    <row r="933" spans="2:41" x14ac:dyDescent="0.25">
      <c r="V933" s="19"/>
      <c r="AC933" s="164" t="s">
        <v>29</v>
      </c>
      <c r="AD933" s="164"/>
      <c r="AE933" s="164"/>
    </row>
    <row r="934" spans="2:41" ht="15" customHeight="1" x14ac:dyDescent="0.4">
      <c r="H934" s="116" t="s">
        <v>28</v>
      </c>
      <c r="I934" s="116"/>
      <c r="J934" s="116"/>
      <c r="V934" s="19"/>
      <c r="AC934" s="164"/>
      <c r="AD934" s="164"/>
      <c r="AE934" s="164"/>
    </row>
    <row r="935" spans="2:41" ht="15" customHeight="1" x14ac:dyDescent="0.4">
      <c r="H935" s="116"/>
      <c r="I935" s="116"/>
      <c r="J935" s="116"/>
      <c r="V935" s="19"/>
      <c r="AC935" s="164"/>
      <c r="AD935" s="164"/>
      <c r="AE935" s="164"/>
    </row>
    <row r="936" spans="2:41" x14ac:dyDescent="0.25">
      <c r="V936" s="19"/>
    </row>
    <row r="937" spans="2:41" x14ac:dyDescent="0.25">
      <c r="V937" s="19"/>
    </row>
    <row r="938" spans="2:41" ht="23.25" x14ac:dyDescent="0.35">
      <c r="B938" s="24" t="s">
        <v>71</v>
      </c>
      <c r="V938" s="19"/>
      <c r="X938" s="24" t="s">
        <v>71</v>
      </c>
    </row>
    <row r="939" spans="2:41" ht="23.25" x14ac:dyDescent="0.35">
      <c r="B939" s="25" t="s">
        <v>32</v>
      </c>
      <c r="C939" s="22">
        <f>IF(X890="PAGADO",0,Y895)</f>
        <v>1000</v>
      </c>
      <c r="E939" s="166" t="s">
        <v>20</v>
      </c>
      <c r="F939" s="166"/>
      <c r="G939" s="166"/>
      <c r="H939" s="166"/>
      <c r="V939" s="19"/>
      <c r="X939" s="25" t="s">
        <v>32</v>
      </c>
      <c r="Y939" s="22">
        <f>IF(B939="PAGADO",0,C944)</f>
        <v>1000</v>
      </c>
      <c r="AA939" s="166" t="s">
        <v>20</v>
      </c>
      <c r="AB939" s="166"/>
      <c r="AC939" s="166"/>
      <c r="AD939" s="166"/>
    </row>
    <row r="940" spans="2:41" x14ac:dyDescent="0.25">
      <c r="B940" s="1" t="s">
        <v>0</v>
      </c>
      <c r="C940" s="21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9"/>
      <c r="X940" s="1" t="s">
        <v>0</v>
      </c>
      <c r="Y940" s="21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2"/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Y941" s="22"/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" t="s">
        <v>24</v>
      </c>
      <c r="C942" s="21">
        <f>IF(C939&gt;0,C939+C940,C940)</f>
        <v>1000</v>
      </c>
      <c r="E942" s="4"/>
      <c r="F942" s="3"/>
      <c r="G942" s="3"/>
      <c r="H942" s="5"/>
      <c r="N942" s="3"/>
      <c r="O942" s="3"/>
      <c r="P942" s="3"/>
      <c r="Q942" s="3"/>
      <c r="R942" s="20"/>
      <c r="S942" s="3"/>
      <c r="V942" s="19"/>
      <c r="X942" s="1" t="s">
        <v>24</v>
      </c>
      <c r="Y942" s="21">
        <f>IF(Y939&gt;0,Y940+Y939,Y940)</f>
        <v>1000</v>
      </c>
      <c r="AA942" s="4"/>
      <c r="AB942" s="3"/>
      <c r="AC942" s="3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" t="s">
        <v>9</v>
      </c>
      <c r="C943" s="22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X943" s="1" t="s">
        <v>9</v>
      </c>
      <c r="Y943" s="22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6" t="s">
        <v>25</v>
      </c>
      <c r="C944" s="23">
        <f>C942-C943</f>
        <v>1000</v>
      </c>
      <c r="E944" s="4"/>
      <c r="F944" s="3"/>
      <c r="G944" s="3"/>
      <c r="H944" s="5"/>
      <c r="N944" s="3"/>
      <c r="O944" s="3"/>
      <c r="P944" s="3"/>
      <c r="Q944" s="3"/>
      <c r="R944" s="20"/>
      <c r="S944" s="3"/>
      <c r="V944" s="19"/>
      <c r="X944" s="6" t="s">
        <v>8</v>
      </c>
      <c r="Y944" s="23">
        <f>Y942-Y943</f>
        <v>1000</v>
      </c>
      <c r="AA944" s="4"/>
      <c r="AB944" s="3"/>
      <c r="AC944" s="3"/>
      <c r="AD944" s="5"/>
      <c r="AJ944" s="3"/>
      <c r="AK944" s="3"/>
      <c r="AL944" s="3"/>
      <c r="AM944" s="3"/>
      <c r="AN944" s="20"/>
      <c r="AO944" s="3"/>
    </row>
    <row r="945" spans="2:41" ht="26.25" x14ac:dyDescent="0.4">
      <c r="B945" s="167" t="str">
        <f>IF(C944&lt;0,"NO PAGAR","COBRAR")</f>
        <v>COBRAR</v>
      </c>
      <c r="C945" s="167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67" t="str">
        <f>IF(Y944&lt;0,"NO PAGAR","COBRAR")</f>
        <v>COBRAR</v>
      </c>
      <c r="Y945" s="167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59" t="s">
        <v>9</v>
      </c>
      <c r="C946" s="160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59" t="s">
        <v>9</v>
      </c>
      <c r="Y946" s="160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1" t="str">
        <f>IF(C980&lt;0,"SALDO A FAVOR","SALDO ADELANTAD0'")</f>
        <v>SALDO ADELANTAD0'</v>
      </c>
      <c r="C947" s="12" t="b">
        <f>IF(Y895&lt;=0,Y895*-1)</f>
        <v>0</v>
      </c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1" t="str">
        <f>IF(C944&lt;0,"SALDO ADELANTADO","SALDO A FAVOR'")</f>
        <v>SALDO A FAVOR'</v>
      </c>
      <c r="Y947" s="12" t="b">
        <f>IF(C944&lt;=0,C944*-1)</f>
        <v>0</v>
      </c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10</v>
      </c>
      <c r="C948" s="12">
        <f>R957</f>
        <v>0</v>
      </c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10</v>
      </c>
      <c r="Y948" s="12">
        <f>AN957</f>
        <v>0</v>
      </c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11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11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12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12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13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13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14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14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15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15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16</v>
      </c>
      <c r="C954" s="12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3" t="s">
        <v>16</v>
      </c>
      <c r="Y954" s="12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3" t="s">
        <v>17</v>
      </c>
      <c r="C955" s="12"/>
      <c r="E955" s="161" t="s">
        <v>7</v>
      </c>
      <c r="F955" s="162"/>
      <c r="G955" s="163"/>
      <c r="H955" s="5">
        <f>SUM(H941:H954)</f>
        <v>0</v>
      </c>
      <c r="N955" s="3"/>
      <c r="O955" s="3"/>
      <c r="P955" s="3"/>
      <c r="Q955" s="3"/>
      <c r="R955" s="20"/>
      <c r="S955" s="3"/>
      <c r="V955" s="19"/>
      <c r="X955" s="13" t="s">
        <v>17</v>
      </c>
      <c r="Y955" s="12"/>
      <c r="AA955" s="161" t="s">
        <v>7</v>
      </c>
      <c r="AB955" s="162"/>
      <c r="AC955" s="163"/>
      <c r="AD955" s="5">
        <f>SUM(AD941:AD954)</f>
        <v>0</v>
      </c>
      <c r="AJ955" s="3"/>
      <c r="AK955" s="3"/>
      <c r="AL955" s="3"/>
      <c r="AM955" s="3"/>
      <c r="AN955" s="20"/>
      <c r="AO955" s="3"/>
    </row>
    <row r="956" spans="2:41" x14ac:dyDescent="0.25">
      <c r="B956" s="14"/>
      <c r="C956" s="12"/>
      <c r="E956" s="15"/>
      <c r="F956" s="15"/>
      <c r="G956" s="15"/>
      <c r="N956" s="3"/>
      <c r="O956" s="3"/>
      <c r="P956" s="3"/>
      <c r="Q956" s="3"/>
      <c r="R956" s="20"/>
      <c r="S956" s="3"/>
      <c r="V956" s="19"/>
      <c r="X956" s="14"/>
      <c r="Y956" s="12"/>
      <c r="AA956" s="15"/>
      <c r="AB956" s="15"/>
      <c r="AC956" s="15"/>
      <c r="AJ956" s="3"/>
      <c r="AK956" s="3"/>
      <c r="AL956" s="3"/>
      <c r="AM956" s="3"/>
      <c r="AN956" s="20"/>
      <c r="AO956" s="3"/>
    </row>
    <row r="957" spans="2:41" x14ac:dyDescent="0.25">
      <c r="B957" s="14"/>
      <c r="C957" s="12"/>
      <c r="N957" s="161" t="s">
        <v>7</v>
      </c>
      <c r="O957" s="162"/>
      <c r="P957" s="162"/>
      <c r="Q957" s="163"/>
      <c r="R957" s="20">
        <f>SUM(R941:R956)</f>
        <v>0</v>
      </c>
      <c r="S957" s="3"/>
      <c r="V957" s="19"/>
      <c r="X957" s="14"/>
      <c r="Y957" s="12"/>
      <c r="AJ957" s="161" t="s">
        <v>7</v>
      </c>
      <c r="AK957" s="162"/>
      <c r="AL957" s="162"/>
      <c r="AM957" s="163"/>
      <c r="AN957" s="20">
        <f>SUM(AN941:AN956)</f>
        <v>0</v>
      </c>
      <c r="AO957" s="3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4"/>
      <c r="C960" s="12"/>
      <c r="E960" s="16"/>
      <c r="V960" s="19"/>
      <c r="X960" s="14"/>
      <c r="Y960" s="12"/>
      <c r="AA960" s="16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4"/>
      <c r="C962" s="12"/>
      <c r="V962" s="19"/>
      <c r="X962" s="14"/>
      <c r="Y962" s="12"/>
    </row>
    <row r="963" spans="1:43" x14ac:dyDescent="0.25">
      <c r="B963" s="14"/>
      <c r="C963" s="12"/>
      <c r="V963" s="19"/>
      <c r="X963" s="14"/>
      <c r="Y963" s="12"/>
    </row>
    <row r="964" spans="1:43" x14ac:dyDescent="0.25">
      <c r="B964" s="14"/>
      <c r="C964" s="12"/>
      <c r="V964" s="19"/>
      <c r="X964" s="14"/>
      <c r="Y964" s="12"/>
    </row>
    <row r="965" spans="1:43" x14ac:dyDescent="0.25">
      <c r="B965" s="13"/>
      <c r="C965" s="12"/>
      <c r="V965" s="19"/>
      <c r="X965" s="13"/>
      <c r="Y965" s="12"/>
    </row>
    <row r="966" spans="1:43" x14ac:dyDescent="0.25">
      <c r="B966" s="17" t="s">
        <v>18</v>
      </c>
      <c r="C966" s="18">
        <f>SUM(C947:C965)</f>
        <v>0</v>
      </c>
      <c r="V966" s="19"/>
      <c r="X966" s="17" t="s">
        <v>18</v>
      </c>
      <c r="Y966" s="18">
        <f>SUM(Y947:Y965)</f>
        <v>0</v>
      </c>
    </row>
    <row r="967" spans="1:43" x14ac:dyDescent="0.25">
      <c r="D967" s="30" t="s">
        <v>22</v>
      </c>
      <c r="E967" s="30" t="s">
        <v>21</v>
      </c>
      <c r="V967" s="19"/>
      <c r="Z967" s="30" t="s">
        <v>22</v>
      </c>
      <c r="AA967" s="30" t="s">
        <v>21</v>
      </c>
    </row>
    <row r="968" spans="1:43" x14ac:dyDescent="0.25">
      <c r="E968" s="1" t="s">
        <v>19</v>
      </c>
      <c r="V968" s="19"/>
      <c r="AA968" s="1" t="s">
        <v>19</v>
      </c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V972" s="19"/>
    </row>
    <row r="973" spans="1:43" x14ac:dyDescent="0.25">
      <c r="V973" s="19"/>
    </row>
    <row r="974" spans="1:43" x14ac:dyDescent="0.25">
      <c r="V974" s="19"/>
    </row>
    <row r="975" spans="1:43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</row>
    <row r="976" spans="1:4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</row>
    <row r="977" spans="1:4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</row>
    <row r="978" spans="1:43" x14ac:dyDescent="0.25">
      <c r="V978" s="19"/>
    </row>
    <row r="979" spans="1:43" ht="15" customHeight="1" x14ac:dyDescent="0.4">
      <c r="H979" s="116" t="s">
        <v>30</v>
      </c>
      <c r="I979" s="116"/>
      <c r="J979" s="116"/>
      <c r="V979" s="19"/>
      <c r="AA979" s="165" t="s">
        <v>31</v>
      </c>
      <c r="AB979" s="165"/>
      <c r="AC979" s="165"/>
    </row>
    <row r="980" spans="1:43" ht="15" customHeight="1" x14ac:dyDescent="0.4">
      <c r="H980" s="116"/>
      <c r="I980" s="116"/>
      <c r="J980" s="116"/>
      <c r="V980" s="19"/>
      <c r="AA980" s="165"/>
      <c r="AB980" s="165"/>
      <c r="AC980" s="165"/>
    </row>
    <row r="981" spans="1:43" x14ac:dyDescent="0.25">
      <c r="V981" s="19"/>
    </row>
    <row r="982" spans="1:43" x14ac:dyDescent="0.25">
      <c r="V982" s="19"/>
    </row>
    <row r="983" spans="1:43" ht="23.25" x14ac:dyDescent="0.35">
      <c r="B983" s="26" t="s">
        <v>73</v>
      </c>
      <c r="V983" s="19"/>
      <c r="X983" s="24" t="s">
        <v>71</v>
      </c>
    </row>
    <row r="984" spans="1:43" ht="23.25" x14ac:dyDescent="0.35">
      <c r="B984" s="25" t="s">
        <v>32</v>
      </c>
      <c r="C984" s="22">
        <f>IF(X939="PAGADO",0,C944)</f>
        <v>1000</v>
      </c>
      <c r="E984" s="166" t="s">
        <v>20</v>
      </c>
      <c r="F984" s="166"/>
      <c r="G984" s="166"/>
      <c r="H984" s="166"/>
      <c r="V984" s="19"/>
      <c r="X984" s="25" t="s">
        <v>32</v>
      </c>
      <c r="Y984" s="22">
        <f>IF(B1784="PAGADO",0,C989)</f>
        <v>1000</v>
      </c>
      <c r="AA984" s="166" t="s">
        <v>20</v>
      </c>
      <c r="AB984" s="166"/>
      <c r="AC984" s="166"/>
      <c r="AD984" s="166"/>
    </row>
    <row r="985" spans="1:43" x14ac:dyDescent="0.25">
      <c r="B985" s="1" t="s">
        <v>0</v>
      </c>
      <c r="C985" s="21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9"/>
      <c r="X985" s="1" t="s">
        <v>0</v>
      </c>
      <c r="Y985" s="21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2"/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Y986" s="22"/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1:43" x14ac:dyDescent="0.25">
      <c r="B987" s="1" t="s">
        <v>24</v>
      </c>
      <c r="C987" s="21">
        <f>IF(C984&gt;0,C984+C985,C985)</f>
        <v>1000</v>
      </c>
      <c r="E987" s="4"/>
      <c r="F987" s="3"/>
      <c r="G987" s="3"/>
      <c r="H987" s="5"/>
      <c r="N987" s="3"/>
      <c r="O987" s="3"/>
      <c r="P987" s="3"/>
      <c r="Q987" s="3"/>
      <c r="R987" s="20"/>
      <c r="S987" s="3"/>
      <c r="V987" s="19"/>
      <c r="X987" s="1" t="s">
        <v>24</v>
      </c>
      <c r="Y987" s="21">
        <f>IF(Y984&gt;0,Y984+Y985,Y985)</f>
        <v>1000</v>
      </c>
      <c r="AA987" s="4"/>
      <c r="AB987" s="3"/>
      <c r="AC987" s="3"/>
      <c r="AD987" s="5"/>
      <c r="AJ987" s="3"/>
      <c r="AK987" s="3"/>
      <c r="AL987" s="3"/>
      <c r="AM987" s="3"/>
      <c r="AN987" s="20"/>
      <c r="AO987" s="3"/>
    </row>
    <row r="988" spans="1:43" x14ac:dyDescent="0.25">
      <c r="B988" s="1" t="s">
        <v>9</v>
      </c>
      <c r="C988" s="22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X988" s="1" t="s">
        <v>9</v>
      </c>
      <c r="Y988" s="22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1:43" x14ac:dyDescent="0.25">
      <c r="B989" s="6" t="s">
        <v>26</v>
      </c>
      <c r="C989" s="23">
        <f>C987-C988</f>
        <v>1000</v>
      </c>
      <c r="E989" s="4"/>
      <c r="F989" s="3"/>
      <c r="G989" s="3"/>
      <c r="H989" s="5"/>
      <c r="N989" s="3"/>
      <c r="O989" s="3"/>
      <c r="P989" s="3"/>
      <c r="Q989" s="3"/>
      <c r="R989" s="20"/>
      <c r="S989" s="3"/>
      <c r="V989" s="19"/>
      <c r="X989" s="6" t="s">
        <v>27</v>
      </c>
      <c r="Y989" s="23">
        <f>Y987-Y988</f>
        <v>1000</v>
      </c>
      <c r="AA989" s="4"/>
      <c r="AB989" s="3"/>
      <c r="AC989" s="3"/>
      <c r="AD989" s="5"/>
      <c r="AJ989" s="3"/>
      <c r="AK989" s="3"/>
      <c r="AL989" s="3"/>
      <c r="AM989" s="3"/>
      <c r="AN989" s="20"/>
      <c r="AO989" s="3"/>
    </row>
    <row r="990" spans="1:43" ht="23.25" x14ac:dyDescent="0.35">
      <c r="B990" s="6"/>
      <c r="C990" s="7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68" t="str">
        <f>IF(Y989&lt;0,"NO PAGAR","COBRAR'")</f>
        <v>COBRAR'</v>
      </c>
      <c r="Y990" s="168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1:43" ht="23.25" x14ac:dyDescent="0.35">
      <c r="B991" s="168" t="str">
        <f>IF(C989&lt;0,"NO PAGAR","COBRAR'")</f>
        <v>COBRAR'</v>
      </c>
      <c r="C991" s="168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6"/>
      <c r="Y991" s="8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1:43" x14ac:dyDescent="0.25">
      <c r="B992" s="159" t="s">
        <v>9</v>
      </c>
      <c r="C992" s="160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59" t="s">
        <v>9</v>
      </c>
      <c r="Y992" s="160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1" t="str">
        <f>IF(Y944&lt;0,"SALDO ADELANTADO","SALDO A FAVOR '")</f>
        <v>SALDO A FAVOR '</v>
      </c>
      <c r="C993" s="12" t="b">
        <f>IF(Y944&lt;=0,Y944*-1)</f>
        <v>0</v>
      </c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1" t="str">
        <f>IF(C989&lt;0,"SALDO ADELANTADO","SALDO A FAVOR'")</f>
        <v>SALDO A FAVOR'</v>
      </c>
      <c r="Y993" s="12" t="b">
        <f>IF(C989&lt;=0,C989*-1)</f>
        <v>0</v>
      </c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10</v>
      </c>
      <c r="C994" s="12">
        <f>R1002</f>
        <v>0</v>
      </c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10</v>
      </c>
      <c r="Y994" s="12">
        <f>AN1002</f>
        <v>0</v>
      </c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11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11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12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12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13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13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14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14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15</v>
      </c>
      <c r="C999" s="12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3" t="s">
        <v>15</v>
      </c>
      <c r="Y999" s="12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x14ac:dyDescent="0.25">
      <c r="B1000" s="13" t="s">
        <v>16</v>
      </c>
      <c r="C1000" s="12"/>
      <c r="E1000" s="161" t="s">
        <v>7</v>
      </c>
      <c r="F1000" s="162"/>
      <c r="G1000" s="163"/>
      <c r="H1000" s="5">
        <f>SUM(H986:H999)</f>
        <v>0</v>
      </c>
      <c r="N1000" s="3"/>
      <c r="O1000" s="3"/>
      <c r="P1000" s="3"/>
      <c r="Q1000" s="3"/>
      <c r="R1000" s="20"/>
      <c r="S1000" s="3"/>
      <c r="V1000" s="19"/>
      <c r="X1000" s="13" t="s">
        <v>16</v>
      </c>
      <c r="Y1000" s="12"/>
      <c r="AA1000" s="161" t="s">
        <v>7</v>
      </c>
      <c r="AB1000" s="162"/>
      <c r="AC1000" s="163"/>
      <c r="AD1000" s="5">
        <f>SUM(AD986:AD999)</f>
        <v>0</v>
      </c>
      <c r="AJ1000" s="3"/>
      <c r="AK1000" s="3"/>
      <c r="AL1000" s="3"/>
      <c r="AM1000" s="3"/>
      <c r="AN1000" s="20"/>
      <c r="AO1000" s="3"/>
    </row>
    <row r="1001" spans="2:41" x14ac:dyDescent="0.25">
      <c r="B1001" s="13" t="s">
        <v>17</v>
      </c>
      <c r="C1001" s="12"/>
      <c r="E1001" s="15"/>
      <c r="F1001" s="15"/>
      <c r="G1001" s="15"/>
      <c r="N1001" s="3"/>
      <c r="O1001" s="3"/>
      <c r="P1001" s="3"/>
      <c r="Q1001" s="3"/>
      <c r="R1001" s="20"/>
      <c r="S1001" s="3"/>
      <c r="V1001" s="19"/>
      <c r="X1001" s="13" t="s">
        <v>17</v>
      </c>
      <c r="Y1001" s="12"/>
      <c r="AA1001" s="15"/>
      <c r="AB1001" s="15"/>
      <c r="AC1001" s="15"/>
      <c r="AJ1001" s="3"/>
      <c r="AK1001" s="3"/>
      <c r="AL1001" s="3"/>
      <c r="AM1001" s="3"/>
      <c r="AN1001" s="20"/>
      <c r="AO1001" s="3"/>
    </row>
    <row r="1002" spans="2:41" x14ac:dyDescent="0.25">
      <c r="B1002" s="14"/>
      <c r="C1002" s="12"/>
      <c r="N1002" s="161" t="s">
        <v>7</v>
      </c>
      <c r="O1002" s="162"/>
      <c r="P1002" s="162"/>
      <c r="Q1002" s="163"/>
      <c r="R1002" s="20">
        <f>SUM(R986:R1001)</f>
        <v>0</v>
      </c>
      <c r="S1002" s="3"/>
      <c r="V1002" s="19"/>
      <c r="X1002" s="14"/>
      <c r="Y1002" s="12"/>
      <c r="AJ1002" s="161" t="s">
        <v>7</v>
      </c>
      <c r="AK1002" s="162"/>
      <c r="AL1002" s="162"/>
      <c r="AM1002" s="163"/>
      <c r="AN1002" s="20">
        <f>SUM(AN986:AN1001)</f>
        <v>0</v>
      </c>
      <c r="AO1002" s="3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E1005" s="16"/>
      <c r="V1005" s="19"/>
      <c r="X1005" s="14"/>
      <c r="Y1005" s="12"/>
      <c r="AA1005" s="16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4"/>
      <c r="C1010" s="12"/>
      <c r="V1010" s="19"/>
      <c r="X1010" s="14"/>
      <c r="Y1010" s="12"/>
    </row>
    <row r="1011" spans="2:27" x14ac:dyDescent="0.25">
      <c r="B1011" s="13"/>
      <c r="C1011" s="12"/>
      <c r="V1011" s="19"/>
      <c r="X1011" s="13"/>
      <c r="Y1011" s="12"/>
    </row>
    <row r="1012" spans="2:27" x14ac:dyDescent="0.25">
      <c r="B1012" s="17" t="s">
        <v>18</v>
      </c>
      <c r="C1012" s="18">
        <f>SUM(C993:C1011)</f>
        <v>0</v>
      </c>
      <c r="D1012" s="30" t="s">
        <v>22</v>
      </c>
      <c r="E1012" s="30" t="s">
        <v>21</v>
      </c>
      <c r="V1012" s="19"/>
      <c r="X1012" s="17" t="s">
        <v>18</v>
      </c>
      <c r="Y1012" s="18">
        <f>SUM(Y993:Y1011)</f>
        <v>0</v>
      </c>
      <c r="Z1012" s="30" t="s">
        <v>22</v>
      </c>
      <c r="AA1012" s="30" t="s">
        <v>21</v>
      </c>
    </row>
    <row r="1013" spans="2:27" x14ac:dyDescent="0.25">
      <c r="E1013" s="1" t="s">
        <v>19</v>
      </c>
      <c r="V1013" s="19"/>
      <c r="AA1013" s="1" t="s">
        <v>19</v>
      </c>
    </row>
    <row r="1014" spans="2:27" x14ac:dyDescent="0.25">
      <c r="V1014" s="19"/>
    </row>
    <row r="1015" spans="2:27" x14ac:dyDescent="0.25">
      <c r="V1015" s="19"/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</row>
    <row r="1026" spans="2:41" x14ac:dyDescent="0.25">
      <c r="V1026" s="19"/>
      <c r="AC1026" s="164" t="s">
        <v>29</v>
      </c>
      <c r="AD1026" s="164"/>
      <c r="AE1026" s="164"/>
    </row>
    <row r="1027" spans="2:41" ht="15" customHeight="1" x14ac:dyDescent="0.4">
      <c r="H1027" s="116" t="s">
        <v>28</v>
      </c>
      <c r="I1027" s="116"/>
      <c r="J1027" s="116"/>
      <c r="V1027" s="19"/>
      <c r="AC1027" s="164"/>
      <c r="AD1027" s="164"/>
      <c r="AE1027" s="164"/>
    </row>
    <row r="1028" spans="2:41" ht="15" customHeight="1" x14ac:dyDescent="0.4">
      <c r="H1028" s="116"/>
      <c r="I1028" s="116"/>
      <c r="J1028" s="116"/>
      <c r="V1028" s="19"/>
      <c r="AC1028" s="164"/>
      <c r="AD1028" s="164"/>
      <c r="AE1028" s="164"/>
    </row>
    <row r="1029" spans="2:41" x14ac:dyDescent="0.25">
      <c r="V1029" s="19"/>
    </row>
    <row r="1030" spans="2:41" x14ac:dyDescent="0.25">
      <c r="V1030" s="19"/>
    </row>
    <row r="1031" spans="2:41" ht="23.25" x14ac:dyDescent="0.35">
      <c r="B1031" s="24" t="s">
        <v>72</v>
      </c>
      <c r="V1031" s="19"/>
      <c r="X1031" s="24" t="s">
        <v>74</v>
      </c>
    </row>
    <row r="1032" spans="2:41" ht="23.25" x14ac:dyDescent="0.35">
      <c r="B1032" s="25" t="s">
        <v>32</v>
      </c>
      <c r="C1032" s="22">
        <f>IF(X984="PAGADO",0,Y989)</f>
        <v>1000</v>
      </c>
      <c r="E1032" s="166" t="s">
        <v>20</v>
      </c>
      <c r="F1032" s="166"/>
      <c r="G1032" s="166"/>
      <c r="H1032" s="166"/>
      <c r="V1032" s="19"/>
      <c r="X1032" s="25" t="s">
        <v>32</v>
      </c>
      <c r="Y1032" s="22">
        <f>IF(B1032="PAGADO",0,C1037)</f>
        <v>1000</v>
      </c>
      <c r="AA1032" s="166" t="s">
        <v>20</v>
      </c>
      <c r="AB1032" s="166"/>
      <c r="AC1032" s="166"/>
      <c r="AD1032" s="166"/>
    </row>
    <row r="1033" spans="2:41" x14ac:dyDescent="0.25">
      <c r="B1033" s="1" t="s">
        <v>0</v>
      </c>
      <c r="C1033" s="21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9"/>
      <c r="X1033" s="1" t="s">
        <v>0</v>
      </c>
      <c r="Y1033" s="21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2"/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Y1034" s="22"/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" t="s">
        <v>24</v>
      </c>
      <c r="C1035" s="21">
        <f>IF(C1032&gt;0,C1032+C1033,C1033)</f>
        <v>1000</v>
      </c>
      <c r="E1035" s="4"/>
      <c r="F1035" s="3"/>
      <c r="G1035" s="3"/>
      <c r="H1035" s="5"/>
      <c r="N1035" s="3"/>
      <c r="O1035" s="3"/>
      <c r="P1035" s="3"/>
      <c r="Q1035" s="3"/>
      <c r="R1035" s="20"/>
      <c r="S1035" s="3"/>
      <c r="V1035" s="19"/>
      <c r="X1035" s="1" t="s">
        <v>24</v>
      </c>
      <c r="Y1035" s="21">
        <f>IF(Y1032&gt;0,Y1032+Y1033,Y1033)</f>
        <v>1000</v>
      </c>
      <c r="AA1035" s="4"/>
      <c r="AB1035" s="3"/>
      <c r="AC1035" s="3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" t="s">
        <v>9</v>
      </c>
      <c r="C1036" s="22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X1036" s="1" t="s">
        <v>9</v>
      </c>
      <c r="Y1036" s="22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6" t="s">
        <v>25</v>
      </c>
      <c r="C1037" s="23">
        <f>C1035-C1036</f>
        <v>1000</v>
      </c>
      <c r="E1037" s="4"/>
      <c r="F1037" s="3"/>
      <c r="G1037" s="3"/>
      <c r="H1037" s="5"/>
      <c r="N1037" s="3"/>
      <c r="O1037" s="3"/>
      <c r="P1037" s="3"/>
      <c r="Q1037" s="3"/>
      <c r="R1037" s="20"/>
      <c r="S1037" s="3"/>
      <c r="V1037" s="19"/>
      <c r="X1037" s="6" t="s">
        <v>8</v>
      </c>
      <c r="Y1037" s="23">
        <f>Y1035-Y1036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20"/>
      <c r="AO1037" s="3"/>
    </row>
    <row r="1038" spans="2:41" ht="26.25" x14ac:dyDescent="0.4">
      <c r="B1038" s="167" t="str">
        <f>IF(C1037&lt;0,"NO PAGAR","COBRAR")</f>
        <v>COBRAR</v>
      </c>
      <c r="C1038" s="167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67" t="str">
        <f>IF(Y1037&lt;0,"NO PAGAR","COBRAR")</f>
        <v>COBRAR</v>
      </c>
      <c r="Y1038" s="167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59" t="s">
        <v>9</v>
      </c>
      <c r="C1039" s="160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59" t="s">
        <v>9</v>
      </c>
      <c r="Y1039" s="160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1" t="str">
        <f>IF(C1073&lt;0,"SALDO A FAVOR","SALDO ADELANTAD0'")</f>
        <v>SALDO ADELANTAD0'</v>
      </c>
      <c r="C1040" s="12" t="b">
        <f>IF(Y984&lt;=0,Y984*-1)</f>
        <v>0</v>
      </c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1" t="str">
        <f>IF(C1037&lt;0,"SALDO ADELANTADO","SALDO A FAVOR'")</f>
        <v>SALDO A FAVOR'</v>
      </c>
      <c r="Y1040" s="12" t="b">
        <f>IF(C1037&lt;=0,C1037*-1)</f>
        <v>0</v>
      </c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10</v>
      </c>
      <c r="C1041" s="12">
        <f>R1050</f>
        <v>0</v>
      </c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10</v>
      </c>
      <c r="Y1041" s="12">
        <f>AN1050</f>
        <v>0</v>
      </c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11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11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12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12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13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13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14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14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15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15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16</v>
      </c>
      <c r="C1047" s="12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3" t="s">
        <v>16</v>
      </c>
      <c r="Y1047" s="12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3" t="s">
        <v>17</v>
      </c>
      <c r="C1048" s="12"/>
      <c r="E1048" s="161" t="s">
        <v>7</v>
      </c>
      <c r="F1048" s="162"/>
      <c r="G1048" s="163"/>
      <c r="H1048" s="5">
        <f>SUM(H1034:H1047)</f>
        <v>0</v>
      </c>
      <c r="N1048" s="3"/>
      <c r="O1048" s="3"/>
      <c r="P1048" s="3"/>
      <c r="Q1048" s="3"/>
      <c r="R1048" s="20"/>
      <c r="S1048" s="3"/>
      <c r="V1048" s="19"/>
      <c r="X1048" s="13" t="s">
        <v>17</v>
      </c>
      <c r="Y1048" s="12"/>
      <c r="AA1048" s="161" t="s">
        <v>7</v>
      </c>
      <c r="AB1048" s="162"/>
      <c r="AC1048" s="163"/>
      <c r="AD1048" s="5">
        <f>SUM(AD1034:AD1047)</f>
        <v>0</v>
      </c>
      <c r="AJ1048" s="3"/>
      <c r="AK1048" s="3"/>
      <c r="AL1048" s="3"/>
      <c r="AM1048" s="3"/>
      <c r="AN1048" s="20"/>
      <c r="AO1048" s="3"/>
    </row>
    <row r="1049" spans="2:41" x14ac:dyDescent="0.25">
      <c r="B1049" s="14"/>
      <c r="C1049" s="12"/>
      <c r="E1049" s="15"/>
      <c r="F1049" s="15"/>
      <c r="G1049" s="15"/>
      <c r="N1049" s="3"/>
      <c r="O1049" s="3"/>
      <c r="P1049" s="3"/>
      <c r="Q1049" s="3"/>
      <c r="R1049" s="20"/>
      <c r="S1049" s="3"/>
      <c r="V1049" s="19"/>
      <c r="X1049" s="14"/>
      <c r="Y1049" s="12"/>
      <c r="AA1049" s="15"/>
      <c r="AB1049" s="15"/>
      <c r="AC1049" s="15"/>
      <c r="AJ1049" s="3"/>
      <c r="AK1049" s="3"/>
      <c r="AL1049" s="3"/>
      <c r="AM1049" s="3"/>
      <c r="AN1049" s="20"/>
      <c r="AO1049" s="3"/>
    </row>
    <row r="1050" spans="2:41" x14ac:dyDescent="0.25">
      <c r="B1050" s="14"/>
      <c r="C1050" s="12"/>
      <c r="N1050" s="161" t="s">
        <v>7</v>
      </c>
      <c r="O1050" s="162"/>
      <c r="P1050" s="162"/>
      <c r="Q1050" s="163"/>
      <c r="R1050" s="20">
        <f>SUM(R1034:R1049)</f>
        <v>0</v>
      </c>
      <c r="S1050" s="3"/>
      <c r="V1050" s="19"/>
      <c r="X1050" s="14"/>
      <c r="Y1050" s="12"/>
      <c r="AJ1050" s="161" t="s">
        <v>7</v>
      </c>
      <c r="AK1050" s="162"/>
      <c r="AL1050" s="162"/>
      <c r="AM1050" s="163"/>
      <c r="AN1050" s="20">
        <f>SUM(AN1034:AN1049)</f>
        <v>0</v>
      </c>
      <c r="AO1050" s="3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4"/>
      <c r="C1053" s="12"/>
      <c r="E1053" s="16"/>
      <c r="V1053" s="19"/>
      <c r="X1053" s="14"/>
      <c r="Y1053" s="12"/>
      <c r="AA1053" s="16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V1055" s="19"/>
      <c r="X1055" s="14"/>
      <c r="Y1055" s="12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4"/>
      <c r="C1057" s="12"/>
      <c r="V1057" s="19"/>
      <c r="X1057" s="14"/>
      <c r="Y1057" s="12"/>
    </row>
    <row r="1058" spans="1:43" x14ac:dyDescent="0.25">
      <c r="B1058" s="13"/>
      <c r="C1058" s="12"/>
      <c r="V1058" s="19"/>
      <c r="X1058" s="13"/>
      <c r="Y1058" s="12"/>
    </row>
    <row r="1059" spans="1:43" x14ac:dyDescent="0.25">
      <c r="B1059" s="17" t="s">
        <v>18</v>
      </c>
      <c r="C1059" s="18">
        <f>SUM(C1040:C1058)</f>
        <v>0</v>
      </c>
      <c r="V1059" s="19"/>
      <c r="X1059" s="17" t="s">
        <v>18</v>
      </c>
      <c r="Y1059" s="18">
        <f>SUM(Y1040:Y1058)</f>
        <v>0</v>
      </c>
    </row>
    <row r="1060" spans="1:43" x14ac:dyDescent="0.25">
      <c r="D1060" s="30" t="s">
        <v>22</v>
      </c>
      <c r="E1060" s="30" t="s">
        <v>21</v>
      </c>
      <c r="V1060" s="19"/>
      <c r="Z1060" s="30" t="s">
        <v>22</v>
      </c>
      <c r="AA1060" s="30" t="s">
        <v>21</v>
      </c>
    </row>
    <row r="1061" spans="1:43" x14ac:dyDescent="0.25">
      <c r="E1061" s="1" t="s">
        <v>19</v>
      </c>
      <c r="V1061" s="19"/>
      <c r="AA1061" s="1" t="s">
        <v>19</v>
      </c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V1067" s="19"/>
    </row>
    <row r="1068" spans="1:43" x14ac:dyDescent="0.25">
      <c r="A1068" s="1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</row>
    <row r="1069" spans="1:4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</row>
    <row r="1070" spans="1:4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</row>
    <row r="1071" spans="1:43" x14ac:dyDescent="0.25">
      <c r="V1071" s="19"/>
    </row>
    <row r="1072" spans="1:43" ht="15" customHeight="1" x14ac:dyDescent="0.4">
      <c r="H1072" s="116" t="s">
        <v>30</v>
      </c>
      <c r="I1072" s="116"/>
      <c r="J1072" s="116"/>
      <c r="V1072" s="19"/>
      <c r="AA1072" s="165" t="s">
        <v>31</v>
      </c>
      <c r="AB1072" s="165"/>
      <c r="AC1072" s="165"/>
    </row>
    <row r="1073" spans="2:41" ht="15" customHeight="1" x14ac:dyDescent="0.4">
      <c r="H1073" s="116"/>
      <c r="I1073" s="116"/>
      <c r="J1073" s="116"/>
      <c r="V1073" s="19"/>
      <c r="AA1073" s="165"/>
      <c r="AB1073" s="165"/>
      <c r="AC1073" s="165"/>
    </row>
    <row r="1074" spans="2:41" x14ac:dyDescent="0.25">
      <c r="V1074" s="19"/>
    </row>
    <row r="1075" spans="2:41" x14ac:dyDescent="0.25">
      <c r="V1075" s="19"/>
    </row>
    <row r="1076" spans="2:41" ht="23.25" x14ac:dyDescent="0.35">
      <c r="B1076" s="26" t="s">
        <v>72</v>
      </c>
      <c r="V1076" s="19"/>
      <c r="X1076" s="24" t="s">
        <v>72</v>
      </c>
    </row>
    <row r="1077" spans="2:41" ht="23.25" x14ac:dyDescent="0.35">
      <c r="B1077" s="25" t="s">
        <v>32</v>
      </c>
      <c r="C1077" s="22">
        <f>IF(X1032="PAGADO",0,C1037)</f>
        <v>1000</v>
      </c>
      <c r="E1077" s="166" t="s">
        <v>20</v>
      </c>
      <c r="F1077" s="166"/>
      <c r="G1077" s="166"/>
      <c r="H1077" s="166"/>
      <c r="V1077" s="19"/>
      <c r="X1077" s="25" t="s">
        <v>32</v>
      </c>
      <c r="Y1077" s="22">
        <f>IF(B1877="PAGADO",0,C1082)</f>
        <v>1000</v>
      </c>
      <c r="AA1077" s="166" t="s">
        <v>20</v>
      </c>
      <c r="AB1077" s="166"/>
      <c r="AC1077" s="166"/>
      <c r="AD1077" s="166"/>
    </row>
    <row r="1078" spans="2:41" x14ac:dyDescent="0.25">
      <c r="B1078" s="1" t="s">
        <v>0</v>
      </c>
      <c r="C1078" s="21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9"/>
      <c r="X1078" s="1" t="s">
        <v>0</v>
      </c>
      <c r="Y1078" s="21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2"/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Y1079" s="22"/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" t="s">
        <v>24</v>
      </c>
      <c r="C1080" s="21">
        <f>IF(C1077&gt;0,C1077+C1078,C1078)</f>
        <v>1000</v>
      </c>
      <c r="E1080" s="4"/>
      <c r="F1080" s="3"/>
      <c r="G1080" s="3"/>
      <c r="H1080" s="5"/>
      <c r="N1080" s="3"/>
      <c r="O1080" s="3"/>
      <c r="P1080" s="3"/>
      <c r="Q1080" s="3"/>
      <c r="R1080" s="20"/>
      <c r="S1080" s="3"/>
      <c r="V1080" s="19"/>
      <c r="X1080" s="1" t="s">
        <v>24</v>
      </c>
      <c r="Y1080" s="21">
        <f>IF(Y1077&gt;0,Y1077+Y1078,Y1078)</f>
        <v>1000</v>
      </c>
      <c r="AA1080" s="4"/>
      <c r="AB1080" s="3"/>
      <c r="AC1080" s="3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1" t="s">
        <v>9</v>
      </c>
      <c r="C1081" s="22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X1081" s="1" t="s">
        <v>9</v>
      </c>
      <c r="Y1081" s="22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6" t="s">
        <v>26</v>
      </c>
      <c r="C1082" s="23">
        <f>C1080-C1081</f>
        <v>1000</v>
      </c>
      <c r="E1082" s="4"/>
      <c r="F1082" s="3"/>
      <c r="G1082" s="3"/>
      <c r="H1082" s="5"/>
      <c r="N1082" s="3"/>
      <c r="O1082" s="3"/>
      <c r="P1082" s="3"/>
      <c r="Q1082" s="3"/>
      <c r="R1082" s="20"/>
      <c r="S1082" s="3"/>
      <c r="V1082" s="19"/>
      <c r="X1082" s="6" t="s">
        <v>27</v>
      </c>
      <c r="Y1082" s="23">
        <f>Y1080-Y1081</f>
        <v>1000</v>
      </c>
      <c r="AA1082" s="4"/>
      <c r="AB1082" s="3"/>
      <c r="AC1082" s="3"/>
      <c r="AD1082" s="5"/>
      <c r="AJ1082" s="3"/>
      <c r="AK1082" s="3"/>
      <c r="AL1082" s="3"/>
      <c r="AM1082" s="3"/>
      <c r="AN1082" s="20"/>
      <c r="AO1082" s="3"/>
    </row>
    <row r="1083" spans="2:41" ht="23.25" x14ac:dyDescent="0.35">
      <c r="B1083" s="6"/>
      <c r="C1083" s="7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68" t="str">
        <f>IF(Y1082&lt;0,"NO PAGAR","COBRAR'")</f>
        <v>COBRAR'</v>
      </c>
      <c r="Y1083" s="168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ht="23.25" x14ac:dyDescent="0.35">
      <c r="B1084" s="168" t="str">
        <f>IF(C1082&lt;0,"NO PAGAR","COBRAR'")</f>
        <v>COBRAR'</v>
      </c>
      <c r="C1084" s="168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6"/>
      <c r="Y1084" s="8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59" t="s">
        <v>9</v>
      </c>
      <c r="C1085" s="160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59" t="s">
        <v>9</v>
      </c>
      <c r="Y1085" s="160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1" t="str">
        <f>IF(Y1037&lt;0,"SALDO ADELANTADO","SALDO A FAVOR '")</f>
        <v>SALDO A FAVOR '</v>
      </c>
      <c r="C1086" s="12" t="b">
        <f>IF(Y1037&lt;=0,Y1037*-1)</f>
        <v>0</v>
      </c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1" t="str">
        <f>IF(C1082&lt;0,"SALDO ADELANTADO","SALDO A FAVOR'")</f>
        <v>SALDO A FAVOR'</v>
      </c>
      <c r="Y1086" s="12" t="b">
        <f>IF(C1082&lt;=0,C1082*-1)</f>
        <v>0</v>
      </c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10</v>
      </c>
      <c r="C1087" s="12">
        <f>R1095</f>
        <v>0</v>
      </c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10</v>
      </c>
      <c r="Y1087" s="12">
        <f>AN1095</f>
        <v>0</v>
      </c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11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11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12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12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13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13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14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14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15</v>
      </c>
      <c r="C1092" s="12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3" t="s">
        <v>15</v>
      </c>
      <c r="Y1092" s="12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16</v>
      </c>
      <c r="C1093" s="12"/>
      <c r="E1093" s="161" t="s">
        <v>7</v>
      </c>
      <c r="F1093" s="162"/>
      <c r="G1093" s="163"/>
      <c r="H1093" s="5">
        <f>SUM(H1079:H1092)</f>
        <v>0</v>
      </c>
      <c r="N1093" s="3"/>
      <c r="O1093" s="3"/>
      <c r="P1093" s="3"/>
      <c r="Q1093" s="3"/>
      <c r="R1093" s="20"/>
      <c r="S1093" s="3"/>
      <c r="V1093" s="19"/>
      <c r="X1093" s="13" t="s">
        <v>16</v>
      </c>
      <c r="Y1093" s="12"/>
      <c r="AA1093" s="161" t="s">
        <v>7</v>
      </c>
      <c r="AB1093" s="162"/>
      <c r="AC1093" s="163"/>
      <c r="AD1093" s="5">
        <f>SUM(AD1079:AD1092)</f>
        <v>0</v>
      </c>
      <c r="AJ1093" s="3"/>
      <c r="AK1093" s="3"/>
      <c r="AL1093" s="3"/>
      <c r="AM1093" s="3"/>
      <c r="AN1093" s="20"/>
      <c r="AO1093" s="3"/>
    </row>
    <row r="1094" spans="2:41" x14ac:dyDescent="0.25">
      <c r="B1094" s="13" t="s">
        <v>17</v>
      </c>
      <c r="C1094" s="12"/>
      <c r="E1094" s="15"/>
      <c r="F1094" s="15"/>
      <c r="G1094" s="15"/>
      <c r="N1094" s="3"/>
      <c r="O1094" s="3"/>
      <c r="P1094" s="3"/>
      <c r="Q1094" s="3"/>
      <c r="R1094" s="20"/>
      <c r="S1094" s="3"/>
      <c r="V1094" s="19"/>
      <c r="X1094" s="13" t="s">
        <v>17</v>
      </c>
      <c r="Y1094" s="12"/>
      <c r="AA1094" s="15"/>
      <c r="AB1094" s="15"/>
      <c r="AC1094" s="15"/>
      <c r="AJ1094" s="3"/>
      <c r="AK1094" s="3"/>
      <c r="AL1094" s="3"/>
      <c r="AM1094" s="3"/>
      <c r="AN1094" s="20"/>
      <c r="AO1094" s="3"/>
    </row>
    <row r="1095" spans="2:41" x14ac:dyDescent="0.25">
      <c r="B1095" s="14"/>
      <c r="C1095" s="12"/>
      <c r="N1095" s="161" t="s">
        <v>7</v>
      </c>
      <c r="O1095" s="162"/>
      <c r="P1095" s="162"/>
      <c r="Q1095" s="163"/>
      <c r="R1095" s="20">
        <f>SUM(R1079:R1094)</f>
        <v>0</v>
      </c>
      <c r="S1095" s="3"/>
      <c r="V1095" s="19"/>
      <c r="X1095" s="14"/>
      <c r="Y1095" s="12"/>
      <c r="AJ1095" s="161" t="s">
        <v>7</v>
      </c>
      <c r="AK1095" s="162"/>
      <c r="AL1095" s="162"/>
      <c r="AM1095" s="163"/>
      <c r="AN1095" s="20">
        <f>SUM(AN1079:AN1094)</f>
        <v>0</v>
      </c>
      <c r="AO1095" s="3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E1098" s="16"/>
      <c r="V1098" s="19"/>
      <c r="X1098" s="14"/>
      <c r="Y1098" s="12"/>
      <c r="AA1098" s="16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4"/>
      <c r="C1103" s="12"/>
      <c r="V1103" s="19"/>
      <c r="X1103" s="14"/>
      <c r="Y1103" s="12"/>
    </row>
    <row r="1104" spans="2:41" x14ac:dyDescent="0.25">
      <c r="B1104" s="13"/>
      <c r="C1104" s="12"/>
      <c r="V1104" s="19"/>
      <c r="X1104" s="13"/>
      <c r="Y1104" s="12"/>
    </row>
    <row r="1105" spans="2:27" x14ac:dyDescent="0.25">
      <c r="B1105" s="17" t="s">
        <v>18</v>
      </c>
      <c r="C1105" s="18">
        <f>SUM(C1086:C1104)</f>
        <v>0</v>
      </c>
      <c r="D1105" s="30" t="s">
        <v>22</v>
      </c>
      <c r="E1105" s="30" t="s">
        <v>21</v>
      </c>
      <c r="V1105" s="19"/>
      <c r="X1105" s="17" t="s">
        <v>18</v>
      </c>
      <c r="Y1105" s="18">
        <f>SUM(Y1086:Y1104)</f>
        <v>0</v>
      </c>
      <c r="Z1105" s="30" t="s">
        <v>22</v>
      </c>
      <c r="AA1105" s="30" t="s">
        <v>21</v>
      </c>
    </row>
    <row r="1106" spans="2:27" x14ac:dyDescent="0.25">
      <c r="E1106" s="1" t="s">
        <v>19</v>
      </c>
      <c r="V1106" s="19"/>
      <c r="AA1106" s="1" t="s">
        <v>19</v>
      </c>
    </row>
    <row r="1107" spans="2:27" x14ac:dyDescent="0.25">
      <c r="V1107" s="19"/>
    </row>
    <row r="1108" spans="2:27" x14ac:dyDescent="0.25">
      <c r="V1108" s="19"/>
    </row>
    <row r="1109" spans="2:27" x14ac:dyDescent="0.25">
      <c r="V1109" s="19"/>
    </row>
    <row r="1110" spans="2:27" x14ac:dyDescent="0.25">
      <c r="V1110" s="19"/>
    </row>
    <row r="1111" spans="2:27" x14ac:dyDescent="0.25">
      <c r="V1111" s="19"/>
    </row>
    <row r="1112" spans="2:27" x14ac:dyDescent="0.25">
      <c r="V1112" s="19"/>
    </row>
    <row r="1113" spans="2:27" x14ac:dyDescent="0.25">
      <c r="V1113" s="19"/>
    </row>
    <row r="1114" spans="2:27" x14ac:dyDescent="0.25">
      <c r="V1114" s="19"/>
    </row>
    <row r="1115" spans="2:27" x14ac:dyDescent="0.25">
      <c r="V1115" s="19"/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</sheetData>
  <mergeCells count="273">
    <mergeCell ref="AC2:AE4"/>
    <mergeCell ref="H3:J4"/>
    <mergeCell ref="E8:H8"/>
    <mergeCell ref="AA8:AD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85:AE187"/>
    <mergeCell ref="H186:J187"/>
    <mergeCell ref="E191:H191"/>
    <mergeCell ref="AA191:AD191"/>
    <mergeCell ref="B197:C197"/>
    <mergeCell ref="X197:Y197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AC277:AE279"/>
    <mergeCell ref="H278:J279"/>
    <mergeCell ref="E283:H283"/>
    <mergeCell ref="AA283:AD283"/>
    <mergeCell ref="B289:C289"/>
    <mergeCell ref="X289:Y28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C370:AE372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AA431:AC431"/>
    <mergeCell ref="N433:Q433"/>
    <mergeCell ref="AJ433:AM433"/>
    <mergeCell ref="E431:G431"/>
    <mergeCell ref="AC461:AE463"/>
    <mergeCell ref="AA467:AD467"/>
    <mergeCell ref="AA410:AC411"/>
    <mergeCell ref="AA415:AD415"/>
    <mergeCell ref="E415:H415"/>
    <mergeCell ref="X421:Y421"/>
    <mergeCell ref="N485:Q485"/>
    <mergeCell ref="AJ485:AM485"/>
    <mergeCell ref="E483:G483"/>
    <mergeCell ref="AA507:AC508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618:C618"/>
    <mergeCell ref="B619:C619"/>
    <mergeCell ref="X619:Y619"/>
    <mergeCell ref="B573:C573"/>
    <mergeCell ref="X573:Y573"/>
    <mergeCell ref="AA582:AC582"/>
    <mergeCell ref="N584:Q584"/>
    <mergeCell ref="AJ584:AM584"/>
    <mergeCell ref="E582:G582"/>
    <mergeCell ref="AA627:AC627"/>
    <mergeCell ref="N629:Q629"/>
    <mergeCell ref="AJ629:AM629"/>
    <mergeCell ref="E627:G627"/>
    <mergeCell ref="AC653:AE655"/>
    <mergeCell ref="AA659:AD659"/>
    <mergeCell ref="AA606:AC607"/>
    <mergeCell ref="AA611:AD611"/>
    <mergeCell ref="E611:H611"/>
    <mergeCell ref="X617:Y617"/>
    <mergeCell ref="N677:Q677"/>
    <mergeCell ref="AJ677:AM677"/>
    <mergeCell ref="E675:G675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1:C711"/>
    <mergeCell ref="B712:C712"/>
    <mergeCell ref="X712:Y712"/>
    <mergeCell ref="AA720:AC720"/>
    <mergeCell ref="N722:Q722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V353" zoomScaleNormal="100" workbookViewId="0">
      <selection activeCell="Z371" sqref="Z371"/>
    </sheetView>
  </sheetViews>
  <sheetFormatPr baseColWidth="10" defaultRowHeight="15" x14ac:dyDescent="0.25"/>
  <cols>
    <col min="1" max="1" width="5.7109375" style="30" customWidth="1"/>
    <col min="2" max="2" width="26.5703125" style="30" customWidth="1"/>
    <col min="3" max="3" width="16.85546875" style="30" customWidth="1"/>
    <col min="4" max="4" width="11.42578125" style="30"/>
    <col min="5" max="5" width="10.5703125" style="30" customWidth="1"/>
    <col min="6" max="6" width="14.7109375" style="30" customWidth="1"/>
    <col min="7" max="7" width="10.7109375" style="30" customWidth="1"/>
    <col min="8" max="8" width="11.28515625" style="30" customWidth="1"/>
    <col min="9" max="14" width="11.42578125" style="30"/>
    <col min="15" max="15" width="25.710937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3" width="11.42578125" style="30"/>
    <col min="34" max="34" width="15.28515625" style="30" customWidth="1"/>
    <col min="35" max="36" width="11.42578125" style="30"/>
    <col min="37" max="37" width="22.28515625" style="30" customWidth="1"/>
    <col min="38" max="38" width="11.42578125" style="30"/>
    <col min="39" max="39" width="15.85546875" style="30" customWidth="1"/>
    <col min="40" max="40" width="18.28515625" style="30" customWidth="1"/>
    <col min="41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82</v>
      </c>
      <c r="C8" s="22"/>
      <c r="E8" s="166" t="s">
        <v>83</v>
      </c>
      <c r="F8" s="166"/>
      <c r="G8" s="166"/>
      <c r="H8" s="166"/>
      <c r="V8" s="19"/>
      <c r="X8" s="25" t="s">
        <v>130</v>
      </c>
      <c r="Y8" s="22">
        <f>IF(B8="PAGADO",0,C13)</f>
        <v>0</v>
      </c>
      <c r="AA8" s="166" t="s">
        <v>20</v>
      </c>
      <c r="AB8" s="166"/>
      <c r="AC8" s="166"/>
      <c r="AD8" s="166"/>
      <c r="AK8" s="172" t="s">
        <v>10</v>
      </c>
      <c r="AL8" s="172"/>
      <c r="AM8" s="172"/>
    </row>
    <row r="9" spans="2:41" x14ac:dyDescent="0.25">
      <c r="B9" s="1" t="s">
        <v>0</v>
      </c>
      <c r="C9" s="21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 t="s">
        <v>84</v>
      </c>
      <c r="G10" s="3"/>
      <c r="H10" s="5">
        <v>439.04</v>
      </c>
      <c r="N10" s="27">
        <v>44931</v>
      </c>
      <c r="O10" s="3" t="s">
        <v>94</v>
      </c>
      <c r="P10" s="3">
        <v>100</v>
      </c>
      <c r="Q10" s="3"/>
      <c r="R10" s="20">
        <v>100</v>
      </c>
      <c r="S10" s="3"/>
      <c r="V10" s="19"/>
      <c r="Y10" s="22"/>
      <c r="AA10" s="4">
        <v>44882</v>
      </c>
      <c r="AB10" s="3" t="s">
        <v>154</v>
      </c>
      <c r="AC10" s="3" t="s">
        <v>155</v>
      </c>
      <c r="AD10" s="5">
        <v>380</v>
      </c>
      <c r="AJ10" s="27">
        <v>44937</v>
      </c>
      <c r="AK10" s="3" t="s">
        <v>172</v>
      </c>
      <c r="AL10" s="3">
        <v>300</v>
      </c>
      <c r="AM10" s="3">
        <v>1044</v>
      </c>
      <c r="AN10" s="20">
        <v>300</v>
      </c>
      <c r="AO10" s="3"/>
    </row>
    <row r="11" spans="2:41" x14ac:dyDescent="0.25">
      <c r="B11" s="1" t="s">
        <v>24</v>
      </c>
      <c r="C11" s="21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7">
        <v>44931</v>
      </c>
      <c r="O11" s="3" t="s">
        <v>109</v>
      </c>
      <c r="P11" s="3"/>
      <c r="Q11" s="3"/>
      <c r="R11" s="20">
        <v>2.65</v>
      </c>
      <c r="S11" s="3"/>
      <c r="V11" s="19"/>
      <c r="X11" s="1" t="s">
        <v>24</v>
      </c>
      <c r="Y11" s="21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>
        <v>45265</v>
      </c>
      <c r="F14" s="10" t="s">
        <v>95</v>
      </c>
      <c r="G14" s="10" t="s">
        <v>97</v>
      </c>
      <c r="H14" s="5">
        <v>285</v>
      </c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>
        <v>45259</v>
      </c>
      <c r="AB14" s="10" t="s">
        <v>88</v>
      </c>
      <c r="AC14" s="10" t="s">
        <v>150</v>
      </c>
      <c r="AD14" s="5">
        <v>150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45260</v>
      </c>
      <c r="AB15" s="10" t="s">
        <v>88</v>
      </c>
      <c r="AC15" s="10" t="s">
        <v>89</v>
      </c>
      <c r="AD15" s="5">
        <v>200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>
        <v>45269</v>
      </c>
      <c r="AB16" s="10" t="s">
        <v>88</v>
      </c>
      <c r="AC16" s="10" t="s">
        <v>89</v>
      </c>
      <c r="AD16" s="5">
        <v>200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102.65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300</v>
      </c>
      <c r="AA17" s="9">
        <v>45274</v>
      </c>
      <c r="AB17" s="10" t="s">
        <v>88</v>
      </c>
      <c r="AC17" s="10" t="s">
        <v>89</v>
      </c>
      <c r="AD17" s="5">
        <v>200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>
        <v>50</v>
      </c>
      <c r="AA18" s="9">
        <v>45276</v>
      </c>
      <c r="AB18" s="10" t="s">
        <v>88</v>
      </c>
      <c r="AC18" s="10" t="s">
        <v>89</v>
      </c>
      <c r="AD18" s="5">
        <v>150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>
        <v>30</v>
      </c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>
        <v>55.15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164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1269.04</v>
      </c>
      <c r="N24" s="3"/>
      <c r="O24" s="3"/>
      <c r="P24" s="3"/>
      <c r="Q24" s="3"/>
      <c r="R24" s="20"/>
      <c r="S24" s="3"/>
      <c r="V24" s="19"/>
      <c r="X24" s="13" t="s">
        <v>160</v>
      </c>
      <c r="Y24" s="12">
        <v>35</v>
      </c>
      <c r="AA24" s="161" t="s">
        <v>7</v>
      </c>
      <c r="AB24" s="162"/>
      <c r="AC24" s="163"/>
      <c r="AD24" s="5">
        <f>SUM(AD10:AD23)</f>
        <v>1830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102.65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300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102.65</v>
      </c>
      <c r="V35" s="19"/>
      <c r="X35" s="17" t="s">
        <v>18</v>
      </c>
      <c r="Y35" s="18">
        <f>SUM(Y16:Y34)</f>
        <v>518.81999999999994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130</v>
      </c>
      <c r="C53" s="22">
        <f>IF(X8="PAGADO",0,Y13)</f>
        <v>0</v>
      </c>
      <c r="E53" s="166" t="s">
        <v>197</v>
      </c>
      <c r="F53" s="166"/>
      <c r="G53" s="166"/>
      <c r="H53" s="166"/>
      <c r="V53" s="19"/>
      <c r="X53" s="25" t="s">
        <v>82</v>
      </c>
      <c r="Y53" s="22">
        <f>IF(B53="PAGADO",0,C58)</f>
        <v>0</v>
      </c>
      <c r="AA53" s="166" t="s">
        <v>83</v>
      </c>
      <c r="AB53" s="166"/>
      <c r="AC53" s="166"/>
      <c r="AD53" s="166"/>
    </row>
    <row r="54" spans="2:41" x14ac:dyDescent="0.25">
      <c r="B54" s="1" t="s">
        <v>0</v>
      </c>
      <c r="C54" s="21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20"/>
      <c r="S55" s="3"/>
      <c r="V55" s="19"/>
      <c r="Y55" s="22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Y77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>
        <v>44921</v>
      </c>
      <c r="F59" s="10" t="s">
        <v>85</v>
      </c>
      <c r="G59" s="10" t="s">
        <v>86</v>
      </c>
      <c r="H59" s="5">
        <v>200</v>
      </c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>
        <v>44860</v>
      </c>
      <c r="F60" s="10" t="s">
        <v>85</v>
      </c>
      <c r="G60" s="10" t="s">
        <v>86</v>
      </c>
      <c r="H60" s="5">
        <v>175</v>
      </c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>
        <v>44923</v>
      </c>
      <c r="F61" s="10" t="s">
        <v>208</v>
      </c>
      <c r="G61" s="10" t="s">
        <v>209</v>
      </c>
      <c r="H61" s="5">
        <v>100</v>
      </c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>
        <v>44923</v>
      </c>
      <c r="F62" s="10" t="s">
        <v>85</v>
      </c>
      <c r="G62" s="10" t="s">
        <v>86</v>
      </c>
      <c r="H62" s="5">
        <v>150</v>
      </c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1415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340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7" t="s">
        <v>18</v>
      </c>
      <c r="C77" s="18">
        <f>SUM(C62:C76)</f>
        <v>0</v>
      </c>
      <c r="D77" s="30" t="s">
        <v>22</v>
      </c>
      <c r="E77" s="30" t="s">
        <v>21</v>
      </c>
      <c r="V77" s="19"/>
      <c r="X77" s="17" t="s">
        <v>18</v>
      </c>
      <c r="Y77" s="18">
        <f>SUM(Y62:Y76)</f>
        <v>0</v>
      </c>
      <c r="Z77" s="30" t="s">
        <v>22</v>
      </c>
      <c r="AA77" s="30" t="s">
        <v>21</v>
      </c>
    </row>
    <row r="78" spans="2:41" x14ac:dyDescent="0.25">
      <c r="E78" s="1" t="s">
        <v>19</v>
      </c>
      <c r="V78" s="19"/>
      <c r="AA78" s="1" t="s">
        <v>19</v>
      </c>
    </row>
    <row r="79" spans="2:41" x14ac:dyDescent="0.25">
      <c r="V79" s="19"/>
    </row>
    <row r="80" spans="2:41" x14ac:dyDescent="0.25">
      <c r="V80" s="19"/>
    </row>
    <row r="81" spans="22:31" x14ac:dyDescent="0.25">
      <c r="V81" s="19"/>
    </row>
    <row r="82" spans="22:31" x14ac:dyDescent="0.25">
      <c r="V82" s="19"/>
    </row>
    <row r="83" spans="22:31" x14ac:dyDescent="0.25">
      <c r="V83" s="19"/>
    </row>
    <row r="84" spans="22:31" x14ac:dyDescent="0.25">
      <c r="V84" s="19"/>
    </row>
    <row r="85" spans="22:31" x14ac:dyDescent="0.25">
      <c r="V85" s="19"/>
    </row>
    <row r="86" spans="22:31" x14ac:dyDescent="0.25">
      <c r="V86" s="19"/>
    </row>
    <row r="87" spans="22:31" x14ac:dyDescent="0.25">
      <c r="V87" s="19"/>
    </row>
    <row r="88" spans="22:31" x14ac:dyDescent="0.25">
      <c r="V88" s="19"/>
    </row>
    <row r="89" spans="22:31" x14ac:dyDescent="0.25">
      <c r="V89" s="19"/>
    </row>
    <row r="90" spans="22:31" x14ac:dyDescent="0.25">
      <c r="V90" s="19"/>
    </row>
    <row r="91" spans="22:31" x14ac:dyDescent="0.25">
      <c r="V91" s="19"/>
    </row>
    <row r="92" spans="22:31" x14ac:dyDescent="0.25">
      <c r="V92" s="19"/>
    </row>
    <row r="93" spans="22:31" x14ac:dyDescent="0.25">
      <c r="V93" s="19"/>
    </row>
    <row r="94" spans="22:31" x14ac:dyDescent="0.25">
      <c r="V94" s="19"/>
    </row>
    <row r="95" spans="22:31" x14ac:dyDescent="0.25">
      <c r="V95" s="19"/>
    </row>
    <row r="96" spans="22:31" x14ac:dyDescent="0.25">
      <c r="V96" s="19"/>
      <c r="AC96" s="164" t="s">
        <v>29</v>
      </c>
      <c r="AD96" s="164"/>
      <c r="AE96" s="164"/>
    </row>
    <row r="97" spans="2:41" x14ac:dyDescent="0.25">
      <c r="H97" s="165" t="s">
        <v>28</v>
      </c>
      <c r="I97" s="165"/>
      <c r="J97" s="165"/>
      <c r="V97" s="19"/>
      <c r="AC97" s="164"/>
      <c r="AD97" s="164"/>
      <c r="AE97" s="164"/>
    </row>
    <row r="98" spans="2:41" x14ac:dyDescent="0.25">
      <c r="H98" s="165"/>
      <c r="I98" s="165"/>
      <c r="J98" s="165"/>
      <c r="V98" s="19"/>
      <c r="AC98" s="164"/>
      <c r="AD98" s="164"/>
      <c r="AE98" s="164"/>
    </row>
    <row r="99" spans="2:41" x14ac:dyDescent="0.25">
      <c r="V99" s="19"/>
    </row>
    <row r="100" spans="2:41" x14ac:dyDescent="0.25">
      <c r="V100" s="19"/>
    </row>
    <row r="101" spans="2:41" ht="23.25" x14ac:dyDescent="0.35">
      <c r="B101" s="24" t="s">
        <v>33</v>
      </c>
      <c r="V101" s="19"/>
      <c r="X101" s="24" t="s">
        <v>33</v>
      </c>
    </row>
    <row r="102" spans="2:41" ht="23.25" x14ac:dyDescent="0.35">
      <c r="B102" s="25" t="s">
        <v>82</v>
      </c>
      <c r="C102" s="22">
        <f>IF(X53="PAGADO",0,Y58)</f>
        <v>0</v>
      </c>
      <c r="E102" s="166" t="s">
        <v>83</v>
      </c>
      <c r="F102" s="166"/>
      <c r="G102" s="166"/>
      <c r="H102" s="166"/>
      <c r="V102" s="19"/>
      <c r="X102" s="25" t="s">
        <v>32</v>
      </c>
      <c r="Y102" s="22">
        <f>IF(B102="PAGADO",0,C107)</f>
        <v>0</v>
      </c>
      <c r="AA102" s="166" t="s">
        <v>20</v>
      </c>
      <c r="AB102" s="166"/>
      <c r="AC102" s="166"/>
      <c r="AD102" s="166"/>
    </row>
    <row r="103" spans="2:41" x14ac:dyDescent="0.25">
      <c r="B103" s="1" t="s">
        <v>0</v>
      </c>
      <c r="C103" s="21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9"/>
      <c r="X103" s="1" t="s">
        <v>0</v>
      </c>
      <c r="Y103" s="21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2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20"/>
      <c r="S104" s="3"/>
      <c r="V104" s="19"/>
      <c r="Y104" s="22"/>
      <c r="AA104" s="4"/>
      <c r="AB104" s="3"/>
      <c r="AC104" s="3"/>
      <c r="AD104" s="5"/>
      <c r="AJ104" s="3"/>
      <c r="AK104" s="3"/>
      <c r="AL104" s="3"/>
      <c r="AM104" s="3"/>
      <c r="AN104" s="20"/>
      <c r="AO104" s="3"/>
    </row>
    <row r="105" spans="2:41" x14ac:dyDescent="0.25">
      <c r="B105" s="1" t="s">
        <v>24</v>
      </c>
      <c r="C105" s="21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20"/>
      <c r="S105" s="3"/>
      <c r="V105" s="19"/>
      <c r="X105" s="1" t="s">
        <v>24</v>
      </c>
      <c r="Y105" s="21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1" t="s">
        <v>9</v>
      </c>
      <c r="C106" s="22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20"/>
      <c r="S106" s="3"/>
      <c r="V106" s="19"/>
      <c r="X106" s="1" t="s">
        <v>9</v>
      </c>
      <c r="Y106" s="22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20"/>
      <c r="AO106" s="3"/>
    </row>
    <row r="107" spans="2:41" x14ac:dyDescent="0.25">
      <c r="B107" s="6" t="s">
        <v>25</v>
      </c>
      <c r="C107" s="23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20"/>
      <c r="S107" s="3"/>
      <c r="V107" s="19"/>
      <c r="X107" s="6" t="s">
        <v>8</v>
      </c>
      <c r="Y107" s="23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20"/>
      <c r="AO107" s="3"/>
    </row>
    <row r="108" spans="2:41" ht="26.25" x14ac:dyDescent="0.4">
      <c r="B108" s="167" t="str">
        <f>IF(C107&lt;0,"NO PAGAR","COBRAR")</f>
        <v>COBRAR</v>
      </c>
      <c r="C108" s="167"/>
      <c r="E108" s="9">
        <v>44937</v>
      </c>
      <c r="F108" s="10" t="s">
        <v>237</v>
      </c>
      <c r="G108" s="10" t="s">
        <v>285</v>
      </c>
      <c r="H108" s="5">
        <v>580</v>
      </c>
      <c r="N108" s="3"/>
      <c r="O108" s="3"/>
      <c r="P108" s="3"/>
      <c r="Q108" s="3"/>
      <c r="R108" s="20"/>
      <c r="S108" s="3"/>
      <c r="V108" s="19"/>
      <c r="X108" s="167" t="str">
        <f>IF(Y107&lt;0,"NO PAGAR","COBRAR")</f>
        <v>NO PAGAR</v>
      </c>
      <c r="Y108" s="167"/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59" t="s">
        <v>9</v>
      </c>
      <c r="C109" s="160"/>
      <c r="E109" s="9">
        <v>44932</v>
      </c>
      <c r="F109" s="10" t="s">
        <v>87</v>
      </c>
      <c r="G109" s="10" t="s">
        <v>200</v>
      </c>
      <c r="H109" s="5">
        <v>200</v>
      </c>
      <c r="N109" s="3"/>
      <c r="O109" s="3"/>
      <c r="P109" s="3"/>
      <c r="Q109" s="3"/>
      <c r="R109" s="20"/>
      <c r="S109" s="3"/>
      <c r="V109" s="19"/>
      <c r="X109" s="159" t="s">
        <v>9</v>
      </c>
      <c r="Y109" s="160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1" t="str">
        <f>IF(C129&lt;0,"SALDO A FAVOR","SALDO ADELANTAD0'")</f>
        <v>SALDO ADELANTAD0'</v>
      </c>
      <c r="C110" s="12" t="b">
        <f>IF(Y58&lt;=0,Y58*-1)</f>
        <v>0</v>
      </c>
      <c r="E110" s="9">
        <v>44942</v>
      </c>
      <c r="F110" s="10" t="s">
        <v>87</v>
      </c>
      <c r="G110" s="10" t="s">
        <v>200</v>
      </c>
      <c r="H110" s="5">
        <v>200</v>
      </c>
      <c r="N110" s="3"/>
      <c r="O110" s="3"/>
      <c r="P110" s="3"/>
      <c r="Q110" s="3"/>
      <c r="R110" s="20"/>
      <c r="S110" s="3"/>
      <c r="V110" s="19"/>
      <c r="X110" s="11" t="str">
        <f>IF(C107&lt;0,"SALDO ADELANTADO","SALDO A FAVOR'")</f>
        <v>SALDO A FAVOR'</v>
      </c>
      <c r="Y110" s="12" t="b">
        <f>IF(C107&lt;=0,C107*-1)</f>
        <v>0</v>
      </c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10</v>
      </c>
      <c r="C111" s="12">
        <f>R120</f>
        <v>0</v>
      </c>
      <c r="E111" s="9">
        <v>44931</v>
      </c>
      <c r="F111" s="10" t="s">
        <v>293</v>
      </c>
      <c r="G111" s="10" t="s">
        <v>230</v>
      </c>
      <c r="H111" s="5">
        <v>125</v>
      </c>
      <c r="N111" s="3"/>
      <c r="O111" s="3"/>
      <c r="P111" s="3"/>
      <c r="Q111" s="3"/>
      <c r="R111" s="20"/>
      <c r="S111" s="3"/>
      <c r="V111" s="19"/>
      <c r="X111" s="13" t="s">
        <v>10</v>
      </c>
      <c r="Y111" s="12">
        <f>AN120</f>
        <v>0</v>
      </c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11</v>
      </c>
      <c r="C112" s="12">
        <v>50</v>
      </c>
      <c r="E112" s="9">
        <v>44939</v>
      </c>
      <c r="F112" s="10" t="s">
        <v>231</v>
      </c>
      <c r="G112" s="10" t="s">
        <v>230</v>
      </c>
      <c r="H112" s="5">
        <v>110</v>
      </c>
      <c r="N112" s="3"/>
      <c r="O112" s="3"/>
      <c r="P112" s="3"/>
      <c r="Q112" s="3"/>
      <c r="R112" s="20"/>
      <c r="S112" s="3"/>
      <c r="V112" s="19"/>
      <c r="X112" s="13" t="s">
        <v>11</v>
      </c>
      <c r="Y112" s="12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12</v>
      </c>
      <c r="C113" s="12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12</v>
      </c>
      <c r="Y113" s="12">
        <v>30</v>
      </c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13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13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14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14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15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15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16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16</v>
      </c>
      <c r="Y117" s="12">
        <v>47.04</v>
      </c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17</v>
      </c>
      <c r="C118" s="12"/>
      <c r="E118" s="161" t="s">
        <v>7</v>
      </c>
      <c r="F118" s="162"/>
      <c r="G118" s="163"/>
      <c r="H118" s="5">
        <f>SUM(H104:H117)</f>
        <v>2225</v>
      </c>
      <c r="N118" s="3"/>
      <c r="O118" s="3"/>
      <c r="P118" s="3"/>
      <c r="Q118" s="3"/>
      <c r="R118" s="20"/>
      <c r="S118" s="3"/>
      <c r="V118" s="19"/>
      <c r="X118" s="13" t="s">
        <v>17</v>
      </c>
      <c r="Y118" s="12"/>
      <c r="AA118" s="161" t="s">
        <v>7</v>
      </c>
      <c r="AB118" s="162"/>
      <c r="AC118" s="163"/>
      <c r="AD118" s="5">
        <f>SUM(AD104:AD117)</f>
        <v>0</v>
      </c>
      <c r="AJ118" s="3"/>
      <c r="AK118" s="3"/>
      <c r="AL118" s="3"/>
      <c r="AM118" s="3"/>
      <c r="AN118" s="20"/>
      <c r="AO118" s="3"/>
    </row>
    <row r="119" spans="1:43" x14ac:dyDescent="0.25">
      <c r="B119" s="14"/>
      <c r="C119" s="12"/>
      <c r="E119" s="15"/>
      <c r="F119" s="15"/>
      <c r="G119" s="15"/>
      <c r="N119" s="3"/>
      <c r="O119" s="3"/>
      <c r="P119" s="3"/>
      <c r="Q119" s="3"/>
      <c r="R119" s="20"/>
      <c r="S119" s="3"/>
      <c r="V119" s="19"/>
      <c r="X119" s="14"/>
      <c r="Y119" s="12"/>
      <c r="AA119" s="15"/>
      <c r="AB119" s="15"/>
      <c r="AC119" s="15"/>
      <c r="AJ119" s="3"/>
      <c r="AK119" s="3"/>
      <c r="AL119" s="3"/>
      <c r="AM119" s="3"/>
      <c r="AN119" s="20"/>
      <c r="AO119" s="3"/>
    </row>
    <row r="120" spans="1:43" x14ac:dyDescent="0.25">
      <c r="B120" s="14"/>
      <c r="C120" s="12"/>
      <c r="N120" s="161" t="s">
        <v>7</v>
      </c>
      <c r="O120" s="162"/>
      <c r="P120" s="162"/>
      <c r="Q120" s="163"/>
      <c r="R120" s="20">
        <f>SUM(R104:R119)</f>
        <v>0</v>
      </c>
      <c r="S120" s="3"/>
      <c r="V120" s="19"/>
      <c r="X120" s="14"/>
      <c r="Y120" s="12"/>
      <c r="AJ120" s="161" t="s">
        <v>7</v>
      </c>
      <c r="AK120" s="162"/>
      <c r="AL120" s="162"/>
      <c r="AM120" s="163"/>
      <c r="AN120" s="20">
        <f>SUM(AN104:AN119)</f>
        <v>0</v>
      </c>
      <c r="AO120" s="3"/>
    </row>
    <row r="121" spans="1:43" x14ac:dyDescent="0.25">
      <c r="B121" s="17" t="s">
        <v>18</v>
      </c>
      <c r="C121" s="18">
        <f>SUM(C110:C120)</f>
        <v>50</v>
      </c>
      <c r="V121" s="19"/>
      <c r="X121" s="17" t="s">
        <v>18</v>
      </c>
      <c r="Y121" s="18">
        <f>SUM(Y110:Y120)</f>
        <v>77.039999999999992</v>
      </c>
    </row>
    <row r="122" spans="1:43" x14ac:dyDescent="0.25">
      <c r="D122" s="30" t="s">
        <v>22</v>
      </c>
      <c r="E122" s="30" t="s">
        <v>21</v>
      </c>
      <c r="V122" s="19"/>
      <c r="Z122" s="30" t="s">
        <v>22</v>
      </c>
      <c r="AA122" s="30" t="s">
        <v>21</v>
      </c>
    </row>
    <row r="123" spans="1:43" x14ac:dyDescent="0.25">
      <c r="E123" s="1" t="s">
        <v>19</v>
      </c>
      <c r="V123" s="19"/>
      <c r="AA123" s="1" t="s">
        <v>19</v>
      </c>
    </row>
    <row r="124" spans="1:43" x14ac:dyDescent="0.2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</row>
    <row r="125" spans="1:43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</row>
    <row r="126" spans="1:43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</row>
    <row r="127" spans="1:43" x14ac:dyDescent="0.25">
      <c r="V127" s="19"/>
    </row>
    <row r="128" spans="1:43" x14ac:dyDescent="0.25">
      <c r="H128" s="165" t="s">
        <v>30</v>
      </c>
      <c r="I128" s="165"/>
      <c r="J128" s="165"/>
      <c r="V128" s="19"/>
      <c r="AA128" s="165" t="s">
        <v>31</v>
      </c>
      <c r="AB128" s="165"/>
      <c r="AC128" s="165"/>
    </row>
    <row r="129" spans="2:41" x14ac:dyDescent="0.25">
      <c r="H129" s="165"/>
      <c r="I129" s="165"/>
      <c r="J129" s="165"/>
      <c r="V129" s="19"/>
      <c r="AA129" s="165"/>
      <c r="AB129" s="165"/>
      <c r="AC129" s="165"/>
    </row>
    <row r="130" spans="2:41" x14ac:dyDescent="0.25">
      <c r="V130" s="19"/>
    </row>
    <row r="131" spans="2:41" x14ac:dyDescent="0.25">
      <c r="V131" s="19"/>
    </row>
    <row r="132" spans="2:41" ht="23.25" x14ac:dyDescent="0.35">
      <c r="B132" s="26" t="s">
        <v>33</v>
      </c>
      <c r="V132" s="19"/>
      <c r="X132" s="24" t="s">
        <v>33</v>
      </c>
    </row>
    <row r="133" spans="2:41" ht="23.25" x14ac:dyDescent="0.35">
      <c r="B133" s="25" t="s">
        <v>82</v>
      </c>
      <c r="C133" s="22">
        <f>IF(X102="PAGADO",0,Y107)</f>
        <v>-77.039999999999992</v>
      </c>
      <c r="E133" s="166" t="s">
        <v>20</v>
      </c>
      <c r="F133" s="166"/>
      <c r="G133" s="166"/>
      <c r="H133" s="166"/>
      <c r="V133" s="19"/>
      <c r="X133" s="25" t="s">
        <v>32</v>
      </c>
      <c r="Y133" s="22">
        <f>IF(B133="PAGADO",0,C138)</f>
        <v>0</v>
      </c>
      <c r="AA133" s="166" t="s">
        <v>20</v>
      </c>
      <c r="AB133" s="166"/>
      <c r="AC133" s="166"/>
      <c r="AD133" s="166"/>
      <c r="AK133" s="30" t="s">
        <v>10</v>
      </c>
    </row>
    <row r="134" spans="2:41" x14ac:dyDescent="0.25">
      <c r="B134" s="1" t="s">
        <v>0</v>
      </c>
      <c r="C134" s="21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9"/>
      <c r="X134" s="1" t="s">
        <v>0</v>
      </c>
      <c r="Y134" s="21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2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20"/>
      <c r="S135" s="3"/>
      <c r="V135" s="19"/>
      <c r="Y135" s="22"/>
      <c r="AA135" s="4">
        <v>44885</v>
      </c>
      <c r="AB135" s="3" t="s">
        <v>354</v>
      </c>
      <c r="AC135" s="3" t="s">
        <v>97</v>
      </c>
      <c r="AD135" s="5">
        <v>315</v>
      </c>
      <c r="AJ135" s="27">
        <v>44973</v>
      </c>
      <c r="AK135" s="3" t="s">
        <v>340</v>
      </c>
      <c r="AL135" s="3"/>
      <c r="AM135" s="3"/>
      <c r="AN135" s="20">
        <v>573.16</v>
      </c>
      <c r="AO135" s="3"/>
    </row>
    <row r="136" spans="2:41" x14ac:dyDescent="0.25">
      <c r="B136" s="1" t="s">
        <v>24</v>
      </c>
      <c r="C136" s="21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20"/>
      <c r="S136" s="3"/>
      <c r="V136" s="19"/>
      <c r="X136" s="1" t="s">
        <v>24</v>
      </c>
      <c r="Y136" s="21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20"/>
      <c r="AO136" s="3"/>
    </row>
    <row r="137" spans="2:41" x14ac:dyDescent="0.25">
      <c r="B137" s="1" t="s">
        <v>9</v>
      </c>
      <c r="C137" s="22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20"/>
      <c r="S137" s="3"/>
      <c r="V137" s="19"/>
      <c r="X137" s="1" t="s">
        <v>9</v>
      </c>
      <c r="Y137" s="22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20"/>
      <c r="AO137" s="3"/>
    </row>
    <row r="138" spans="2:41" x14ac:dyDescent="0.25">
      <c r="B138" s="6" t="s">
        <v>26</v>
      </c>
      <c r="C138" s="23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20"/>
      <c r="S138" s="3"/>
      <c r="V138" s="19"/>
      <c r="X138" s="6" t="s">
        <v>27</v>
      </c>
      <c r="Y138" s="23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20"/>
      <c r="AO138" s="3"/>
    </row>
    <row r="139" spans="2:41" ht="23.25" x14ac:dyDescent="0.35">
      <c r="B139" s="6"/>
      <c r="C139" s="7"/>
      <c r="E139" s="9"/>
      <c r="F139" s="10"/>
      <c r="G139" s="10"/>
      <c r="H139" s="5"/>
      <c r="N139" s="3"/>
      <c r="O139" s="3"/>
      <c r="P139" s="3"/>
      <c r="Q139" s="3"/>
      <c r="R139" s="20"/>
      <c r="S139" s="3"/>
      <c r="V139" s="19"/>
      <c r="X139" s="168" t="str">
        <f>IF(Y138&lt;0,"NO PAGAR","COBRAR'")</f>
        <v>COBRAR'</v>
      </c>
      <c r="Y139" s="168"/>
      <c r="AA139" s="9"/>
      <c r="AB139" s="10"/>
      <c r="AC139" s="10"/>
      <c r="AD139" s="5"/>
      <c r="AJ139" s="3"/>
      <c r="AK139" s="3"/>
      <c r="AL139" s="3"/>
      <c r="AM139" s="3"/>
      <c r="AN139" s="20"/>
      <c r="AO139" s="3"/>
    </row>
    <row r="140" spans="2:41" ht="23.25" x14ac:dyDescent="0.35">
      <c r="B140" s="168" t="str">
        <f>IF(C138&lt;0,"NO PAGAR","COBRAR'")</f>
        <v>COBRAR'</v>
      </c>
      <c r="C140" s="168"/>
      <c r="E140" s="9"/>
      <c r="F140" s="10"/>
      <c r="G140" s="10"/>
      <c r="H140" s="5"/>
      <c r="N140" s="3"/>
      <c r="O140" s="3"/>
      <c r="P140" s="3"/>
      <c r="Q140" s="3"/>
      <c r="R140" s="20"/>
      <c r="S140" s="3"/>
      <c r="V140" s="19"/>
      <c r="X140" s="6"/>
      <c r="Y140" s="8"/>
      <c r="AA140" s="9"/>
      <c r="AB140" s="10"/>
      <c r="AC140" s="10"/>
      <c r="AD140" s="5"/>
      <c r="AJ140" s="3"/>
      <c r="AK140" s="3"/>
      <c r="AL140" s="3"/>
      <c r="AM140" s="3"/>
      <c r="AN140" s="20"/>
      <c r="AO140" s="3"/>
    </row>
    <row r="141" spans="2:41" x14ac:dyDescent="0.25">
      <c r="B141" s="159" t="s">
        <v>9</v>
      </c>
      <c r="C141" s="160"/>
      <c r="E141" s="9"/>
      <c r="F141" s="10"/>
      <c r="G141" s="10"/>
      <c r="H141" s="5"/>
      <c r="N141" s="3"/>
      <c r="O141" s="3"/>
      <c r="P141" s="3"/>
      <c r="Q141" s="3"/>
      <c r="R141" s="20"/>
      <c r="S141" s="3"/>
      <c r="V141" s="19"/>
      <c r="X141" s="159" t="s">
        <v>9</v>
      </c>
      <c r="Y141" s="160"/>
      <c r="AA141" s="9"/>
      <c r="AB141" s="10"/>
      <c r="AC141" s="10"/>
      <c r="AD141" s="5"/>
      <c r="AJ141" s="3"/>
      <c r="AK141" s="3"/>
      <c r="AL141" s="3"/>
      <c r="AM141" s="3"/>
      <c r="AN141" s="20"/>
      <c r="AO141" s="3"/>
    </row>
    <row r="142" spans="2:41" x14ac:dyDescent="0.25">
      <c r="B142" s="11" t="str">
        <f>IF(Y107&lt;0,"SALDO ADELANTADO","SALDO A FAVOR '")</f>
        <v>SALDO ADELANTADO</v>
      </c>
      <c r="C142" s="12">
        <f>IF(Y107&lt;=0,Y107*-1)</f>
        <v>77.039999999999992</v>
      </c>
      <c r="E142" s="9"/>
      <c r="F142" s="10"/>
      <c r="G142" s="10"/>
      <c r="H142" s="5"/>
      <c r="N142" s="3"/>
      <c r="O142" s="3"/>
      <c r="P142" s="3"/>
      <c r="Q142" s="3"/>
      <c r="R142" s="20"/>
      <c r="S142" s="3"/>
      <c r="V142" s="19"/>
      <c r="X142" s="11" t="str">
        <f>IF(C138&lt;0,"SALDO ADELANTADO","SALDO A FAVOR'")</f>
        <v>SALDO A FAVOR'</v>
      </c>
      <c r="Y142" s="12" t="b">
        <f>IF(C138&lt;=0,C138*-1)</f>
        <v>0</v>
      </c>
      <c r="AA142" s="9"/>
      <c r="AB142" s="10"/>
      <c r="AC142" s="10"/>
      <c r="AD142" s="5"/>
      <c r="AJ142" s="3"/>
      <c r="AK142" s="3"/>
      <c r="AL142" s="3"/>
      <c r="AM142" s="3"/>
      <c r="AN142" s="20"/>
      <c r="AO142" s="3"/>
    </row>
    <row r="143" spans="2:41" x14ac:dyDescent="0.25">
      <c r="B143" s="13" t="s">
        <v>10</v>
      </c>
      <c r="C143" s="12">
        <f>R151</f>
        <v>0</v>
      </c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13" t="s">
        <v>10</v>
      </c>
      <c r="Y143" s="12">
        <f>AN151</f>
        <v>573.16</v>
      </c>
      <c r="AA143" s="9"/>
      <c r="AB143" s="10"/>
      <c r="AC143" s="10"/>
      <c r="AD143" s="5"/>
      <c r="AJ143" s="3"/>
      <c r="AK143" s="3"/>
      <c r="AL143" s="3"/>
      <c r="AM143" s="3"/>
      <c r="AN143" s="20"/>
      <c r="AO143" s="3"/>
    </row>
    <row r="144" spans="2:41" x14ac:dyDescent="0.25">
      <c r="B144" s="13" t="s">
        <v>11</v>
      </c>
      <c r="C144" s="12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3" t="s">
        <v>11</v>
      </c>
      <c r="Y144" s="12"/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3" t="s">
        <v>12</v>
      </c>
      <c r="C145" s="12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3" t="s">
        <v>12</v>
      </c>
      <c r="Y145" s="12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13</v>
      </c>
      <c r="C146" s="12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13</v>
      </c>
      <c r="Y146" s="12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14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14</v>
      </c>
      <c r="Y147" s="12">
        <v>60.48</v>
      </c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15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15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16</v>
      </c>
      <c r="C149" s="12"/>
      <c r="E149" s="161" t="s">
        <v>7</v>
      </c>
      <c r="F149" s="162"/>
      <c r="G149" s="163"/>
      <c r="H149" s="5">
        <f>SUM(H135:H148)</f>
        <v>970</v>
      </c>
      <c r="N149" s="3"/>
      <c r="O149" s="3"/>
      <c r="P149" s="3"/>
      <c r="Q149" s="3"/>
      <c r="R149" s="20"/>
      <c r="S149" s="3"/>
      <c r="V149" s="19"/>
      <c r="X149" s="13" t="s">
        <v>16</v>
      </c>
      <c r="Y149" s="12"/>
      <c r="AA149" s="161" t="s">
        <v>7</v>
      </c>
      <c r="AB149" s="162"/>
      <c r="AC149" s="163"/>
      <c r="AD149" s="5">
        <f>SUM(AD135:AD148)</f>
        <v>805</v>
      </c>
      <c r="AJ149" s="3"/>
      <c r="AK149" s="3"/>
      <c r="AL149" s="3"/>
      <c r="AM149" s="3"/>
      <c r="AN149" s="20"/>
      <c r="AO149" s="3"/>
    </row>
    <row r="150" spans="2:41" x14ac:dyDescent="0.25">
      <c r="B150" s="13" t="s">
        <v>17</v>
      </c>
      <c r="C150" s="12"/>
      <c r="E150" s="15"/>
      <c r="F150" s="15"/>
      <c r="G150" s="15"/>
      <c r="N150" s="3"/>
      <c r="O150" s="3"/>
      <c r="P150" s="3"/>
      <c r="Q150" s="3"/>
      <c r="R150" s="20"/>
      <c r="S150" s="3"/>
      <c r="V150" s="19"/>
      <c r="X150" s="13" t="s">
        <v>17</v>
      </c>
      <c r="Y150" s="12"/>
      <c r="AA150" s="15"/>
      <c r="AB150" s="15"/>
      <c r="AC150" s="15"/>
      <c r="AJ150" s="3"/>
      <c r="AK150" s="3"/>
      <c r="AL150" s="3"/>
      <c r="AM150" s="3"/>
      <c r="AN150" s="20"/>
      <c r="AO150" s="3"/>
    </row>
    <row r="151" spans="2:41" x14ac:dyDescent="0.25">
      <c r="B151" s="17" t="s">
        <v>18</v>
      </c>
      <c r="C151" s="18">
        <f>SUM(C142:C150)</f>
        <v>77.039999999999992</v>
      </c>
      <c r="N151" s="161" t="s">
        <v>7</v>
      </c>
      <c r="O151" s="162"/>
      <c r="P151" s="162"/>
      <c r="Q151" s="163"/>
      <c r="R151" s="20">
        <f>SUM(R135:R150)</f>
        <v>0</v>
      </c>
      <c r="S151" s="3"/>
      <c r="V151" s="19"/>
      <c r="X151" s="14"/>
      <c r="Y151" s="12"/>
      <c r="AJ151" s="161" t="s">
        <v>7</v>
      </c>
      <c r="AK151" s="162"/>
      <c r="AL151" s="162"/>
      <c r="AM151" s="163"/>
      <c r="AN151" s="20">
        <f>SUM(AN135:AN150)</f>
        <v>573.16</v>
      </c>
      <c r="AO151" s="3"/>
    </row>
    <row r="152" spans="2:41" x14ac:dyDescent="0.25">
      <c r="D152" s="30" t="s">
        <v>22</v>
      </c>
      <c r="E152" s="30" t="s">
        <v>21</v>
      </c>
      <c r="V152" s="19"/>
      <c r="X152" s="17" t="s">
        <v>18</v>
      </c>
      <c r="Y152" s="18">
        <f>SUM(Y142:Y151)</f>
        <v>633.64</v>
      </c>
      <c r="Z152" s="30" t="s">
        <v>22</v>
      </c>
      <c r="AA152" s="30" t="s">
        <v>21</v>
      </c>
    </row>
    <row r="153" spans="2:41" x14ac:dyDescent="0.25">
      <c r="E153" s="1" t="s">
        <v>19</v>
      </c>
      <c r="V153" s="19"/>
      <c r="AA153" s="1" t="s">
        <v>19</v>
      </c>
    </row>
    <row r="154" spans="2:41" x14ac:dyDescent="0.25">
      <c r="V154" s="19"/>
    </row>
    <row r="155" spans="2:41" x14ac:dyDescent="0.25">
      <c r="V155" s="19"/>
    </row>
    <row r="156" spans="2:41" x14ac:dyDescent="0.25">
      <c r="V156" s="19"/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41" x14ac:dyDescent="0.25">
      <c r="V161" s="19"/>
    </row>
    <row r="162" spans="2:41" x14ac:dyDescent="0.25">
      <c r="V162" s="19"/>
    </row>
    <row r="163" spans="2:41" x14ac:dyDescent="0.25">
      <c r="V163" s="19"/>
    </row>
    <row r="164" spans="2:41" x14ac:dyDescent="0.25">
      <c r="V164" s="19"/>
    </row>
    <row r="165" spans="2:41" x14ac:dyDescent="0.25">
      <c r="V165" s="19"/>
    </row>
    <row r="166" spans="2:41" x14ac:dyDescent="0.25">
      <c r="V166" s="19"/>
    </row>
    <row r="167" spans="2:41" x14ac:dyDescent="0.25">
      <c r="V167" s="19"/>
      <c r="AC167" s="164" t="s">
        <v>29</v>
      </c>
      <c r="AD167" s="164"/>
      <c r="AE167" s="164"/>
    </row>
    <row r="168" spans="2:41" x14ac:dyDescent="0.25">
      <c r="H168" s="165" t="s">
        <v>28</v>
      </c>
      <c r="I168" s="165"/>
      <c r="J168" s="165"/>
      <c r="V168" s="19"/>
      <c r="AC168" s="164"/>
      <c r="AD168" s="164"/>
      <c r="AE168" s="164"/>
    </row>
    <row r="169" spans="2:41" x14ac:dyDescent="0.25">
      <c r="H169" s="165"/>
      <c r="I169" s="165"/>
      <c r="J169" s="165"/>
      <c r="V169" s="19"/>
      <c r="AC169" s="164"/>
      <c r="AD169" s="164"/>
      <c r="AE169" s="164"/>
    </row>
    <row r="170" spans="2:41" x14ac:dyDescent="0.25">
      <c r="V170" s="19"/>
    </row>
    <row r="171" spans="2:41" ht="23.25" x14ac:dyDescent="0.35">
      <c r="B171" s="24" t="s">
        <v>63</v>
      </c>
      <c r="V171" s="19"/>
    </row>
    <row r="172" spans="2:41" ht="23.25" x14ac:dyDescent="0.35">
      <c r="B172" s="25" t="s">
        <v>32</v>
      </c>
      <c r="C172" s="22">
        <f>IF(X133="PAGADO",0,Y138)</f>
        <v>171.36</v>
      </c>
      <c r="V172" s="19"/>
      <c r="X172" s="24" t="s">
        <v>63</v>
      </c>
    </row>
    <row r="173" spans="2:41" ht="23.25" x14ac:dyDescent="0.35">
      <c r="B173" s="1" t="s">
        <v>0</v>
      </c>
      <c r="C173" s="21">
        <f>H189</f>
        <v>170</v>
      </c>
      <c r="E173" s="166" t="s">
        <v>20</v>
      </c>
      <c r="F173" s="166"/>
      <c r="G173" s="166"/>
      <c r="H173" s="166"/>
      <c r="V173" s="19"/>
      <c r="X173" s="25" t="s">
        <v>32</v>
      </c>
      <c r="Y173" s="22">
        <f>IF(B172="PAGADO",0,C177)</f>
        <v>76.029999999999973</v>
      </c>
      <c r="AA173" s="166" t="s">
        <v>437</v>
      </c>
      <c r="AB173" s="166"/>
      <c r="AC173" s="166"/>
      <c r="AD173" s="166"/>
    </row>
    <row r="174" spans="2:41" x14ac:dyDescent="0.25">
      <c r="C174" s="22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9"/>
      <c r="X174" s="1" t="s">
        <v>0</v>
      </c>
      <c r="Y174" s="21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21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20"/>
      <c r="S175" s="3"/>
      <c r="V175" s="19"/>
      <c r="Y175" s="22"/>
      <c r="AA175" s="4">
        <v>44972</v>
      </c>
      <c r="AB175" s="3" t="s">
        <v>201</v>
      </c>
      <c r="AC175" s="3" t="s">
        <v>189</v>
      </c>
      <c r="AD175" s="5">
        <v>580</v>
      </c>
      <c r="AJ175" s="27">
        <v>44988</v>
      </c>
      <c r="AK175" s="3" t="s">
        <v>438</v>
      </c>
      <c r="AL175" s="3"/>
      <c r="AM175" s="3"/>
      <c r="AN175" s="20">
        <v>600</v>
      </c>
      <c r="AO175" s="3"/>
    </row>
    <row r="176" spans="2:41" x14ac:dyDescent="0.25">
      <c r="B176" s="1" t="s">
        <v>9</v>
      </c>
      <c r="C176" s="22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20"/>
      <c r="S176" s="3"/>
      <c r="V176" s="19"/>
      <c r="X176" s="1" t="s">
        <v>24</v>
      </c>
      <c r="Y176" s="21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20"/>
      <c r="AO176" s="3"/>
    </row>
    <row r="177" spans="2:41" x14ac:dyDescent="0.25">
      <c r="B177" s="6" t="s">
        <v>25</v>
      </c>
      <c r="C177" s="23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20"/>
      <c r="S177" s="3"/>
      <c r="V177" s="19"/>
      <c r="X177" s="1" t="s">
        <v>9</v>
      </c>
      <c r="Y177" s="22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20"/>
      <c r="AO177" s="3"/>
    </row>
    <row r="178" spans="2:41" ht="26.25" x14ac:dyDescent="0.4">
      <c r="B178" s="167" t="str">
        <f>IF(C177&lt;0,"NO PAGAR","COBRAR")</f>
        <v>COBRAR</v>
      </c>
      <c r="C178" s="167"/>
      <c r="E178" s="4"/>
      <c r="F178" s="3"/>
      <c r="G178" s="3"/>
      <c r="H178" s="5"/>
      <c r="N178" s="3"/>
      <c r="O178" s="3"/>
      <c r="P178" s="3"/>
      <c r="Q178" s="3"/>
      <c r="R178" s="20"/>
      <c r="S178" s="3"/>
      <c r="V178" s="19"/>
      <c r="X178" s="6" t="s">
        <v>8</v>
      </c>
      <c r="Y178" s="23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20"/>
      <c r="AO178" s="3"/>
    </row>
    <row r="179" spans="2:41" ht="26.25" x14ac:dyDescent="0.4">
      <c r="B179" s="159" t="s">
        <v>9</v>
      </c>
      <c r="C179" s="160"/>
      <c r="E179" s="9"/>
      <c r="F179" s="10"/>
      <c r="G179" s="10"/>
      <c r="H179" s="5"/>
      <c r="N179" s="3"/>
      <c r="O179" s="3"/>
      <c r="P179" s="3"/>
      <c r="Q179" s="3"/>
      <c r="R179" s="20"/>
      <c r="S179" s="3"/>
      <c r="V179" s="19"/>
      <c r="X179" s="167" t="str">
        <f>IF(Y178&lt;0,"NO PAGAR","COBRAR")</f>
        <v>NO PAGAR</v>
      </c>
      <c r="Y179" s="167"/>
      <c r="AA179" s="9"/>
      <c r="AB179" s="10"/>
      <c r="AC179" s="10"/>
      <c r="AD179" s="5"/>
      <c r="AJ179" s="3"/>
      <c r="AK179" s="3"/>
      <c r="AL179" s="3"/>
      <c r="AM179" s="3"/>
      <c r="AN179" s="20"/>
      <c r="AO179" s="3"/>
    </row>
    <row r="180" spans="2:41" x14ac:dyDescent="0.25">
      <c r="B180" s="11" t="str">
        <f>IF(C213&lt;0,"SALDO A FAVOR","SALDO ADELANTAD0'")</f>
        <v>SALDO ADELANTAD0'</v>
      </c>
      <c r="C180" s="12" t="b">
        <f>IF(Y138&lt;=0,Y138*-1)</f>
        <v>0</v>
      </c>
      <c r="E180" s="9"/>
      <c r="F180" s="10"/>
      <c r="G180" s="10"/>
      <c r="H180" s="5"/>
      <c r="N180" s="3"/>
      <c r="O180" s="3"/>
      <c r="P180" s="3"/>
      <c r="Q180" s="3"/>
      <c r="R180" s="20"/>
      <c r="S180" s="3"/>
      <c r="V180" s="19"/>
      <c r="X180" s="159" t="s">
        <v>9</v>
      </c>
      <c r="Y180" s="160"/>
      <c r="AA180" s="9"/>
      <c r="AB180" s="10"/>
      <c r="AC180" s="10"/>
      <c r="AD180" s="5"/>
      <c r="AJ180" s="3"/>
      <c r="AK180" s="3"/>
      <c r="AL180" s="3"/>
      <c r="AM180" s="3"/>
      <c r="AN180" s="20"/>
      <c r="AO180" s="3"/>
    </row>
    <row r="181" spans="2:41" x14ac:dyDescent="0.25">
      <c r="B181" s="13" t="s">
        <v>10</v>
      </c>
      <c r="C181" s="12">
        <f>R191</f>
        <v>0</v>
      </c>
      <c r="E181" s="9"/>
      <c r="F181" s="10"/>
      <c r="G181" s="10"/>
      <c r="H181" s="5"/>
      <c r="N181" s="3"/>
      <c r="O181" s="3"/>
      <c r="P181" s="3"/>
      <c r="Q181" s="3"/>
      <c r="R181" s="20"/>
      <c r="S181" s="3"/>
      <c r="V181" s="19"/>
      <c r="X181" s="11" t="str">
        <f>IF(C177&lt;0,"SALDO ADELANTADO","SALDO A FAVOR'")</f>
        <v>SALDO A FAVOR'</v>
      </c>
      <c r="Y181" s="12" t="b">
        <f>IF(C177&lt;=0,C177*-1)</f>
        <v>0</v>
      </c>
      <c r="AA181" s="9"/>
      <c r="AB181" s="10"/>
      <c r="AC181" s="10"/>
      <c r="AD181" s="5"/>
      <c r="AJ181" s="3"/>
      <c r="AK181" s="3"/>
      <c r="AL181" s="3"/>
      <c r="AM181" s="3"/>
      <c r="AN181" s="20"/>
      <c r="AO181" s="3"/>
    </row>
    <row r="182" spans="2:41" x14ac:dyDescent="0.25">
      <c r="B182" s="13" t="s">
        <v>11</v>
      </c>
      <c r="C182" s="12">
        <v>50</v>
      </c>
      <c r="E182" s="9"/>
      <c r="F182" s="10"/>
      <c r="G182" s="10"/>
      <c r="H182" s="5"/>
      <c r="N182" s="3"/>
      <c r="O182" s="3"/>
      <c r="P182" s="3"/>
      <c r="Q182" s="3"/>
      <c r="R182" s="20"/>
      <c r="S182" s="3"/>
      <c r="V182" s="19"/>
      <c r="X182" s="13" t="s">
        <v>10</v>
      </c>
      <c r="Y182" s="12">
        <f>AN191</f>
        <v>600</v>
      </c>
      <c r="AA182" s="9"/>
      <c r="AB182" s="10"/>
      <c r="AC182" s="10"/>
      <c r="AD182" s="5"/>
      <c r="AJ182" s="3"/>
      <c r="AK182" s="3"/>
      <c r="AL182" s="3"/>
      <c r="AM182" s="3"/>
      <c r="AN182" s="20"/>
      <c r="AO182" s="3"/>
    </row>
    <row r="183" spans="2:41" x14ac:dyDescent="0.25">
      <c r="B183" s="13" t="s">
        <v>12</v>
      </c>
      <c r="C183" s="12"/>
      <c r="E183" s="9"/>
      <c r="F183" s="10"/>
      <c r="G183" s="10"/>
      <c r="H183" s="5"/>
      <c r="N183" s="3"/>
      <c r="O183" s="3"/>
      <c r="P183" s="3"/>
      <c r="Q183" s="3"/>
      <c r="R183" s="20"/>
      <c r="S183" s="3"/>
      <c r="V183" s="19"/>
      <c r="X183" s="13" t="s">
        <v>11</v>
      </c>
      <c r="Y183" s="12"/>
      <c r="AA183" s="9"/>
      <c r="AB183" s="10"/>
      <c r="AC183" s="10"/>
      <c r="AD183" s="5"/>
      <c r="AJ183" s="3"/>
      <c r="AK183" s="3"/>
      <c r="AL183" s="3"/>
      <c r="AM183" s="3"/>
      <c r="AN183" s="20"/>
      <c r="AO183" s="3"/>
    </row>
    <row r="184" spans="2:41" x14ac:dyDescent="0.25">
      <c r="B184" s="13" t="s">
        <v>13</v>
      </c>
      <c r="C184" s="12"/>
      <c r="E184" s="9"/>
      <c r="F184" s="10"/>
      <c r="G184" s="10"/>
      <c r="H184" s="5"/>
      <c r="N184" s="3"/>
      <c r="O184" s="3"/>
      <c r="P184" s="3"/>
      <c r="Q184" s="3"/>
      <c r="R184" s="20"/>
      <c r="S184" s="3"/>
      <c r="V184" s="19"/>
      <c r="X184" s="13" t="s">
        <v>12</v>
      </c>
      <c r="Y184" s="12"/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14</v>
      </c>
      <c r="C185" s="12"/>
      <c r="E185" s="9"/>
      <c r="F185" s="10"/>
      <c r="G185" s="10"/>
      <c r="H185" s="5"/>
      <c r="N185" s="3"/>
      <c r="O185" s="3"/>
      <c r="P185" s="3"/>
      <c r="Q185" s="3"/>
      <c r="R185" s="20"/>
      <c r="S185" s="3"/>
      <c r="V185" s="19"/>
      <c r="X185" s="13" t="s">
        <v>13</v>
      </c>
      <c r="Y185" s="12"/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15</v>
      </c>
      <c r="C186" s="12"/>
      <c r="E186" s="9"/>
      <c r="F186" s="10"/>
      <c r="G186" s="10"/>
      <c r="H186" s="5"/>
      <c r="N186" s="3"/>
      <c r="O186" s="3"/>
      <c r="P186" s="3"/>
      <c r="Q186" s="3"/>
      <c r="R186" s="20"/>
      <c r="S186" s="3"/>
      <c r="V186" s="19"/>
      <c r="X186" s="13" t="s">
        <v>454</v>
      </c>
      <c r="Y186" s="12">
        <v>59.5</v>
      </c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16</v>
      </c>
      <c r="C187" s="12"/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15</v>
      </c>
      <c r="Y187" s="12"/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17</v>
      </c>
      <c r="C188" s="64">
        <v>215.33</v>
      </c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16</v>
      </c>
      <c r="Y188" s="12"/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4"/>
      <c r="C189" s="12"/>
      <c r="E189" s="161" t="s">
        <v>7</v>
      </c>
      <c r="F189" s="162"/>
      <c r="G189" s="163"/>
      <c r="H189" s="5">
        <f>SUM(H175:H188)</f>
        <v>170</v>
      </c>
      <c r="N189" s="3"/>
      <c r="O189" s="3"/>
      <c r="P189" s="3"/>
      <c r="Q189" s="3"/>
      <c r="R189" s="20"/>
      <c r="S189" s="3"/>
      <c r="V189" s="19"/>
      <c r="X189" s="13" t="s">
        <v>450</v>
      </c>
      <c r="Y189" s="12">
        <v>50</v>
      </c>
      <c r="AA189" s="161" t="s">
        <v>7</v>
      </c>
      <c r="AB189" s="162"/>
      <c r="AC189" s="163"/>
      <c r="AD189" s="5">
        <f>SUM(AD175:AD188)</f>
        <v>580</v>
      </c>
      <c r="AJ189" s="3"/>
      <c r="AK189" s="3"/>
      <c r="AL189" s="3"/>
      <c r="AM189" s="3"/>
      <c r="AN189" s="20"/>
      <c r="AO189" s="3"/>
    </row>
    <row r="190" spans="2:41" x14ac:dyDescent="0.25">
      <c r="B190" s="14"/>
      <c r="C190" s="12"/>
      <c r="E190" s="15"/>
      <c r="F190" s="15"/>
      <c r="G190" s="15"/>
      <c r="N190" s="3"/>
      <c r="O190" s="3"/>
      <c r="P190" s="3"/>
      <c r="Q190" s="3"/>
      <c r="R190" s="20"/>
      <c r="S190" s="3"/>
      <c r="V190" s="19"/>
      <c r="X190" s="14" t="s">
        <v>500</v>
      </c>
      <c r="Y190" s="12">
        <v>63.25</v>
      </c>
      <c r="AA190" s="15"/>
      <c r="AB190" s="15"/>
      <c r="AC190" s="15"/>
      <c r="AJ190" s="3"/>
      <c r="AK190" s="3"/>
      <c r="AL190" s="3"/>
      <c r="AM190" s="3"/>
      <c r="AN190" s="20"/>
      <c r="AO190" s="3"/>
    </row>
    <row r="191" spans="2:41" x14ac:dyDescent="0.25">
      <c r="B191" s="14"/>
      <c r="C191" s="12"/>
      <c r="N191" s="161" t="s">
        <v>7</v>
      </c>
      <c r="O191" s="162"/>
      <c r="P191" s="162"/>
      <c r="Q191" s="163"/>
      <c r="R191" s="20">
        <f>SUM(R175:R190)</f>
        <v>0</v>
      </c>
      <c r="S191" s="3"/>
      <c r="V191" s="19"/>
      <c r="X191" s="14"/>
      <c r="Y191" s="12"/>
      <c r="AJ191" s="161" t="s">
        <v>7</v>
      </c>
      <c r="AK191" s="162"/>
      <c r="AL191" s="162"/>
      <c r="AM191" s="163"/>
      <c r="AN191" s="20">
        <f>SUM(AN175:AN190)</f>
        <v>600</v>
      </c>
      <c r="AO191" s="3"/>
    </row>
    <row r="192" spans="2:41" x14ac:dyDescent="0.25">
      <c r="B192" s="14"/>
      <c r="C192" s="12"/>
      <c r="V192" s="19"/>
      <c r="X192" s="14"/>
      <c r="Y192" s="12"/>
    </row>
    <row r="193" spans="2:27" x14ac:dyDescent="0.25">
      <c r="B193" s="14"/>
      <c r="C193" s="12"/>
      <c r="V193" s="19"/>
      <c r="X193" s="14"/>
      <c r="Y193" s="12"/>
    </row>
    <row r="194" spans="2:27" x14ac:dyDescent="0.25">
      <c r="B194" s="14"/>
      <c r="C194" s="12"/>
      <c r="E194" s="16"/>
      <c r="V194" s="19"/>
      <c r="X194" s="14"/>
      <c r="Y194" s="12"/>
      <c r="AA194" s="16"/>
    </row>
    <row r="195" spans="2:27" x14ac:dyDescent="0.25">
      <c r="B195" s="14"/>
      <c r="C195" s="12"/>
      <c r="V195" s="19"/>
      <c r="X195" s="14"/>
      <c r="Y195" s="12"/>
    </row>
    <row r="196" spans="2:27" x14ac:dyDescent="0.25">
      <c r="B196" s="14"/>
      <c r="C196" s="12"/>
      <c r="V196" s="19"/>
      <c r="X196" s="14"/>
      <c r="Y196" s="12"/>
    </row>
    <row r="197" spans="2:27" x14ac:dyDescent="0.25">
      <c r="B197" s="14"/>
      <c r="C197" s="12"/>
      <c r="V197" s="19"/>
      <c r="X197" s="14"/>
      <c r="Y197" s="12"/>
    </row>
    <row r="198" spans="2:27" x14ac:dyDescent="0.25">
      <c r="B198" s="13"/>
      <c r="C198" s="12"/>
      <c r="V198" s="19"/>
      <c r="X198" s="14"/>
      <c r="Y198" s="12"/>
    </row>
    <row r="199" spans="2:27" x14ac:dyDescent="0.25">
      <c r="B199" s="17" t="s">
        <v>18</v>
      </c>
      <c r="C199" s="18">
        <f>SUM(C180:C198)</f>
        <v>265.33000000000004</v>
      </c>
      <c r="V199" s="19"/>
      <c r="X199" s="13"/>
      <c r="Y199" s="12"/>
    </row>
    <row r="200" spans="2:27" x14ac:dyDescent="0.25">
      <c r="V200" s="19"/>
      <c r="X200" s="17" t="s">
        <v>18</v>
      </c>
      <c r="Y200" s="18">
        <f>SUM(Y181:Y199)</f>
        <v>772.75</v>
      </c>
    </row>
    <row r="201" spans="2:27" x14ac:dyDescent="0.25">
      <c r="D201" s="30" t="s">
        <v>22</v>
      </c>
      <c r="E201" s="30" t="s">
        <v>21</v>
      </c>
      <c r="V201" s="19"/>
      <c r="Z201" s="30" t="s">
        <v>22</v>
      </c>
      <c r="AA201" s="30" t="s">
        <v>21</v>
      </c>
    </row>
    <row r="202" spans="2:27" x14ac:dyDescent="0.25">
      <c r="E202" s="1" t="s">
        <v>19</v>
      </c>
      <c r="V202" s="19"/>
      <c r="AA202" s="1" t="s">
        <v>19</v>
      </c>
    </row>
    <row r="203" spans="2:27" x14ac:dyDescent="0.25">
      <c r="V203" s="19"/>
    </row>
    <row r="204" spans="2:27" x14ac:dyDescent="0.25">
      <c r="V204" s="19"/>
    </row>
    <row r="205" spans="2:27" x14ac:dyDescent="0.25">
      <c r="V205" s="19"/>
    </row>
    <row r="206" spans="2:27" x14ac:dyDescent="0.25">
      <c r="V206" s="19"/>
    </row>
    <row r="207" spans="2:27" x14ac:dyDescent="0.25">
      <c r="V207" s="19"/>
    </row>
    <row r="208" spans="2:27" x14ac:dyDescent="0.25">
      <c r="B208" s="19"/>
      <c r="C208" s="19"/>
      <c r="V208" s="19"/>
    </row>
    <row r="209" spans="1:43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</row>
    <row r="210" spans="1:43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</row>
    <row r="211" spans="1:43" x14ac:dyDescent="0.25">
      <c r="A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</row>
    <row r="212" spans="1:43" x14ac:dyDescent="0.25">
      <c r="V212" s="19"/>
    </row>
    <row r="213" spans="1:43" x14ac:dyDescent="0.25">
      <c r="H213" s="165" t="s">
        <v>30</v>
      </c>
      <c r="I213" s="165"/>
      <c r="J213" s="165"/>
      <c r="V213" s="19"/>
      <c r="AA213" s="165" t="s">
        <v>31</v>
      </c>
      <c r="AB213" s="165"/>
      <c r="AC213" s="165"/>
    </row>
    <row r="214" spans="1:43" x14ac:dyDescent="0.25">
      <c r="H214" s="165"/>
      <c r="I214" s="165"/>
      <c r="J214" s="165"/>
      <c r="V214" s="19"/>
      <c r="AA214" s="165"/>
      <c r="AB214" s="165"/>
      <c r="AC214" s="165"/>
    </row>
    <row r="215" spans="1:43" x14ac:dyDescent="0.25">
      <c r="V215" s="19"/>
    </row>
    <row r="216" spans="1:43" ht="23.25" x14ac:dyDescent="0.35">
      <c r="B216" s="26" t="s">
        <v>63</v>
      </c>
      <c r="V216" s="19"/>
    </row>
    <row r="217" spans="1:43" ht="23.25" x14ac:dyDescent="0.35">
      <c r="B217" s="25" t="s">
        <v>32</v>
      </c>
      <c r="C217" s="22">
        <f>IF(X173="PAGADO",0,Y178)</f>
        <v>-116.72000000000003</v>
      </c>
      <c r="V217" s="19"/>
      <c r="X217" s="24" t="s">
        <v>63</v>
      </c>
    </row>
    <row r="218" spans="1:43" ht="23.25" x14ac:dyDescent="0.35">
      <c r="B218" s="1" t="s">
        <v>0</v>
      </c>
      <c r="C218" s="21">
        <f>H234</f>
        <v>510</v>
      </c>
      <c r="E218" s="166" t="s">
        <v>511</v>
      </c>
      <c r="F218" s="166"/>
      <c r="G218" s="166"/>
      <c r="H218" s="166"/>
      <c r="V218" s="19"/>
      <c r="X218" s="25" t="s">
        <v>32</v>
      </c>
      <c r="Y218" s="22">
        <f>IF(B239="PAGADO",0,C222)</f>
        <v>293.27999999999997</v>
      </c>
      <c r="AA218" s="166" t="s">
        <v>548</v>
      </c>
      <c r="AB218" s="166"/>
      <c r="AC218" s="166"/>
      <c r="AD218" s="166"/>
    </row>
    <row r="219" spans="1:43" x14ac:dyDescent="0.25">
      <c r="C219" s="22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9"/>
      <c r="X219" s="1" t="s">
        <v>0</v>
      </c>
      <c r="Y219" s="21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21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7">
        <v>45001</v>
      </c>
      <c r="O220" s="3" t="s">
        <v>317</v>
      </c>
      <c r="P220" s="3"/>
      <c r="Q220" s="3"/>
      <c r="R220" s="20">
        <v>100</v>
      </c>
      <c r="S220" s="3"/>
      <c r="V220" s="19"/>
      <c r="Y220" s="22"/>
      <c r="AA220" s="4">
        <v>44952</v>
      </c>
      <c r="AB220" s="3" t="s">
        <v>149</v>
      </c>
      <c r="AC220" s="3" t="s">
        <v>152</v>
      </c>
      <c r="AD220" s="5">
        <v>190</v>
      </c>
      <c r="AJ220" s="27">
        <v>45005</v>
      </c>
      <c r="AK220" s="3" t="s">
        <v>538</v>
      </c>
      <c r="AL220" s="3">
        <v>2000</v>
      </c>
      <c r="AM220" s="3">
        <v>1169</v>
      </c>
      <c r="AN220" s="20">
        <v>2000</v>
      </c>
      <c r="AO220" s="3"/>
    </row>
    <row r="221" spans="1:43" x14ac:dyDescent="0.25">
      <c r="B221" s="1" t="s">
        <v>9</v>
      </c>
      <c r="C221" s="22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20"/>
      <c r="S221" s="3"/>
      <c r="V221" s="19"/>
      <c r="X221" s="1" t="s">
        <v>24</v>
      </c>
      <c r="Y221" s="21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20"/>
      <c r="AO221" s="3"/>
    </row>
    <row r="222" spans="1:43" x14ac:dyDescent="0.25">
      <c r="B222" s="6" t="s">
        <v>26</v>
      </c>
      <c r="C222" s="23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20"/>
      <c r="S222" s="3"/>
      <c r="V222" s="19"/>
      <c r="X222" s="1" t="s">
        <v>9</v>
      </c>
      <c r="Y222" s="22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20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20"/>
      <c r="S223" s="3"/>
      <c r="V223" s="19"/>
      <c r="X223" s="6" t="s">
        <v>27</v>
      </c>
      <c r="Y223" s="23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20"/>
      <c r="AO223" s="3"/>
    </row>
    <row r="224" spans="1:43" ht="23.25" x14ac:dyDescent="0.35">
      <c r="B224" s="168" t="str">
        <f>IF(C222&lt;0,"NO PAGAR","COBRAR'")</f>
        <v>COBRAR'</v>
      </c>
      <c r="C224" s="168"/>
      <c r="E224" s="9"/>
      <c r="F224" s="10"/>
      <c r="G224" s="10"/>
      <c r="H224" s="5"/>
      <c r="N224" s="3"/>
      <c r="O224" s="3"/>
      <c r="P224" s="3"/>
      <c r="Q224" s="3"/>
      <c r="R224" s="20"/>
      <c r="S224" s="3"/>
      <c r="V224" s="19"/>
      <c r="X224" s="168" t="str">
        <f>IF(Y223&lt;0,"NO PAGAR","COBRAR'")</f>
        <v>NO PAGAR</v>
      </c>
      <c r="Y224" s="168"/>
      <c r="AA224" s="9">
        <v>44945</v>
      </c>
      <c r="AB224" s="10" t="s">
        <v>567</v>
      </c>
      <c r="AC224" s="10" t="s">
        <v>334</v>
      </c>
      <c r="AD224" s="5">
        <v>400</v>
      </c>
      <c r="AJ224" s="3"/>
      <c r="AK224" s="3"/>
      <c r="AL224" s="3"/>
      <c r="AM224" s="3"/>
      <c r="AN224" s="20"/>
      <c r="AO224" s="3"/>
    </row>
    <row r="225" spans="2:41" x14ac:dyDescent="0.25">
      <c r="B225" s="159" t="s">
        <v>9</v>
      </c>
      <c r="C225" s="160"/>
      <c r="E225" s="9"/>
      <c r="F225" s="10"/>
      <c r="G225" s="10"/>
      <c r="H225" s="5"/>
      <c r="N225" s="3"/>
      <c r="O225" s="3"/>
      <c r="P225" s="3"/>
      <c r="Q225" s="3"/>
      <c r="R225" s="20"/>
      <c r="S225" s="3"/>
      <c r="V225" s="19"/>
      <c r="X225" s="6"/>
      <c r="Y225" s="8"/>
      <c r="AA225" s="9"/>
      <c r="AB225" s="10"/>
      <c r="AC225" s="10"/>
      <c r="AD225" s="5"/>
      <c r="AJ225" s="3"/>
      <c r="AK225" s="3"/>
      <c r="AL225" s="3"/>
      <c r="AM225" s="3"/>
      <c r="AN225" s="20"/>
      <c r="AO225" s="3"/>
    </row>
    <row r="226" spans="2:41" x14ac:dyDescent="0.25">
      <c r="B226" s="11" t="str">
        <f>IF(Y178&lt;0,"SALDO ADELANTADO","SALDO A FAVOR '")</f>
        <v>SALDO ADELANTADO</v>
      </c>
      <c r="C226" s="12">
        <f>IF(Y178&lt;=0,Y178*-1)</f>
        <v>116.72000000000003</v>
      </c>
      <c r="E226" s="9"/>
      <c r="F226" s="10"/>
      <c r="G226" s="10"/>
      <c r="H226" s="5"/>
      <c r="N226" s="3"/>
      <c r="O226" s="3"/>
      <c r="P226" s="3"/>
      <c r="Q226" s="3"/>
      <c r="R226" s="20"/>
      <c r="S226" s="3"/>
      <c r="V226" s="19"/>
      <c r="X226" s="159" t="s">
        <v>9</v>
      </c>
      <c r="Y226" s="160"/>
      <c r="AA226" s="9"/>
      <c r="AB226" s="10"/>
      <c r="AC226" s="10"/>
      <c r="AD226" s="5"/>
      <c r="AJ226" s="3"/>
      <c r="AK226" s="3"/>
      <c r="AL226" s="3"/>
      <c r="AM226" s="3"/>
      <c r="AN226" s="20"/>
      <c r="AO226" s="3"/>
    </row>
    <row r="227" spans="2:41" x14ac:dyDescent="0.25">
      <c r="B227" s="13" t="s">
        <v>10</v>
      </c>
      <c r="C227" s="12">
        <f>R236</f>
        <v>100</v>
      </c>
      <c r="E227" s="9"/>
      <c r="F227" s="10"/>
      <c r="G227" s="10"/>
      <c r="H227" s="5"/>
      <c r="N227" s="3"/>
      <c r="O227" s="3"/>
      <c r="P227" s="3"/>
      <c r="Q227" s="3"/>
      <c r="R227" s="20"/>
      <c r="S227" s="3"/>
      <c r="V227" s="19"/>
      <c r="X227" s="11" t="str">
        <f>IF(C222&lt;0,"SALDO ADELANTADO","SALDO A FAVOR'")</f>
        <v>SALDO A FAVOR'</v>
      </c>
      <c r="Y227" s="12" t="b">
        <f>IF(C222&lt;=0,C222*-1)</f>
        <v>0</v>
      </c>
      <c r="AA227" s="9"/>
      <c r="AB227" s="10"/>
      <c r="AC227" s="10"/>
      <c r="AD227" s="5"/>
      <c r="AJ227" s="3"/>
      <c r="AK227" s="3"/>
      <c r="AL227" s="3"/>
      <c r="AM227" s="3"/>
      <c r="AN227" s="20"/>
      <c r="AO227" s="3"/>
    </row>
    <row r="228" spans="2:41" x14ac:dyDescent="0.25">
      <c r="B228" s="13" t="s">
        <v>11</v>
      </c>
      <c r="C228" s="12"/>
      <c r="E228" s="9"/>
      <c r="F228" s="10"/>
      <c r="G228" s="10"/>
      <c r="H228" s="5"/>
      <c r="N228" s="3"/>
      <c r="O228" s="3"/>
      <c r="P228" s="3"/>
      <c r="Q228" s="3"/>
      <c r="R228" s="20"/>
      <c r="S228" s="3"/>
      <c r="V228" s="19"/>
      <c r="X228" s="13" t="s">
        <v>10</v>
      </c>
      <c r="Y228" s="12">
        <f>AN236</f>
        <v>2000</v>
      </c>
      <c r="AA228" s="9"/>
      <c r="AB228" s="10"/>
      <c r="AC228" s="10"/>
      <c r="AD228" s="5"/>
      <c r="AJ228" s="3"/>
      <c r="AK228" s="3"/>
      <c r="AL228" s="3"/>
      <c r="AM228" s="3"/>
      <c r="AN228" s="20"/>
      <c r="AO228" s="3"/>
    </row>
    <row r="229" spans="2:41" x14ac:dyDescent="0.25">
      <c r="B229" s="13" t="s">
        <v>12</v>
      </c>
      <c r="C229" s="12"/>
      <c r="E229" s="9"/>
      <c r="F229" s="10"/>
      <c r="G229" s="10"/>
      <c r="H229" s="5"/>
      <c r="N229" s="3"/>
      <c r="O229" s="3"/>
      <c r="P229" s="3"/>
      <c r="Q229" s="3"/>
      <c r="R229" s="20"/>
      <c r="S229" s="3"/>
      <c r="V229" s="19"/>
      <c r="X229" s="13" t="s">
        <v>11</v>
      </c>
      <c r="Y229" s="12"/>
      <c r="AA229" s="9"/>
      <c r="AB229" s="10"/>
      <c r="AC229" s="10"/>
      <c r="AD229" s="5"/>
      <c r="AJ229" s="3"/>
      <c r="AK229" s="3"/>
      <c r="AL229" s="3"/>
      <c r="AM229" s="3"/>
      <c r="AN229" s="20"/>
      <c r="AO229" s="3"/>
    </row>
    <row r="230" spans="2:41" x14ac:dyDescent="0.25">
      <c r="B230" s="13" t="s">
        <v>13</v>
      </c>
      <c r="C230" s="12"/>
      <c r="E230" s="9"/>
      <c r="F230" s="10"/>
      <c r="G230" s="10"/>
      <c r="H230" s="5"/>
      <c r="N230" s="3"/>
      <c r="O230" s="3"/>
      <c r="P230" s="3"/>
      <c r="Q230" s="3"/>
      <c r="R230" s="20"/>
      <c r="S230" s="3"/>
      <c r="V230" s="19"/>
      <c r="X230" s="13" t="s">
        <v>12</v>
      </c>
      <c r="Y230" s="12">
        <v>10</v>
      </c>
      <c r="AA230" s="9"/>
      <c r="AB230" s="10"/>
      <c r="AC230" s="10"/>
      <c r="AD230" s="5"/>
      <c r="AJ230" s="3"/>
      <c r="AK230" s="3"/>
      <c r="AL230" s="3"/>
      <c r="AM230" s="3"/>
      <c r="AN230" s="20"/>
      <c r="AO230" s="3"/>
    </row>
    <row r="231" spans="2:41" x14ac:dyDescent="0.25">
      <c r="B231" s="13" t="s">
        <v>14</v>
      </c>
      <c r="C231" s="12"/>
      <c r="E231" s="9"/>
      <c r="F231" s="10"/>
      <c r="G231" s="10"/>
      <c r="H231" s="5"/>
      <c r="N231" s="3"/>
      <c r="O231" s="3"/>
      <c r="P231" s="3"/>
      <c r="Q231" s="3"/>
      <c r="R231" s="20"/>
      <c r="S231" s="3"/>
      <c r="V231" s="19"/>
      <c r="X231" s="13" t="s">
        <v>13</v>
      </c>
      <c r="Y231" s="12"/>
      <c r="AA231" s="9"/>
      <c r="AB231" s="10"/>
      <c r="AC231" s="10"/>
      <c r="AD231" s="5"/>
      <c r="AJ231" s="3"/>
      <c r="AK231" s="3"/>
      <c r="AL231" s="3"/>
      <c r="AM231" s="3"/>
      <c r="AN231" s="20"/>
      <c r="AO231" s="3"/>
    </row>
    <row r="232" spans="2:41" x14ac:dyDescent="0.25">
      <c r="B232" s="13" t="s">
        <v>15</v>
      </c>
      <c r="C232" s="12"/>
      <c r="E232" s="9"/>
      <c r="F232" s="10"/>
      <c r="G232" s="10"/>
      <c r="H232" s="5"/>
      <c r="N232" s="3"/>
      <c r="O232" s="3"/>
      <c r="P232" s="3"/>
      <c r="Q232" s="3"/>
      <c r="R232" s="20"/>
      <c r="S232" s="3"/>
      <c r="V232" s="19"/>
      <c r="X232" s="13" t="s">
        <v>14</v>
      </c>
      <c r="Y232" s="12"/>
      <c r="AA232" s="9"/>
      <c r="AB232" s="10"/>
      <c r="AC232" s="10"/>
      <c r="AD232" s="5"/>
      <c r="AJ232" s="3"/>
      <c r="AK232" s="3"/>
      <c r="AL232" s="3"/>
      <c r="AM232" s="3"/>
      <c r="AN232" s="20"/>
      <c r="AO232" s="3"/>
    </row>
    <row r="233" spans="2:41" x14ac:dyDescent="0.25">
      <c r="B233" s="13" t="s">
        <v>16</v>
      </c>
      <c r="C233" s="12"/>
      <c r="E233" s="9"/>
      <c r="F233" s="10"/>
      <c r="G233" s="10"/>
      <c r="H233" s="5"/>
      <c r="N233" s="3"/>
      <c r="O233" s="3"/>
      <c r="P233" s="3"/>
      <c r="Q233" s="3"/>
      <c r="R233" s="20"/>
      <c r="S233" s="3"/>
      <c r="V233" s="19"/>
      <c r="X233" s="13" t="s">
        <v>15</v>
      </c>
      <c r="Y233" s="12"/>
      <c r="AA233" s="9"/>
      <c r="AB233" s="10"/>
      <c r="AC233" s="10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3" t="s">
        <v>17</v>
      </c>
      <c r="C234" s="12"/>
      <c r="E234" s="161" t="s">
        <v>7</v>
      </c>
      <c r="F234" s="162"/>
      <c r="G234" s="163"/>
      <c r="H234" s="5">
        <f>SUM(H220:H233)</f>
        <v>510</v>
      </c>
      <c r="N234" s="3"/>
      <c r="O234" s="3"/>
      <c r="P234" s="3"/>
      <c r="Q234" s="3"/>
      <c r="R234" s="20"/>
      <c r="S234" s="3"/>
      <c r="V234" s="19"/>
      <c r="X234" s="13" t="s">
        <v>16</v>
      </c>
      <c r="Y234" s="12"/>
      <c r="AA234" s="161" t="s">
        <v>7</v>
      </c>
      <c r="AB234" s="162"/>
      <c r="AC234" s="163"/>
      <c r="AD234" s="5">
        <f>SUM(AD220:AD233)</f>
        <v>1160</v>
      </c>
      <c r="AJ234" s="3"/>
      <c r="AK234" s="3"/>
      <c r="AL234" s="3"/>
      <c r="AM234" s="3"/>
      <c r="AN234" s="20"/>
      <c r="AO234" s="3"/>
    </row>
    <row r="235" spans="2:41" x14ac:dyDescent="0.25">
      <c r="B235" s="14"/>
      <c r="C235" s="12"/>
      <c r="E235" s="15"/>
      <c r="F235" s="15"/>
      <c r="G235" s="15"/>
      <c r="N235" s="3"/>
      <c r="O235" s="3"/>
      <c r="P235" s="3"/>
      <c r="Q235" s="3"/>
      <c r="R235" s="20"/>
      <c r="S235" s="3"/>
      <c r="V235" s="19"/>
      <c r="X235" s="13" t="s">
        <v>544</v>
      </c>
      <c r="Y235" s="12">
        <f>'combustibles '!I103</f>
        <v>60</v>
      </c>
      <c r="AA235" s="15"/>
      <c r="AB235" s="15"/>
      <c r="AC235" s="15"/>
      <c r="AJ235" s="3"/>
      <c r="AK235" s="3"/>
      <c r="AL235" s="3"/>
      <c r="AM235" s="3"/>
      <c r="AN235" s="20"/>
      <c r="AO235" s="3"/>
    </row>
    <row r="236" spans="2:41" x14ac:dyDescent="0.25">
      <c r="B236" s="14"/>
      <c r="C236" s="12"/>
      <c r="N236" s="161" t="s">
        <v>7</v>
      </c>
      <c r="O236" s="162"/>
      <c r="P236" s="162"/>
      <c r="Q236" s="163"/>
      <c r="R236" s="20">
        <f>SUM(R220:R235)</f>
        <v>100</v>
      </c>
      <c r="S236" s="3"/>
      <c r="V236" s="19"/>
      <c r="X236" s="14" t="s">
        <v>578</v>
      </c>
      <c r="Y236" s="12">
        <v>150.93</v>
      </c>
      <c r="AJ236" s="161" t="s">
        <v>7</v>
      </c>
      <c r="AK236" s="162"/>
      <c r="AL236" s="162"/>
      <c r="AM236" s="163"/>
      <c r="AN236" s="20">
        <f>SUM(AN220:AN235)</f>
        <v>2000</v>
      </c>
      <c r="AO236" s="3"/>
    </row>
    <row r="237" spans="2:41" x14ac:dyDescent="0.25">
      <c r="B237" s="14"/>
      <c r="C237" s="12"/>
      <c r="V237" s="19"/>
      <c r="X237" s="14"/>
      <c r="Y237" s="12"/>
      <c r="AA237" s="1" t="s">
        <v>37</v>
      </c>
      <c r="AB237" s="1">
        <v>5</v>
      </c>
    </row>
    <row r="238" spans="2:41" x14ac:dyDescent="0.25">
      <c r="B238" s="14"/>
      <c r="C238" s="12"/>
      <c r="V238" s="19"/>
      <c r="X238" s="14"/>
      <c r="Y238" s="12"/>
    </row>
    <row r="239" spans="2:41" x14ac:dyDescent="0.25">
      <c r="B239" s="14"/>
      <c r="C239" s="12"/>
      <c r="E239" s="16"/>
      <c r="V239" s="19"/>
      <c r="X239" s="14"/>
      <c r="Y239" s="12"/>
      <c r="AA239" s="16"/>
    </row>
    <row r="240" spans="2:41" x14ac:dyDescent="0.25">
      <c r="B240" s="14"/>
      <c r="C240" s="12"/>
      <c r="V240" s="19"/>
      <c r="X240" s="14"/>
      <c r="Y240" s="12"/>
    </row>
    <row r="241" spans="2:27" x14ac:dyDescent="0.25">
      <c r="B241" s="14"/>
      <c r="C241" s="12"/>
      <c r="V241" s="19"/>
      <c r="X241" s="14"/>
      <c r="Y241" s="12"/>
    </row>
    <row r="242" spans="2:27" x14ac:dyDescent="0.25">
      <c r="B242" s="14"/>
      <c r="C242" s="12"/>
      <c r="V242" s="19"/>
      <c r="X242" s="14"/>
      <c r="Y242" s="12"/>
    </row>
    <row r="243" spans="2:27" x14ac:dyDescent="0.25">
      <c r="B243" s="14"/>
      <c r="C243" s="12"/>
      <c r="V243" s="19"/>
      <c r="X243" s="14"/>
      <c r="Y243" s="12"/>
    </row>
    <row r="244" spans="2:27" x14ac:dyDescent="0.25">
      <c r="B244" s="13"/>
      <c r="C244" s="12"/>
      <c r="V244" s="19"/>
      <c r="X244" s="14"/>
      <c r="Y244" s="12"/>
    </row>
    <row r="245" spans="2:27" x14ac:dyDescent="0.25">
      <c r="B245" s="17" t="s">
        <v>18</v>
      </c>
      <c r="C245" s="18">
        <f>SUM(C226:C244)</f>
        <v>216.72000000000003</v>
      </c>
      <c r="V245" s="19"/>
      <c r="X245" s="13"/>
      <c r="Y245" s="12"/>
    </row>
    <row r="246" spans="2:27" x14ac:dyDescent="0.25">
      <c r="D246" s="30" t="s">
        <v>22</v>
      </c>
      <c r="E246" s="30" t="s">
        <v>21</v>
      </c>
      <c r="V246" s="19"/>
      <c r="X246" s="17" t="s">
        <v>18</v>
      </c>
      <c r="Y246" s="18">
        <f>SUM(Y227:Y245)</f>
        <v>2220.9299999999998</v>
      </c>
      <c r="Z246" s="30" t="s">
        <v>22</v>
      </c>
      <c r="AA246" s="30" t="s">
        <v>21</v>
      </c>
    </row>
    <row r="247" spans="2:27" x14ac:dyDescent="0.25">
      <c r="E247" s="1" t="s">
        <v>19</v>
      </c>
      <c r="V247" s="19"/>
      <c r="AA247" s="1" t="s">
        <v>19</v>
      </c>
    </row>
    <row r="248" spans="2:27" x14ac:dyDescent="0.25">
      <c r="V248" s="19"/>
    </row>
    <row r="249" spans="2:27" x14ac:dyDescent="0.25">
      <c r="V249" s="19"/>
    </row>
    <row r="250" spans="2:27" x14ac:dyDescent="0.25">
      <c r="V250" s="19"/>
    </row>
    <row r="251" spans="2:27" x14ac:dyDescent="0.25">
      <c r="V251" s="19"/>
    </row>
    <row r="252" spans="2:27" x14ac:dyDescent="0.25">
      <c r="V252" s="19"/>
    </row>
    <row r="253" spans="2:27" x14ac:dyDescent="0.25">
      <c r="V253" s="19"/>
    </row>
    <row r="254" spans="2:27" x14ac:dyDescent="0.25">
      <c r="V254" s="19"/>
    </row>
    <row r="255" spans="2:27" x14ac:dyDescent="0.25">
      <c r="V255" s="19"/>
    </row>
    <row r="256" spans="2:27" x14ac:dyDescent="0.25">
      <c r="V256" s="19"/>
    </row>
    <row r="257" spans="2:41" x14ac:dyDescent="0.25">
      <c r="V257" s="19"/>
    </row>
    <row r="258" spans="2:41" x14ac:dyDescent="0.25">
      <c r="V258" s="19"/>
    </row>
    <row r="259" spans="2:41" x14ac:dyDescent="0.25">
      <c r="V259" s="19"/>
      <c r="AC259" s="164" t="s">
        <v>29</v>
      </c>
      <c r="AD259" s="164"/>
      <c r="AE259" s="164"/>
    </row>
    <row r="260" spans="2:41" x14ac:dyDescent="0.25">
      <c r="H260" s="165" t="s">
        <v>28</v>
      </c>
      <c r="I260" s="165"/>
      <c r="J260" s="165"/>
      <c r="V260" s="19"/>
      <c r="AC260" s="164"/>
      <c r="AD260" s="164"/>
      <c r="AE260" s="164"/>
    </row>
    <row r="261" spans="2:41" x14ac:dyDescent="0.25">
      <c r="H261" s="165"/>
      <c r="I261" s="165"/>
      <c r="J261" s="165"/>
      <c r="V261" s="19"/>
      <c r="AC261" s="164"/>
      <c r="AD261" s="164"/>
      <c r="AE261" s="164"/>
    </row>
    <row r="262" spans="2:41" x14ac:dyDescent="0.25">
      <c r="V262" s="19"/>
    </row>
    <row r="263" spans="2:41" ht="23.25" x14ac:dyDescent="0.35">
      <c r="B263" s="24" t="s">
        <v>65</v>
      </c>
      <c r="V263" s="19"/>
    </row>
    <row r="264" spans="2:41" ht="23.25" x14ac:dyDescent="0.35">
      <c r="B264" s="25" t="s">
        <v>32</v>
      </c>
      <c r="C264" s="22">
        <f>IF(X218="PAGADO",0,Y223)</f>
        <v>-767.64999999999986</v>
      </c>
      <c r="V264" s="19"/>
      <c r="X264" s="24" t="s">
        <v>65</v>
      </c>
    </row>
    <row r="265" spans="2:41" ht="23.25" x14ac:dyDescent="0.35">
      <c r="B265" s="1" t="s">
        <v>0</v>
      </c>
      <c r="C265" s="21">
        <f>H281</f>
        <v>1060</v>
      </c>
      <c r="E265" s="166" t="s">
        <v>614</v>
      </c>
      <c r="F265" s="166"/>
      <c r="G265" s="166"/>
      <c r="H265" s="166"/>
      <c r="V265" s="19"/>
      <c r="X265" s="25" t="s">
        <v>32</v>
      </c>
      <c r="Y265" s="22">
        <f>IF(B264="PAGADO",0,C269)</f>
        <v>205.25000000000011</v>
      </c>
      <c r="AA265" s="166" t="s">
        <v>437</v>
      </c>
      <c r="AB265" s="166"/>
      <c r="AC265" s="166"/>
      <c r="AD265" s="166"/>
    </row>
    <row r="266" spans="2:41" x14ac:dyDescent="0.25">
      <c r="C266" s="22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9"/>
      <c r="X266" s="1" t="s">
        <v>0</v>
      </c>
      <c r="Y266" s="21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21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7">
        <v>45013</v>
      </c>
      <c r="O267" s="3" t="s">
        <v>592</v>
      </c>
      <c r="P267" s="3">
        <v>40</v>
      </c>
      <c r="Q267" s="3">
        <v>1181</v>
      </c>
      <c r="R267" s="20">
        <v>40</v>
      </c>
      <c r="S267" s="3"/>
      <c r="V267" s="19"/>
      <c r="Y267" s="22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20"/>
      <c r="AO267" s="3"/>
    </row>
    <row r="268" spans="2:41" x14ac:dyDescent="0.25">
      <c r="B268" s="1" t="s">
        <v>9</v>
      </c>
      <c r="C268" s="22">
        <f>C291</f>
        <v>854.74999999999989</v>
      </c>
      <c r="E268" s="4">
        <v>44964</v>
      </c>
      <c r="F268" s="3" t="s">
        <v>181</v>
      </c>
      <c r="G268" s="3" t="s">
        <v>617</v>
      </c>
      <c r="H268" s="66">
        <v>640</v>
      </c>
      <c r="N268" s="27">
        <v>45016</v>
      </c>
      <c r="O268" s="3"/>
      <c r="P268" s="3"/>
      <c r="Q268" s="3"/>
      <c r="R268" s="20"/>
      <c r="S268" s="3"/>
      <c r="V268" s="19"/>
      <c r="X268" s="1" t="s">
        <v>24</v>
      </c>
      <c r="Y268" s="21">
        <f>IF(Y265&gt;0,Y265+Y266,Y266)</f>
        <v>775.25000000000011</v>
      </c>
      <c r="AA268" s="9">
        <v>45002</v>
      </c>
      <c r="AB268" s="10" t="s">
        <v>201</v>
      </c>
      <c r="AC268" s="10" t="s">
        <v>143</v>
      </c>
      <c r="AD268" s="5">
        <v>200</v>
      </c>
      <c r="AJ268" s="3"/>
      <c r="AK268" s="3"/>
      <c r="AL268" s="3"/>
      <c r="AM268" s="3"/>
      <c r="AN268" s="20"/>
      <c r="AO268" s="3"/>
    </row>
    <row r="269" spans="2:41" x14ac:dyDescent="0.25">
      <c r="B269" s="6" t="s">
        <v>25</v>
      </c>
      <c r="C269" s="23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20"/>
      <c r="S269" s="3"/>
      <c r="V269" s="19"/>
      <c r="X269" s="1" t="s">
        <v>9</v>
      </c>
      <c r="Y269" s="22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20"/>
      <c r="AO269" s="3"/>
    </row>
    <row r="270" spans="2:41" ht="26.25" x14ac:dyDescent="0.4">
      <c r="B270" s="167" t="str">
        <f>IF(C269&lt;0,"NO PAGAR","COBRAR")</f>
        <v>COBRAR</v>
      </c>
      <c r="C270" s="167"/>
      <c r="E270" s="4"/>
      <c r="F270" s="3"/>
      <c r="G270" s="3"/>
      <c r="H270" s="5"/>
      <c r="N270" s="3"/>
      <c r="O270" s="3"/>
      <c r="P270" s="3"/>
      <c r="Q270" s="3"/>
      <c r="R270" s="20"/>
      <c r="S270" s="3"/>
      <c r="V270" s="19"/>
      <c r="X270" s="6" t="s">
        <v>8</v>
      </c>
      <c r="Y270" s="23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20"/>
      <c r="AO270" s="3"/>
    </row>
    <row r="271" spans="2:41" ht="26.25" x14ac:dyDescent="0.4">
      <c r="B271" s="159" t="s">
        <v>9</v>
      </c>
      <c r="C271" s="160"/>
      <c r="E271" s="9"/>
      <c r="F271" s="10"/>
      <c r="G271" s="10"/>
      <c r="H271" s="5"/>
      <c r="N271" s="3"/>
      <c r="O271" s="3"/>
      <c r="P271" s="3"/>
      <c r="Q271" s="3"/>
      <c r="R271" s="20"/>
      <c r="S271" s="3"/>
      <c r="V271" s="19"/>
      <c r="X271" s="167" t="str">
        <f>IF(Y270&lt;0,"NO PAGAR","COBRAR")</f>
        <v>COBRAR</v>
      </c>
      <c r="Y271" s="167"/>
      <c r="AA271" s="9"/>
      <c r="AB271" s="10"/>
      <c r="AC271" s="10"/>
      <c r="AD271" s="5"/>
      <c r="AJ271" s="3"/>
      <c r="AK271" s="3"/>
      <c r="AL271" s="3"/>
      <c r="AM271" s="3"/>
      <c r="AN271" s="20"/>
      <c r="AO271" s="3"/>
    </row>
    <row r="272" spans="2:41" x14ac:dyDescent="0.25">
      <c r="B272" s="11" t="str">
        <f>IF(C306&lt;0,"SALDO A FAVOR","SALDO ADELANTAD0'")</f>
        <v>SALDO ADELANTAD0'</v>
      </c>
      <c r="C272" s="12">
        <f>IF(Y223&lt;=0,Y223*-1)</f>
        <v>767.64999999999986</v>
      </c>
      <c r="E272" s="9"/>
      <c r="F272" s="10"/>
      <c r="G272" s="10"/>
      <c r="H272" s="5"/>
      <c r="N272" s="3"/>
      <c r="O272" s="3"/>
      <c r="P272" s="3"/>
      <c r="Q272" s="3"/>
      <c r="R272" s="20"/>
      <c r="S272" s="3"/>
      <c r="V272" s="19"/>
      <c r="X272" s="159" t="s">
        <v>9</v>
      </c>
      <c r="Y272" s="160"/>
      <c r="AA272" s="9"/>
      <c r="AB272" s="10"/>
      <c r="AC272" s="10"/>
      <c r="AD272" s="5"/>
      <c r="AJ272" s="3"/>
      <c r="AK272" s="3"/>
      <c r="AL272" s="3"/>
      <c r="AM272" s="3"/>
      <c r="AN272" s="20"/>
      <c r="AO272" s="3"/>
    </row>
    <row r="273" spans="2:41" x14ac:dyDescent="0.25">
      <c r="B273" s="13" t="s">
        <v>10</v>
      </c>
      <c r="C273" s="12">
        <f>R283</f>
        <v>40</v>
      </c>
      <c r="E273" s="9"/>
      <c r="F273" s="10"/>
      <c r="G273" s="10"/>
      <c r="H273" s="5"/>
      <c r="N273" s="3"/>
      <c r="O273" s="3"/>
      <c r="P273" s="3"/>
      <c r="Q273" s="3"/>
      <c r="R273" s="20"/>
      <c r="S273" s="3"/>
      <c r="V273" s="19"/>
      <c r="X273" s="11" t="str">
        <f>IF(C269&lt;0,"SALDO ADELANTADO","SALDO A FAVOR'")</f>
        <v>SALDO A FAVOR'</v>
      </c>
      <c r="Y273" s="12" t="b">
        <f>IF(C269&lt;=0,C269*-1)</f>
        <v>0</v>
      </c>
      <c r="AA273" s="9"/>
      <c r="AB273" s="10"/>
      <c r="AC273" s="10"/>
      <c r="AD273" s="5"/>
      <c r="AJ273" s="3"/>
      <c r="AK273" s="3"/>
      <c r="AL273" s="3"/>
      <c r="AM273" s="3"/>
      <c r="AN273" s="20"/>
      <c r="AO273" s="3"/>
    </row>
    <row r="274" spans="2:41" x14ac:dyDescent="0.25">
      <c r="B274" s="13" t="s">
        <v>11</v>
      </c>
      <c r="C274" s="12"/>
      <c r="E274" s="9"/>
      <c r="F274" s="10"/>
      <c r="G274" s="10"/>
      <c r="H274" s="5"/>
      <c r="N274" s="3"/>
      <c r="O274" s="3"/>
      <c r="P274" s="3"/>
      <c r="Q274" s="3"/>
      <c r="R274" s="20"/>
      <c r="S274" s="3"/>
      <c r="V274" s="19"/>
      <c r="X274" s="13" t="s">
        <v>10</v>
      </c>
      <c r="Y274" s="12">
        <f>AN283</f>
        <v>0</v>
      </c>
      <c r="AA274" s="9"/>
      <c r="AB274" s="10"/>
      <c r="AC274" s="10"/>
      <c r="AD274" s="5"/>
      <c r="AJ274" s="3"/>
      <c r="AK274" s="3"/>
      <c r="AL274" s="3"/>
      <c r="AM274" s="3"/>
      <c r="AN274" s="20"/>
      <c r="AO274" s="3"/>
    </row>
    <row r="275" spans="2:41" x14ac:dyDescent="0.25">
      <c r="B275" s="13" t="s">
        <v>12</v>
      </c>
      <c r="C275" s="12"/>
      <c r="E275" s="9"/>
      <c r="F275" s="10"/>
      <c r="G275" s="10"/>
      <c r="H275" s="5"/>
      <c r="N275" s="3"/>
      <c r="O275" s="3"/>
      <c r="P275" s="3"/>
      <c r="Q275" s="3"/>
      <c r="R275" s="20"/>
      <c r="S275" s="3"/>
      <c r="V275" s="19"/>
      <c r="X275" s="13" t="s">
        <v>11</v>
      </c>
      <c r="Y275" s="12">
        <v>50</v>
      </c>
      <c r="AA275" s="9"/>
      <c r="AB275" s="10"/>
      <c r="AC275" s="10"/>
      <c r="AD275" s="5"/>
      <c r="AJ275" s="3"/>
      <c r="AK275" s="3"/>
      <c r="AL275" s="3"/>
      <c r="AM275" s="3"/>
      <c r="AN275" s="20"/>
      <c r="AO275" s="3"/>
    </row>
    <row r="276" spans="2:41" x14ac:dyDescent="0.25">
      <c r="B276" s="13" t="s">
        <v>13</v>
      </c>
      <c r="C276" s="12"/>
      <c r="E276" s="9"/>
      <c r="F276" s="10"/>
      <c r="G276" s="10"/>
      <c r="H276" s="5"/>
      <c r="N276" s="3"/>
      <c r="O276" s="3"/>
      <c r="P276" s="3"/>
      <c r="Q276" s="3"/>
      <c r="R276" s="20"/>
      <c r="S276" s="3"/>
      <c r="V276" s="19"/>
      <c r="X276" s="13" t="s">
        <v>12</v>
      </c>
      <c r="Y276" s="12">
        <v>15</v>
      </c>
      <c r="AA276" s="9"/>
      <c r="AB276" s="10"/>
      <c r="AC276" s="10"/>
      <c r="AD276" s="5"/>
      <c r="AJ276" s="3"/>
      <c r="AK276" s="3"/>
      <c r="AL276" s="3"/>
      <c r="AM276" s="3"/>
      <c r="AN276" s="20"/>
      <c r="AO276" s="3"/>
    </row>
    <row r="277" spans="2:41" x14ac:dyDescent="0.25">
      <c r="B277" s="13" t="s">
        <v>14</v>
      </c>
      <c r="C277" s="12"/>
      <c r="E277" s="9"/>
      <c r="F277" s="10"/>
      <c r="G277" s="10"/>
      <c r="H277" s="5"/>
      <c r="N277" s="3"/>
      <c r="O277" s="3"/>
      <c r="P277" s="3"/>
      <c r="Q277" s="3"/>
      <c r="R277" s="20"/>
      <c r="S277" s="3"/>
      <c r="V277" s="19"/>
      <c r="X277" s="13" t="s">
        <v>13</v>
      </c>
      <c r="Y277" s="12"/>
      <c r="AA277" s="9"/>
      <c r="AB277" s="10"/>
      <c r="AC277" s="10"/>
      <c r="AD277" s="5"/>
      <c r="AJ277" s="3"/>
      <c r="AK277" s="3"/>
      <c r="AL277" s="3"/>
      <c r="AM277" s="3"/>
      <c r="AN277" s="20"/>
      <c r="AO277" s="3"/>
    </row>
    <row r="278" spans="2:41" x14ac:dyDescent="0.25">
      <c r="B278" s="13" t="s">
        <v>15</v>
      </c>
      <c r="C278" s="12"/>
      <c r="E278" s="9"/>
      <c r="F278" s="10"/>
      <c r="G278" s="10"/>
      <c r="H278" s="5"/>
      <c r="N278" s="3"/>
      <c r="O278" s="3"/>
      <c r="P278" s="3"/>
      <c r="Q278" s="3"/>
      <c r="R278" s="20"/>
      <c r="S278" s="3"/>
      <c r="V278" s="19"/>
      <c r="X278" s="13" t="s">
        <v>650</v>
      </c>
      <c r="Y278" s="12">
        <v>59.25</v>
      </c>
      <c r="AA278" s="9"/>
      <c r="AB278" s="10"/>
      <c r="AC278" s="10"/>
      <c r="AD278" s="5"/>
      <c r="AJ278" s="3"/>
      <c r="AK278" s="3"/>
      <c r="AL278" s="3"/>
      <c r="AM278" s="3"/>
      <c r="AN278" s="20"/>
      <c r="AO278" s="3"/>
    </row>
    <row r="279" spans="2:41" x14ac:dyDescent="0.25">
      <c r="B279" s="13" t="s">
        <v>594</v>
      </c>
      <c r="C279" s="12">
        <v>47.1</v>
      </c>
      <c r="E279" s="9"/>
      <c r="F279" s="10"/>
      <c r="G279" s="10"/>
      <c r="H279" s="5"/>
      <c r="N279" s="3"/>
      <c r="O279" s="3"/>
      <c r="P279" s="3"/>
      <c r="Q279" s="3"/>
      <c r="R279" s="20"/>
      <c r="S279" s="3"/>
      <c r="V279" s="19"/>
      <c r="X279" s="13" t="s">
        <v>15</v>
      </c>
      <c r="Y279" s="12"/>
      <c r="AA279" s="9"/>
      <c r="AB279" s="10"/>
      <c r="AC279" s="10"/>
      <c r="AD279" s="5"/>
      <c r="AJ279" s="3"/>
      <c r="AK279" s="3"/>
      <c r="AL279" s="3"/>
      <c r="AM279" s="3"/>
      <c r="AN279" s="20"/>
      <c r="AO279" s="3"/>
    </row>
    <row r="280" spans="2:41" x14ac:dyDescent="0.25">
      <c r="B280" s="13" t="s">
        <v>17</v>
      </c>
      <c r="C280" s="12"/>
      <c r="E280" s="9"/>
      <c r="F280" s="10"/>
      <c r="G280" s="10"/>
      <c r="H280" s="5"/>
      <c r="N280" s="3"/>
      <c r="O280" s="3"/>
      <c r="P280" s="3"/>
      <c r="Q280" s="3"/>
      <c r="R280" s="20"/>
      <c r="S280" s="3"/>
      <c r="V280" s="19"/>
      <c r="X280" s="13" t="s">
        <v>16</v>
      </c>
      <c r="Y280" s="12"/>
      <c r="AA280" s="9"/>
      <c r="AB280" s="10"/>
      <c r="AC280" s="10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4"/>
      <c r="C281" s="12"/>
      <c r="E281" s="161" t="s">
        <v>7</v>
      </c>
      <c r="F281" s="162"/>
      <c r="G281" s="163"/>
      <c r="H281" s="5">
        <f>SUM(H267:H280)</f>
        <v>1060</v>
      </c>
      <c r="N281" s="3"/>
      <c r="O281" s="3"/>
      <c r="P281" s="3"/>
      <c r="Q281" s="3"/>
      <c r="R281" s="20"/>
      <c r="S281" s="3"/>
      <c r="V281" s="19"/>
      <c r="X281" s="13" t="s">
        <v>17</v>
      </c>
      <c r="Y281" s="12"/>
      <c r="AA281" s="161" t="s">
        <v>7</v>
      </c>
      <c r="AB281" s="162"/>
      <c r="AC281" s="163"/>
      <c r="AD281" s="5">
        <f>SUM(AD267:AD280)</f>
        <v>570</v>
      </c>
      <c r="AJ281" s="3"/>
      <c r="AK281" s="3"/>
      <c r="AL281" s="3"/>
      <c r="AM281" s="3"/>
      <c r="AN281" s="20"/>
      <c r="AO281" s="3"/>
    </row>
    <row r="282" spans="2:41" x14ac:dyDescent="0.25">
      <c r="B282" s="14"/>
      <c r="C282" s="12"/>
      <c r="E282" s="15"/>
      <c r="F282" s="15"/>
      <c r="G282" s="15"/>
      <c r="N282" s="3"/>
      <c r="O282" s="3"/>
      <c r="P282" s="3"/>
      <c r="Q282" s="3"/>
      <c r="R282" s="20"/>
      <c r="S282" s="3"/>
      <c r="V282" s="19"/>
      <c r="X282" s="14"/>
      <c r="Y282" s="12"/>
      <c r="AA282" s="15"/>
      <c r="AB282" s="15"/>
      <c r="AC282" s="15"/>
      <c r="AJ282" s="3"/>
      <c r="AK282" s="3"/>
      <c r="AL282" s="3"/>
      <c r="AM282" s="3"/>
      <c r="AN282" s="20"/>
      <c r="AO282" s="3"/>
    </row>
    <row r="283" spans="2:41" x14ac:dyDescent="0.25">
      <c r="B283" s="14"/>
      <c r="C283" s="12"/>
      <c r="N283" s="161" t="s">
        <v>7</v>
      </c>
      <c r="O283" s="162"/>
      <c r="P283" s="162"/>
      <c r="Q283" s="163"/>
      <c r="R283" s="20">
        <f>SUM(R267:R282)</f>
        <v>40</v>
      </c>
      <c r="S283" s="3"/>
      <c r="V283" s="19"/>
      <c r="X283" s="14"/>
      <c r="Y283" s="12"/>
      <c r="AJ283" s="161" t="s">
        <v>7</v>
      </c>
      <c r="AK283" s="162"/>
      <c r="AL283" s="162"/>
      <c r="AM283" s="163"/>
      <c r="AN283" s="20">
        <f>SUM(AN267:AN282)</f>
        <v>0</v>
      </c>
      <c r="AO283" s="3"/>
    </row>
    <row r="284" spans="2:41" x14ac:dyDescent="0.25">
      <c r="B284" s="14"/>
      <c r="C284" s="12"/>
      <c r="V284" s="19"/>
      <c r="X284" s="14"/>
      <c r="Y284" s="12"/>
    </row>
    <row r="285" spans="2:41" x14ac:dyDescent="0.25">
      <c r="B285" s="14"/>
      <c r="C285" s="12"/>
      <c r="V285" s="19"/>
      <c r="X285" s="14"/>
      <c r="Y285" s="12"/>
    </row>
    <row r="286" spans="2:41" x14ac:dyDescent="0.25">
      <c r="B286" s="14"/>
      <c r="C286" s="12"/>
      <c r="E286" s="16" t="s">
        <v>37</v>
      </c>
      <c r="F286" s="30">
        <v>9</v>
      </c>
      <c r="V286" s="19"/>
      <c r="X286" s="14"/>
      <c r="Y286" s="12"/>
      <c r="AA286" s="16"/>
    </row>
    <row r="287" spans="2:41" x14ac:dyDescent="0.25">
      <c r="B287" s="14"/>
      <c r="C287" s="12"/>
      <c r="V287" s="19"/>
      <c r="X287" s="14"/>
      <c r="Y287" s="12"/>
    </row>
    <row r="288" spans="2:41" x14ac:dyDescent="0.25">
      <c r="B288" s="14"/>
      <c r="C288" s="12"/>
      <c r="V288" s="19"/>
      <c r="X288" s="14"/>
      <c r="Y288" s="12"/>
    </row>
    <row r="289" spans="1:43" x14ac:dyDescent="0.25">
      <c r="B289" s="14"/>
      <c r="C289" s="12"/>
      <c r="V289" s="19"/>
      <c r="X289" s="14"/>
      <c r="Y289" s="12"/>
    </row>
    <row r="290" spans="1:43" x14ac:dyDescent="0.25">
      <c r="B290" s="13"/>
      <c r="C290" s="12"/>
      <c r="V290" s="19"/>
      <c r="X290" s="14"/>
      <c r="Y290" s="12"/>
    </row>
    <row r="291" spans="1:43" x14ac:dyDescent="0.25">
      <c r="B291" s="17" t="s">
        <v>18</v>
      </c>
      <c r="C291" s="18">
        <f>SUM(C272:C290)</f>
        <v>854.74999999999989</v>
      </c>
      <c r="V291" s="19"/>
      <c r="X291" s="13"/>
      <c r="Y291" s="12"/>
    </row>
    <row r="292" spans="1:43" x14ac:dyDescent="0.25">
      <c r="V292" s="19"/>
      <c r="X292" s="17" t="s">
        <v>18</v>
      </c>
      <c r="Y292" s="18">
        <f>SUM(Y273:Y291)</f>
        <v>124.25</v>
      </c>
    </row>
    <row r="293" spans="1:43" x14ac:dyDescent="0.25">
      <c r="D293" s="30" t="s">
        <v>22</v>
      </c>
      <c r="E293" s="30" t="s">
        <v>21</v>
      </c>
      <c r="V293" s="19"/>
      <c r="Z293" s="30" t="s">
        <v>22</v>
      </c>
      <c r="AA293" s="30" t="s">
        <v>21</v>
      </c>
    </row>
    <row r="294" spans="1:43" x14ac:dyDescent="0.25">
      <c r="E294" s="1" t="s">
        <v>19</v>
      </c>
      <c r="V294" s="19"/>
      <c r="AA294" s="1" t="s">
        <v>19</v>
      </c>
    </row>
    <row r="295" spans="1:43" x14ac:dyDescent="0.25">
      <c r="V295" s="19"/>
    </row>
    <row r="296" spans="1:43" x14ac:dyDescent="0.25">
      <c r="V296" s="19"/>
    </row>
    <row r="297" spans="1:43" x14ac:dyDescent="0.25">
      <c r="V297" s="19"/>
    </row>
    <row r="298" spans="1:43" x14ac:dyDescent="0.25">
      <c r="V298" s="19"/>
    </row>
    <row r="299" spans="1:43" x14ac:dyDescent="0.25">
      <c r="V299" s="19"/>
    </row>
    <row r="300" spans="1:43" x14ac:dyDescent="0.25">
      <c r="V300" s="19"/>
    </row>
    <row r="301" spans="1:43" x14ac:dyDescent="0.2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</row>
    <row r="302" spans="1:43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</row>
    <row r="303" spans="1:43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</row>
    <row r="304" spans="1:43" x14ac:dyDescent="0.25">
      <c r="V304" s="19"/>
    </row>
    <row r="305" spans="2:41" x14ac:dyDescent="0.25">
      <c r="H305" s="165" t="s">
        <v>30</v>
      </c>
      <c r="I305" s="165"/>
      <c r="J305" s="165"/>
      <c r="V305" s="19"/>
      <c r="AA305" s="165" t="s">
        <v>31</v>
      </c>
      <c r="AB305" s="165"/>
      <c r="AC305" s="165"/>
    </row>
    <row r="306" spans="2:41" x14ac:dyDescent="0.25">
      <c r="H306" s="165"/>
      <c r="I306" s="165"/>
      <c r="J306" s="165"/>
      <c r="V306" s="19"/>
      <c r="AA306" s="165"/>
      <c r="AB306" s="165"/>
      <c r="AC306" s="165"/>
    </row>
    <row r="307" spans="2:41" x14ac:dyDescent="0.25">
      <c r="V307" s="19"/>
    </row>
    <row r="308" spans="2:41" x14ac:dyDescent="0.25">
      <c r="V308" s="19"/>
    </row>
    <row r="309" spans="2:41" ht="23.25" x14ac:dyDescent="0.35">
      <c r="B309" s="26" t="s">
        <v>65</v>
      </c>
      <c r="V309" s="19"/>
      <c r="X309" s="24" t="s">
        <v>65</v>
      </c>
    </row>
    <row r="310" spans="2:41" ht="23.25" x14ac:dyDescent="0.35">
      <c r="B310" s="25" t="s">
        <v>32</v>
      </c>
      <c r="C310" s="22">
        <f>IF(X265="PAGADO",0,Y270)</f>
        <v>651.00000000000011</v>
      </c>
      <c r="E310" s="166" t="s">
        <v>437</v>
      </c>
      <c r="F310" s="166"/>
      <c r="G310" s="166"/>
      <c r="H310" s="166"/>
      <c r="V310" s="19"/>
      <c r="X310" s="25" t="s">
        <v>32</v>
      </c>
      <c r="Y310" s="22">
        <f>IF(B1104="PAGADO",0,C315)</f>
        <v>-647.71</v>
      </c>
      <c r="AA310" s="166" t="s">
        <v>724</v>
      </c>
      <c r="AB310" s="166"/>
      <c r="AC310" s="166"/>
      <c r="AD310" s="166"/>
    </row>
    <row r="311" spans="2:41" x14ac:dyDescent="0.25">
      <c r="B311" s="1" t="s">
        <v>0</v>
      </c>
      <c r="C311" s="21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9"/>
      <c r="X311" s="1" t="s">
        <v>0</v>
      </c>
      <c r="Y311" s="21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2"/>
      <c r="E312" s="4">
        <v>44999</v>
      </c>
      <c r="F312" s="3" t="s">
        <v>665</v>
      </c>
      <c r="G312" s="3" t="s">
        <v>666</v>
      </c>
      <c r="H312" s="5">
        <v>150</v>
      </c>
      <c r="N312" s="27">
        <v>45033</v>
      </c>
      <c r="O312" s="3" t="s">
        <v>435</v>
      </c>
      <c r="P312" s="3">
        <v>2600</v>
      </c>
      <c r="Q312" s="3"/>
      <c r="R312" s="20">
        <v>2600</v>
      </c>
      <c r="S312" s="3"/>
      <c r="V312" s="19"/>
      <c r="Y312" s="22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20"/>
      <c r="AO312" s="3"/>
    </row>
    <row r="313" spans="2:41" x14ac:dyDescent="0.25">
      <c r="B313" s="1" t="s">
        <v>24</v>
      </c>
      <c r="C313" s="21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20"/>
      <c r="S313" s="3"/>
      <c r="V313" s="19"/>
      <c r="X313" s="1" t="s">
        <v>24</v>
      </c>
      <c r="Y313" s="21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20"/>
      <c r="AO313" s="3"/>
    </row>
    <row r="314" spans="2:41" x14ac:dyDescent="0.25">
      <c r="B314" s="1" t="s">
        <v>9</v>
      </c>
      <c r="C314" s="22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20"/>
      <c r="S314" s="3"/>
      <c r="V314" s="19"/>
      <c r="X314" s="1" t="s">
        <v>9</v>
      </c>
      <c r="Y314" s="22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20"/>
      <c r="AO314" s="3"/>
    </row>
    <row r="315" spans="2:41" x14ac:dyDescent="0.25">
      <c r="B315" s="6" t="s">
        <v>26</v>
      </c>
      <c r="C315" s="23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20"/>
      <c r="S315" s="3"/>
      <c r="V315" s="19"/>
      <c r="X315" s="6" t="s">
        <v>27</v>
      </c>
      <c r="Y315" s="23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20"/>
      <c r="AO315" s="3"/>
    </row>
    <row r="316" spans="2:41" ht="23.25" x14ac:dyDescent="0.35">
      <c r="B316" s="6"/>
      <c r="C316" s="7"/>
      <c r="E316" s="9">
        <v>44973</v>
      </c>
      <c r="F316" s="10" t="s">
        <v>138</v>
      </c>
      <c r="G316" s="10" t="s">
        <v>89</v>
      </c>
      <c r="H316" s="5">
        <v>170</v>
      </c>
      <c r="N316" s="3"/>
      <c r="O316" s="3"/>
      <c r="P316" s="3"/>
      <c r="Q316" s="3"/>
      <c r="R316" s="20"/>
      <c r="S316" s="3"/>
      <c r="V316" s="19"/>
      <c r="X316" s="168" t="str">
        <f>IF(Y315&lt;0,"NO PAGAR","COBRAR'")</f>
        <v>NO PAGAR</v>
      </c>
      <c r="Y316" s="168"/>
      <c r="AA316" s="9"/>
      <c r="AB316" s="10"/>
      <c r="AC316" s="10"/>
      <c r="AD316" s="5"/>
      <c r="AJ316" s="3"/>
      <c r="AK316" s="3"/>
      <c r="AL316" s="3"/>
      <c r="AM316" s="3"/>
      <c r="AN316" s="20"/>
      <c r="AO316" s="3"/>
    </row>
    <row r="317" spans="2:41" ht="23.25" x14ac:dyDescent="0.35">
      <c r="B317" s="168" t="str">
        <f>IF(C315&lt;0,"NO PAGAR","COBRAR'")</f>
        <v>NO PAGAR</v>
      </c>
      <c r="C317" s="168"/>
      <c r="E317" s="9">
        <v>45015</v>
      </c>
      <c r="F317" s="10" t="s">
        <v>201</v>
      </c>
      <c r="G317" s="10" t="s">
        <v>155</v>
      </c>
      <c r="H317" s="5">
        <v>330</v>
      </c>
      <c r="N317" s="3"/>
      <c r="O317" s="3"/>
      <c r="P317" s="3"/>
      <c r="Q317" s="3"/>
      <c r="R317" s="20"/>
      <c r="S317" s="3"/>
      <c r="V317" s="19"/>
      <c r="X317" s="6"/>
      <c r="Y317" s="8"/>
      <c r="AA317" s="9"/>
      <c r="AB317" s="10"/>
      <c r="AC317" s="10"/>
      <c r="AD317" s="5"/>
      <c r="AJ317" s="3"/>
      <c r="AK317" s="3"/>
      <c r="AL317" s="3"/>
      <c r="AM317" s="3"/>
      <c r="AN317" s="20"/>
      <c r="AO317" s="3"/>
    </row>
    <row r="318" spans="2:41" x14ac:dyDescent="0.25">
      <c r="B318" s="159" t="s">
        <v>9</v>
      </c>
      <c r="C318" s="160"/>
      <c r="E318" s="9">
        <v>44985</v>
      </c>
      <c r="F318" s="10" t="s">
        <v>688</v>
      </c>
      <c r="G318" s="10" t="s">
        <v>230</v>
      </c>
      <c r="H318" s="5">
        <v>140</v>
      </c>
      <c r="N318" s="3"/>
      <c r="O318" s="3"/>
      <c r="P318" s="3"/>
      <c r="Q318" s="3"/>
      <c r="R318" s="20"/>
      <c r="S318" s="3"/>
      <c r="V318" s="19"/>
      <c r="X318" s="159" t="s">
        <v>9</v>
      </c>
      <c r="Y318" s="160"/>
      <c r="AA318" s="9"/>
      <c r="AB318" s="10"/>
      <c r="AC318" s="10"/>
      <c r="AD318" s="5"/>
      <c r="AJ318" s="3"/>
      <c r="AK318" s="3"/>
      <c r="AL318" s="3"/>
      <c r="AM318" s="3"/>
      <c r="AN318" s="20"/>
      <c r="AO318" s="3"/>
    </row>
    <row r="319" spans="2:41" x14ac:dyDescent="0.25">
      <c r="B319" s="11" t="str">
        <f>IF(Y270&lt;0,"SALDO ADELANTADO","SALDO A FAVOR '")</f>
        <v>SALDO A FAVOR '</v>
      </c>
      <c r="C319" s="12" t="b">
        <f>IF(Y270&lt;=0,Y270*-1)</f>
        <v>0</v>
      </c>
      <c r="E319" s="9"/>
      <c r="F319" s="10"/>
      <c r="G319" s="10"/>
      <c r="H319" s="5"/>
      <c r="N319" s="3"/>
      <c r="O319" s="3"/>
      <c r="P319" s="3"/>
      <c r="Q319" s="3"/>
      <c r="R319" s="20"/>
      <c r="S319" s="3"/>
      <c r="V319" s="19"/>
      <c r="X319" s="11" t="str">
        <f>IF(C315&lt;0,"SALDO ADELANTADO","SALDO A FAVOR'")</f>
        <v>SALDO ADELANTADO</v>
      </c>
      <c r="Y319" s="12">
        <f>IF(C315&lt;=0,C315*-1)</f>
        <v>647.71</v>
      </c>
      <c r="AA319" s="9"/>
      <c r="AB319" s="10"/>
      <c r="AC319" s="10"/>
      <c r="AD319" s="5"/>
      <c r="AJ319" s="3"/>
      <c r="AK319" s="3"/>
      <c r="AL319" s="3"/>
      <c r="AM319" s="3"/>
      <c r="AN319" s="20"/>
      <c r="AO319" s="3"/>
    </row>
    <row r="320" spans="2:41" x14ac:dyDescent="0.25">
      <c r="B320" s="13" t="s">
        <v>10</v>
      </c>
      <c r="C320" s="12">
        <f>R328</f>
        <v>2600</v>
      </c>
      <c r="E320" s="9"/>
      <c r="F320" s="10"/>
      <c r="G320" s="10"/>
      <c r="H320" s="5"/>
      <c r="N320" s="3"/>
      <c r="O320" s="3"/>
      <c r="P320" s="3"/>
      <c r="Q320" s="3"/>
      <c r="R320" s="20"/>
      <c r="S320" s="3"/>
      <c r="V320" s="19"/>
      <c r="X320" s="13" t="s">
        <v>10</v>
      </c>
      <c r="Y320" s="12">
        <f>AN328</f>
        <v>0</v>
      </c>
      <c r="AA320" s="9"/>
      <c r="AB320" s="10"/>
      <c r="AC320" s="10"/>
      <c r="AD320" s="5"/>
      <c r="AJ320" s="3"/>
      <c r="AK320" s="3"/>
      <c r="AL320" s="3"/>
      <c r="AM320" s="3"/>
      <c r="AN320" s="20"/>
      <c r="AO320" s="3"/>
    </row>
    <row r="321" spans="2:41" x14ac:dyDescent="0.25">
      <c r="B321" s="13" t="s">
        <v>11</v>
      </c>
      <c r="C321" s="12"/>
      <c r="E321" s="9"/>
      <c r="F321" s="10"/>
      <c r="G321" s="10"/>
      <c r="H321" s="5"/>
      <c r="N321" s="3"/>
      <c r="O321" s="3"/>
      <c r="P321" s="3"/>
      <c r="Q321" s="3"/>
      <c r="R321" s="20"/>
      <c r="S321" s="3"/>
      <c r="V321" s="19"/>
      <c r="X321" s="13" t="s">
        <v>11</v>
      </c>
      <c r="Y321" s="12"/>
      <c r="AA321" s="9"/>
      <c r="AB321" s="10"/>
      <c r="AC321" s="10"/>
      <c r="AD321" s="5"/>
      <c r="AJ321" s="3"/>
      <c r="AK321" s="3"/>
      <c r="AL321" s="3"/>
      <c r="AM321" s="3"/>
      <c r="AN321" s="20"/>
      <c r="AO321" s="3"/>
    </row>
    <row r="322" spans="2:41" x14ac:dyDescent="0.25">
      <c r="B322" s="13" t="s">
        <v>12</v>
      </c>
      <c r="C322" s="12"/>
      <c r="E322" s="9"/>
      <c r="F322" s="10"/>
      <c r="G322" s="10"/>
      <c r="H322" s="5"/>
      <c r="N322" s="3"/>
      <c r="O322" s="3"/>
      <c r="P322" s="3"/>
      <c r="Q322" s="3"/>
      <c r="R322" s="20"/>
      <c r="S322" s="3"/>
      <c r="V322" s="19"/>
      <c r="X322" s="13" t="s">
        <v>12</v>
      </c>
      <c r="Y322" s="12"/>
      <c r="AA322" s="9"/>
      <c r="AB322" s="10"/>
      <c r="AC322" s="10"/>
      <c r="AD322" s="5"/>
      <c r="AJ322" s="3"/>
      <c r="AK322" s="3"/>
      <c r="AL322" s="3"/>
      <c r="AM322" s="3"/>
      <c r="AN322" s="20"/>
      <c r="AO322" s="3"/>
    </row>
    <row r="323" spans="2:41" x14ac:dyDescent="0.25">
      <c r="B323" s="13" t="s">
        <v>13</v>
      </c>
      <c r="C323" s="12"/>
      <c r="E323" s="9"/>
      <c r="F323" s="10"/>
      <c r="G323" s="10"/>
      <c r="H323" s="5"/>
      <c r="N323" s="3"/>
      <c r="O323" s="3"/>
      <c r="P323" s="3"/>
      <c r="Q323" s="3"/>
      <c r="R323" s="20"/>
      <c r="S323" s="3"/>
      <c r="V323" s="19"/>
      <c r="X323" s="13" t="s">
        <v>13</v>
      </c>
      <c r="Y323" s="12"/>
      <c r="AA323" s="9"/>
      <c r="AB323" s="10"/>
      <c r="AC323" s="10"/>
      <c r="AD323" s="5"/>
      <c r="AJ323" s="3"/>
      <c r="AK323" s="3"/>
      <c r="AL323" s="3"/>
      <c r="AM323" s="3"/>
      <c r="AN323" s="20"/>
      <c r="AO323" s="3"/>
    </row>
    <row r="324" spans="2:41" x14ac:dyDescent="0.25">
      <c r="B324" s="13" t="s">
        <v>14</v>
      </c>
      <c r="C324" s="12"/>
      <c r="E324" s="9"/>
      <c r="F324" s="10"/>
      <c r="G324" s="10"/>
      <c r="H324" s="5"/>
      <c r="N324" s="3"/>
      <c r="O324" s="3"/>
      <c r="P324" s="3"/>
      <c r="Q324" s="3"/>
      <c r="R324" s="20"/>
      <c r="S324" s="3"/>
      <c r="V324" s="19"/>
      <c r="X324" s="13" t="s">
        <v>14</v>
      </c>
      <c r="Y324" s="12"/>
      <c r="AA324" s="9"/>
      <c r="AB324" s="10"/>
      <c r="AC324" s="10"/>
      <c r="AD324" s="5"/>
      <c r="AJ324" s="3"/>
      <c r="AK324" s="3"/>
      <c r="AL324" s="3"/>
      <c r="AM324" s="3"/>
      <c r="AN324" s="20"/>
      <c r="AO324" s="3"/>
    </row>
    <row r="325" spans="2:41" x14ac:dyDescent="0.25">
      <c r="B325" s="13" t="s">
        <v>15</v>
      </c>
      <c r="C325" s="12"/>
      <c r="E325" s="9"/>
      <c r="F325" s="10"/>
      <c r="G325" s="10"/>
      <c r="H325" s="5"/>
      <c r="N325" s="3"/>
      <c r="O325" s="3"/>
      <c r="P325" s="3"/>
      <c r="Q325" s="3"/>
      <c r="R325" s="20"/>
      <c r="S325" s="3"/>
      <c r="V325" s="19"/>
      <c r="X325" s="13" t="s">
        <v>15</v>
      </c>
      <c r="Y325" s="12"/>
      <c r="AA325" s="9"/>
      <c r="AB325" s="10"/>
      <c r="AC325" s="10"/>
      <c r="AD325" s="5"/>
      <c r="AJ325" s="3"/>
      <c r="AK325" s="3"/>
      <c r="AL325" s="3"/>
      <c r="AM325" s="3"/>
      <c r="AN325" s="20"/>
      <c r="AO325" s="3"/>
    </row>
    <row r="326" spans="2:41" x14ac:dyDescent="0.25">
      <c r="B326" s="13" t="s">
        <v>692</v>
      </c>
      <c r="C326" s="12">
        <v>47.05</v>
      </c>
      <c r="E326" s="161" t="s">
        <v>7</v>
      </c>
      <c r="F326" s="162"/>
      <c r="G326" s="163"/>
      <c r="H326" s="5">
        <f>SUM(H312:H325)</f>
        <v>1670</v>
      </c>
      <c r="N326" s="3"/>
      <c r="O326" s="3"/>
      <c r="P326" s="3"/>
      <c r="Q326" s="3"/>
      <c r="R326" s="20"/>
      <c r="S326" s="3"/>
      <c r="V326" s="19"/>
      <c r="X326" s="13" t="s">
        <v>16</v>
      </c>
      <c r="Y326" s="12"/>
      <c r="AA326" s="161" t="s">
        <v>7</v>
      </c>
      <c r="AB326" s="162"/>
      <c r="AC326" s="163"/>
      <c r="AD326" s="5">
        <f>SUM(AD312:AD325)</f>
        <v>190</v>
      </c>
      <c r="AJ326" s="3"/>
      <c r="AK326" s="3"/>
      <c r="AL326" s="3"/>
      <c r="AM326" s="3"/>
      <c r="AN326" s="20"/>
      <c r="AO326" s="3"/>
    </row>
    <row r="327" spans="2:41" x14ac:dyDescent="0.25">
      <c r="B327" s="13" t="s">
        <v>694</v>
      </c>
      <c r="C327" s="12">
        <v>321.66000000000003</v>
      </c>
      <c r="E327" s="15"/>
      <c r="F327" s="15"/>
      <c r="G327" s="15"/>
      <c r="N327" s="3"/>
      <c r="O327" s="3"/>
      <c r="P327" s="3"/>
      <c r="Q327" s="3"/>
      <c r="R327" s="20"/>
      <c r="S327" s="3"/>
      <c r="V327" s="19"/>
      <c r="X327" s="13" t="s">
        <v>718</v>
      </c>
      <c r="Y327" s="12">
        <v>328.06</v>
      </c>
      <c r="AA327" s="15"/>
      <c r="AB327" s="15"/>
      <c r="AC327" s="15"/>
      <c r="AJ327" s="3"/>
      <c r="AK327" s="3"/>
      <c r="AL327" s="3"/>
      <c r="AM327" s="3"/>
      <c r="AN327" s="20"/>
      <c r="AO327" s="3"/>
    </row>
    <row r="328" spans="2:41" x14ac:dyDescent="0.25">
      <c r="B328" s="14"/>
      <c r="C328" s="12"/>
      <c r="N328" s="161" t="s">
        <v>7</v>
      </c>
      <c r="O328" s="162"/>
      <c r="P328" s="162"/>
      <c r="Q328" s="163"/>
      <c r="R328" s="20">
        <f>SUM(R312:R327)</f>
        <v>2600</v>
      </c>
      <c r="S328" s="3"/>
      <c r="V328" s="19"/>
      <c r="X328" s="14"/>
      <c r="Y328" s="12"/>
      <c r="AJ328" s="161" t="s">
        <v>7</v>
      </c>
      <c r="AK328" s="162"/>
      <c r="AL328" s="162"/>
      <c r="AM328" s="163"/>
      <c r="AN328" s="20">
        <f>SUM(AN312:AN327)</f>
        <v>0</v>
      </c>
      <c r="AO328" s="3"/>
    </row>
    <row r="329" spans="2:41" x14ac:dyDescent="0.25">
      <c r="B329" s="14"/>
      <c r="C329" s="12"/>
      <c r="V329" s="19"/>
      <c r="X329" s="14"/>
      <c r="Y329" s="12"/>
    </row>
    <row r="330" spans="2:41" ht="15.75" customHeight="1" x14ac:dyDescent="0.25">
      <c r="B330" s="14"/>
      <c r="C330" s="12"/>
      <c r="V330" s="19"/>
      <c r="X330" s="14"/>
      <c r="Y330" s="12"/>
    </row>
    <row r="331" spans="2:41" x14ac:dyDescent="0.25">
      <c r="B331" s="14"/>
      <c r="C331" s="12"/>
      <c r="E331" s="16"/>
      <c r="V331" s="19"/>
      <c r="X331" s="14"/>
      <c r="Y331" s="12"/>
    </row>
    <row r="332" spans="2:41" x14ac:dyDescent="0.25">
      <c r="B332" s="14"/>
      <c r="C332" s="12"/>
      <c r="V332" s="19"/>
      <c r="X332" s="13"/>
      <c r="Y332" s="12"/>
    </row>
    <row r="333" spans="2:41" x14ac:dyDescent="0.25">
      <c r="B333" s="14"/>
      <c r="C333" s="12"/>
      <c r="V333" s="19"/>
      <c r="X333" s="17" t="s">
        <v>18</v>
      </c>
      <c r="Y333" s="18">
        <f>SUM(Y319:Y332)</f>
        <v>975.77</v>
      </c>
      <c r="Z333" s="30" t="s">
        <v>22</v>
      </c>
      <c r="AA333" s="30" t="s">
        <v>21</v>
      </c>
    </row>
    <row r="334" spans="2:41" x14ac:dyDescent="0.25">
      <c r="B334" s="14"/>
      <c r="C334" s="12"/>
      <c r="V334" s="19"/>
      <c r="AA334" s="1" t="s">
        <v>19</v>
      </c>
    </row>
    <row r="335" spans="2:41" x14ac:dyDescent="0.25">
      <c r="B335" s="14"/>
      <c r="C335" s="12"/>
      <c r="V335" s="19"/>
    </row>
    <row r="336" spans="2:41" x14ac:dyDescent="0.25">
      <c r="B336" s="14"/>
      <c r="C336" s="12"/>
      <c r="V336" s="19"/>
    </row>
    <row r="337" spans="2:31" x14ac:dyDescent="0.25">
      <c r="B337" s="13"/>
      <c r="C337" s="12"/>
      <c r="V337" s="19"/>
    </row>
    <row r="338" spans="2:31" x14ac:dyDescent="0.25">
      <c r="B338" s="17" t="s">
        <v>18</v>
      </c>
      <c r="C338" s="18">
        <f>SUM(C319:C337)</f>
        <v>2968.71</v>
      </c>
      <c r="D338" s="30" t="s">
        <v>22</v>
      </c>
      <c r="E338" s="30" t="s">
        <v>21</v>
      </c>
      <c r="V338" s="19"/>
    </row>
    <row r="339" spans="2:31" x14ac:dyDescent="0.25">
      <c r="E339" s="1" t="s">
        <v>19</v>
      </c>
      <c r="V339" s="19"/>
    </row>
    <row r="340" spans="2:31" x14ac:dyDescent="0.25">
      <c r="V340" s="19"/>
    </row>
    <row r="341" spans="2:31" x14ac:dyDescent="0.25">
      <c r="V341" s="19"/>
    </row>
    <row r="342" spans="2:31" x14ac:dyDescent="0.25">
      <c r="V342" s="19"/>
    </row>
    <row r="343" spans="2:31" x14ac:dyDescent="0.25">
      <c r="V343" s="19"/>
    </row>
    <row r="344" spans="2:31" x14ac:dyDescent="0.25">
      <c r="V344" s="19"/>
    </row>
    <row r="345" spans="2:31" x14ac:dyDescent="0.25">
      <c r="V345" s="19"/>
    </row>
    <row r="346" spans="2:31" x14ac:dyDescent="0.25">
      <c r="V346" s="19"/>
    </row>
    <row r="347" spans="2:31" x14ac:dyDescent="0.25">
      <c r="V347" s="19"/>
    </row>
    <row r="348" spans="2:31" x14ac:dyDescent="0.25">
      <c r="V348" s="19"/>
    </row>
    <row r="349" spans="2:31" x14ac:dyDescent="0.25">
      <c r="V349" s="19"/>
    </row>
    <row r="350" spans="2:31" x14ac:dyDescent="0.25">
      <c r="V350" s="19"/>
    </row>
    <row r="351" spans="2:31" x14ac:dyDescent="0.25">
      <c r="V351" s="19"/>
    </row>
    <row r="352" spans="2:31" x14ac:dyDescent="0.25">
      <c r="V352" s="19"/>
      <c r="AC352" s="164" t="s">
        <v>29</v>
      </c>
      <c r="AD352" s="164"/>
      <c r="AE352" s="164"/>
    </row>
    <row r="353" spans="2:41" x14ac:dyDescent="0.25">
      <c r="H353" s="165" t="s">
        <v>28</v>
      </c>
      <c r="I353" s="165"/>
      <c r="J353" s="165"/>
      <c r="V353" s="19"/>
      <c r="AC353" s="164"/>
      <c r="AD353" s="164"/>
      <c r="AE353" s="164"/>
    </row>
    <row r="354" spans="2:41" x14ac:dyDescent="0.25">
      <c r="H354" s="165"/>
      <c r="I354" s="165"/>
      <c r="J354" s="165"/>
      <c r="V354" s="19"/>
      <c r="AC354" s="164"/>
      <c r="AD354" s="164"/>
      <c r="AE354" s="164"/>
    </row>
    <row r="355" spans="2:41" x14ac:dyDescent="0.25">
      <c r="V355" s="19"/>
    </row>
    <row r="356" spans="2:41" x14ac:dyDescent="0.25">
      <c r="V356" s="19"/>
    </row>
    <row r="357" spans="2:41" ht="23.25" x14ac:dyDescent="0.35">
      <c r="B357" s="24" t="s">
        <v>64</v>
      </c>
      <c r="V357" s="19"/>
      <c r="X357" s="153" t="s">
        <v>64</v>
      </c>
      <c r="AB357" s="173" t="s">
        <v>122</v>
      </c>
      <c r="AC357" s="173"/>
    </row>
    <row r="358" spans="2:41" ht="23.25" x14ac:dyDescent="0.35">
      <c r="B358" s="25" t="s">
        <v>32</v>
      </c>
      <c r="C358" s="22">
        <f>IF(X310="PAGADO",0,Y315)</f>
        <v>-785.77</v>
      </c>
      <c r="E358" s="166" t="s">
        <v>437</v>
      </c>
      <c r="F358" s="166"/>
      <c r="G358" s="166"/>
      <c r="H358" s="166"/>
      <c r="V358" s="19"/>
      <c r="X358" s="25" t="s">
        <v>32</v>
      </c>
      <c r="Y358" s="22">
        <f>IF(B358="PAGADO",0,C363)</f>
        <v>-215.76999999999998</v>
      </c>
      <c r="AA358" s="166" t="s">
        <v>20</v>
      </c>
      <c r="AB358" s="166"/>
      <c r="AC358" s="166"/>
      <c r="AD358" s="166"/>
    </row>
    <row r="359" spans="2:41" x14ac:dyDescent="0.25">
      <c r="B359" s="1" t="s">
        <v>0</v>
      </c>
      <c r="C359" s="21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9"/>
      <c r="X359" s="1" t="s">
        <v>0</v>
      </c>
      <c r="Y359" s="21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2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20"/>
      <c r="S360" s="3"/>
      <c r="V360" s="19"/>
      <c r="Y360" s="22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20"/>
      <c r="AO360" s="3"/>
    </row>
    <row r="361" spans="2:41" x14ac:dyDescent="0.25">
      <c r="B361" s="1" t="s">
        <v>24</v>
      </c>
      <c r="C361" s="21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20"/>
      <c r="S361" s="3"/>
      <c r="V361" s="19"/>
      <c r="X361" s="1" t="s">
        <v>24</v>
      </c>
      <c r="Y361" s="21">
        <f>IF(Y358&gt;0,Y359+Y358,Y359)</f>
        <v>1340</v>
      </c>
      <c r="AA361" s="9">
        <v>45028</v>
      </c>
      <c r="AB361" s="10" t="s">
        <v>201</v>
      </c>
      <c r="AC361" s="10" t="s">
        <v>189</v>
      </c>
      <c r="AD361" s="125">
        <v>580</v>
      </c>
      <c r="AE361" s="65"/>
      <c r="AJ361" s="3"/>
      <c r="AK361" s="3"/>
      <c r="AL361" s="3"/>
      <c r="AM361" s="3"/>
      <c r="AN361" s="20"/>
      <c r="AO361" s="3"/>
    </row>
    <row r="362" spans="2:41" x14ac:dyDescent="0.25">
      <c r="B362" s="1" t="s">
        <v>9</v>
      </c>
      <c r="C362" s="22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20"/>
      <c r="S362" s="3"/>
      <c r="V362" s="19"/>
      <c r="X362" s="1" t="s">
        <v>9</v>
      </c>
      <c r="Y362" s="22">
        <f>Y379</f>
        <v>532.38</v>
      </c>
      <c r="AA362" s="9">
        <v>45031</v>
      </c>
      <c r="AB362" s="10" t="s">
        <v>201</v>
      </c>
      <c r="AC362" s="10" t="s">
        <v>200</v>
      </c>
      <c r="AD362" s="125">
        <v>170</v>
      </c>
      <c r="AE362" s="65"/>
      <c r="AJ362" s="3"/>
      <c r="AK362" s="3"/>
      <c r="AL362" s="3"/>
      <c r="AM362" s="3"/>
      <c r="AN362" s="20"/>
      <c r="AO362" s="3"/>
    </row>
    <row r="363" spans="2:41" x14ac:dyDescent="0.25">
      <c r="B363" s="6" t="s">
        <v>25</v>
      </c>
      <c r="C363" s="23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20"/>
      <c r="S363" s="3"/>
      <c r="V363" s="19"/>
      <c r="X363" s="6" t="s">
        <v>8</v>
      </c>
      <c r="Y363" s="23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20"/>
      <c r="AO363" s="3"/>
    </row>
    <row r="364" spans="2:41" ht="26.25" x14ac:dyDescent="0.4">
      <c r="B364" s="167" t="str">
        <f>IF(C363&lt;0,"NO PAGAR","COBRAR")</f>
        <v>NO PAGAR</v>
      </c>
      <c r="C364" s="167"/>
      <c r="E364" s="9"/>
      <c r="F364" s="10"/>
      <c r="G364" s="10"/>
      <c r="H364" s="5"/>
      <c r="N364" s="3"/>
      <c r="O364" s="3"/>
      <c r="P364" s="3"/>
      <c r="Q364" s="3"/>
      <c r="R364" s="20"/>
      <c r="S364" s="3"/>
      <c r="V364" s="19"/>
      <c r="X364" s="167" t="str">
        <f>IF(Y363&lt;0,"NO PAGAR","COBRAR")</f>
        <v>COBRAR</v>
      </c>
      <c r="Y364" s="167"/>
      <c r="AA364" s="9">
        <v>45007</v>
      </c>
      <c r="AB364" s="10" t="s">
        <v>784</v>
      </c>
      <c r="AC364" s="10" t="s">
        <v>200</v>
      </c>
      <c r="AD364" s="5">
        <v>120</v>
      </c>
      <c r="AJ364" s="3"/>
      <c r="AK364" s="3"/>
      <c r="AL364" s="3"/>
      <c r="AM364" s="3"/>
      <c r="AN364" s="20"/>
      <c r="AO364" s="3"/>
    </row>
    <row r="365" spans="2:41" x14ac:dyDescent="0.25">
      <c r="B365" s="159" t="s">
        <v>9</v>
      </c>
      <c r="C365" s="160"/>
      <c r="E365" s="9"/>
      <c r="F365" s="10"/>
      <c r="G365" s="10"/>
      <c r="H365" s="5"/>
      <c r="N365" s="3"/>
      <c r="O365" s="3"/>
      <c r="P365" s="3"/>
      <c r="Q365" s="3"/>
      <c r="R365" s="20"/>
      <c r="S365" s="3"/>
      <c r="V365" s="19"/>
      <c r="X365" s="159" t="s">
        <v>9</v>
      </c>
      <c r="Y365" s="160"/>
      <c r="AA365" s="9">
        <v>45040</v>
      </c>
      <c r="AB365" s="10" t="s">
        <v>85</v>
      </c>
      <c r="AC365" s="10" t="s">
        <v>200</v>
      </c>
      <c r="AD365" s="5">
        <v>150</v>
      </c>
      <c r="AJ365" s="3"/>
      <c r="AK365" s="3"/>
      <c r="AL365" s="3"/>
      <c r="AM365" s="3"/>
      <c r="AN365" s="20"/>
      <c r="AO365" s="3"/>
    </row>
    <row r="366" spans="2:41" x14ac:dyDescent="0.25">
      <c r="B366" s="11" t="str">
        <f>IF(C393&lt;0,"SALDO A FAVOR","SALDO ADELANTAD0'")</f>
        <v>SALDO ADELANTAD0'</v>
      </c>
      <c r="C366" s="12">
        <f>IF(Y315&lt;=0,Y315*-1)</f>
        <v>785.77</v>
      </c>
      <c r="E366" s="9"/>
      <c r="F366" s="10"/>
      <c r="G366" s="10"/>
      <c r="H366" s="5"/>
      <c r="N366" s="3"/>
      <c r="O366" s="3"/>
      <c r="P366" s="3"/>
      <c r="Q366" s="3"/>
      <c r="R366" s="20"/>
      <c r="S366" s="3"/>
      <c r="V366" s="19"/>
      <c r="X366" s="11" t="str">
        <f>IF(C363&lt;0,"SALDO ADELANTADO","SALDO A FAVOR'")</f>
        <v>SALDO ADELANTADO</v>
      </c>
      <c r="Y366" s="12">
        <f>IF(C363&lt;=0,C363*-1)</f>
        <v>215.76999999999998</v>
      </c>
      <c r="AA366" s="9"/>
      <c r="AB366" s="10"/>
      <c r="AC366" s="10"/>
      <c r="AD366" s="5"/>
      <c r="AJ366" s="3"/>
      <c r="AK366" s="3"/>
      <c r="AL366" s="3"/>
      <c r="AM366" s="3"/>
      <c r="AN366" s="20"/>
      <c r="AO366" s="3"/>
    </row>
    <row r="367" spans="2:41" x14ac:dyDescent="0.25">
      <c r="B367" s="13" t="s">
        <v>10</v>
      </c>
      <c r="C367" s="12">
        <f>R376</f>
        <v>0</v>
      </c>
      <c r="E367" s="9"/>
      <c r="F367" s="10"/>
      <c r="G367" s="10"/>
      <c r="H367" s="5"/>
      <c r="N367" s="3"/>
      <c r="O367" s="3"/>
      <c r="P367" s="3"/>
      <c r="Q367" s="3"/>
      <c r="R367" s="20"/>
      <c r="S367" s="3"/>
      <c r="V367" s="19"/>
      <c r="X367" s="13" t="s">
        <v>10</v>
      </c>
      <c r="Y367" s="12">
        <f>AN369</f>
        <v>0</v>
      </c>
      <c r="AA367" s="9"/>
      <c r="AB367" s="10"/>
      <c r="AC367" s="10"/>
      <c r="AD367" s="5"/>
      <c r="AJ367" s="3"/>
      <c r="AK367" s="3"/>
      <c r="AL367" s="3"/>
      <c r="AM367" s="3"/>
      <c r="AN367" s="20"/>
      <c r="AO367" s="3"/>
    </row>
    <row r="368" spans="2:41" x14ac:dyDescent="0.25">
      <c r="B368" s="13" t="s">
        <v>11</v>
      </c>
      <c r="C368" s="12"/>
      <c r="E368" s="9"/>
      <c r="F368" s="10"/>
      <c r="G368" s="10"/>
      <c r="H368" s="5"/>
      <c r="N368" s="3"/>
      <c r="O368" s="3"/>
      <c r="P368" s="3"/>
      <c r="Q368" s="3"/>
      <c r="R368" s="20"/>
      <c r="S368" s="3"/>
      <c r="V368" s="19"/>
      <c r="X368" s="13" t="s">
        <v>11</v>
      </c>
      <c r="Y368" s="12">
        <v>50</v>
      </c>
      <c r="AA368" s="9"/>
      <c r="AB368" s="10"/>
      <c r="AC368" s="10"/>
      <c r="AD368" s="5"/>
      <c r="AJ368" s="3"/>
      <c r="AK368" s="3"/>
      <c r="AL368" s="3"/>
      <c r="AM368" s="3"/>
      <c r="AN368" s="20"/>
      <c r="AO368" s="3"/>
    </row>
    <row r="369" spans="2:45" x14ac:dyDescent="0.25">
      <c r="B369" s="13" t="s">
        <v>12</v>
      </c>
      <c r="C369" s="12"/>
      <c r="E369" s="9"/>
      <c r="F369" s="10"/>
      <c r="G369" s="10"/>
      <c r="H369" s="5"/>
      <c r="N369" s="3"/>
      <c r="O369" s="3"/>
      <c r="P369" s="3"/>
      <c r="Q369" s="3"/>
      <c r="R369" s="20"/>
      <c r="S369" s="3"/>
      <c r="V369" s="19"/>
      <c r="X369" s="13" t="s">
        <v>12</v>
      </c>
      <c r="Y369" s="12">
        <v>15</v>
      </c>
      <c r="AA369" s="9"/>
      <c r="AB369" s="10"/>
      <c r="AC369" s="10"/>
      <c r="AD369" s="5"/>
      <c r="AJ369" s="161" t="s">
        <v>7</v>
      </c>
      <c r="AK369" s="162"/>
      <c r="AL369" s="162"/>
      <c r="AM369" s="163"/>
      <c r="AN369" s="20">
        <f>SUM(AN360:AN368)</f>
        <v>0</v>
      </c>
      <c r="AO369" s="3"/>
    </row>
    <row r="370" spans="2:45" x14ac:dyDescent="0.25">
      <c r="B370" s="13" t="s">
        <v>13</v>
      </c>
      <c r="C370" s="12"/>
      <c r="E370" s="9"/>
      <c r="F370" s="10"/>
      <c r="G370" s="10"/>
      <c r="H370" s="5"/>
      <c r="N370" s="3"/>
      <c r="O370" s="3"/>
      <c r="P370" s="3"/>
      <c r="Q370" s="3"/>
      <c r="R370" s="20"/>
      <c r="S370" s="3"/>
      <c r="V370" s="19"/>
      <c r="X370" s="13" t="s">
        <v>13</v>
      </c>
      <c r="Y370" s="12"/>
      <c r="AA370" s="9"/>
      <c r="AB370" s="10"/>
      <c r="AC370" s="10"/>
      <c r="AD370" s="5"/>
    </row>
    <row r="371" spans="2:45" x14ac:dyDescent="0.25">
      <c r="B371" s="13" t="s">
        <v>14</v>
      </c>
      <c r="C371" s="12"/>
      <c r="E371" s="9"/>
      <c r="F371" s="10"/>
      <c r="G371" s="10"/>
      <c r="H371" s="5"/>
      <c r="N371" s="3"/>
      <c r="O371" s="3"/>
      <c r="P371" s="3"/>
      <c r="Q371" s="3"/>
      <c r="R371" s="20"/>
      <c r="S371" s="3"/>
      <c r="V371" s="19"/>
      <c r="X371" s="13" t="s">
        <v>790</v>
      </c>
      <c r="Y371" s="12">
        <v>58.92</v>
      </c>
      <c r="AA371" s="9"/>
      <c r="AB371" s="10"/>
      <c r="AC371" s="10"/>
      <c r="AD371" s="5"/>
      <c r="AH371" s="82" t="s">
        <v>473</v>
      </c>
      <c r="AI371" s="152">
        <v>24422</v>
      </c>
      <c r="AJ371" s="84" t="s">
        <v>476</v>
      </c>
      <c r="AK371" s="85">
        <v>45036</v>
      </c>
      <c r="AL371" s="82">
        <v>1716325822</v>
      </c>
      <c r="AM371" s="82" t="s">
        <v>20</v>
      </c>
      <c r="AN371" s="84" t="s">
        <v>479</v>
      </c>
      <c r="AO371" s="82">
        <v>565656</v>
      </c>
      <c r="AP371" s="87">
        <v>47.432000000000002</v>
      </c>
      <c r="AQ371" s="87">
        <v>83.01</v>
      </c>
      <c r="AR371" s="83"/>
      <c r="AS371" s="82"/>
    </row>
    <row r="372" spans="2:45" x14ac:dyDescent="0.25">
      <c r="B372" s="13" t="s">
        <v>15</v>
      </c>
      <c r="C372" s="12"/>
      <c r="E372" s="9"/>
      <c r="F372" s="10"/>
      <c r="G372" s="10"/>
      <c r="H372" s="5"/>
      <c r="N372" s="3"/>
      <c r="O372" s="3"/>
      <c r="P372" s="3"/>
      <c r="Q372" s="3"/>
      <c r="R372" s="20"/>
      <c r="S372" s="3"/>
      <c r="V372" s="19"/>
      <c r="X372" s="13" t="s">
        <v>15</v>
      </c>
      <c r="Y372" s="12"/>
      <c r="AA372" s="9"/>
      <c r="AB372" s="10"/>
      <c r="AC372" s="10"/>
      <c r="AD372" s="5"/>
      <c r="AH372" s="76" t="s">
        <v>473</v>
      </c>
      <c r="AI372" s="151">
        <v>24520</v>
      </c>
      <c r="AJ372" s="78" t="s">
        <v>476</v>
      </c>
      <c r="AK372" s="79">
        <v>45040</v>
      </c>
      <c r="AL372" s="76">
        <v>1716325822</v>
      </c>
      <c r="AM372" s="76" t="s">
        <v>770</v>
      </c>
      <c r="AN372" s="78" t="s">
        <v>479</v>
      </c>
      <c r="AO372" s="76">
        <v>55555</v>
      </c>
      <c r="AP372" s="81">
        <v>41.527000000000001</v>
      </c>
      <c r="AQ372" s="81">
        <v>72.67</v>
      </c>
      <c r="AR372" s="77"/>
      <c r="AS372" s="76"/>
    </row>
    <row r="373" spans="2:45" x14ac:dyDescent="0.25">
      <c r="B373" s="13" t="s">
        <v>16</v>
      </c>
      <c r="C373" s="12"/>
      <c r="E373" s="9"/>
      <c r="F373" s="10"/>
      <c r="G373" s="10"/>
      <c r="H373" s="5"/>
      <c r="N373" s="3"/>
      <c r="O373" s="3"/>
      <c r="P373" s="3"/>
      <c r="Q373" s="3"/>
      <c r="R373" s="20"/>
      <c r="S373" s="3"/>
      <c r="V373" s="19"/>
      <c r="X373" s="13" t="s">
        <v>16</v>
      </c>
      <c r="Y373" s="12"/>
      <c r="AA373" s="9"/>
      <c r="AB373" s="10"/>
      <c r="AC373" s="10"/>
      <c r="AD373" s="5"/>
      <c r="AH373" s="82" t="s">
        <v>473</v>
      </c>
      <c r="AI373" s="152">
        <v>24604</v>
      </c>
      <c r="AJ373" s="84" t="s">
        <v>476</v>
      </c>
      <c r="AK373" s="85">
        <v>45042</v>
      </c>
      <c r="AL373" s="82">
        <v>1716325822</v>
      </c>
      <c r="AM373" s="82" t="s">
        <v>20</v>
      </c>
      <c r="AN373" s="84" t="s">
        <v>479</v>
      </c>
      <c r="AO373" s="82">
        <v>999</v>
      </c>
      <c r="AP373" s="87">
        <v>21.148</v>
      </c>
      <c r="AQ373" s="87">
        <v>37.01</v>
      </c>
      <c r="AR373" s="83"/>
      <c r="AS373" s="82"/>
    </row>
    <row r="374" spans="2:45" x14ac:dyDescent="0.25">
      <c r="B374" s="13" t="s">
        <v>17</v>
      </c>
      <c r="C374" s="12"/>
      <c r="E374" s="161" t="s">
        <v>7</v>
      </c>
      <c r="F374" s="162"/>
      <c r="G374" s="163"/>
      <c r="H374" s="5">
        <f>SUM(H360:H373)</f>
        <v>570</v>
      </c>
      <c r="N374" s="3"/>
      <c r="O374" s="3"/>
      <c r="P374" s="3"/>
      <c r="Q374" s="3"/>
      <c r="R374" s="20"/>
      <c r="S374" s="3"/>
      <c r="V374" s="19"/>
      <c r="X374" s="13" t="s">
        <v>17</v>
      </c>
      <c r="Y374" s="12">
        <f>AR374</f>
        <v>192.69</v>
      </c>
      <c r="AA374" s="161" t="s">
        <v>7</v>
      </c>
      <c r="AB374" s="162"/>
      <c r="AC374" s="163"/>
      <c r="AD374" s="5">
        <f>SUM(AD360:AD373)</f>
        <v>1340</v>
      </c>
      <c r="AR374" s="30">
        <f>SUM(AQ371:AQ373)</f>
        <v>192.69</v>
      </c>
    </row>
    <row r="375" spans="2:45" x14ac:dyDescent="0.25">
      <c r="B375" s="14"/>
      <c r="C375" s="12"/>
      <c r="E375" s="15"/>
      <c r="F375" s="15"/>
      <c r="G375" s="15"/>
      <c r="N375" s="3"/>
      <c r="O375" s="3"/>
      <c r="P375" s="3"/>
      <c r="Q375" s="3"/>
      <c r="R375" s="20"/>
      <c r="S375" s="3"/>
      <c r="V375" s="19"/>
      <c r="X375" s="14"/>
      <c r="Y375" s="12"/>
      <c r="AA375" s="15"/>
      <c r="AB375" s="15"/>
      <c r="AC375" s="15"/>
    </row>
    <row r="376" spans="2:45" x14ac:dyDescent="0.25">
      <c r="B376" s="14"/>
      <c r="C376" s="12"/>
      <c r="N376" s="161" t="s">
        <v>7</v>
      </c>
      <c r="O376" s="162"/>
      <c r="P376" s="162"/>
      <c r="Q376" s="163"/>
      <c r="R376" s="20">
        <f>SUM(R360:R375)</f>
        <v>0</v>
      </c>
      <c r="S376" s="3"/>
      <c r="V376" s="19"/>
      <c r="X376" s="14"/>
      <c r="Y376" s="12"/>
    </row>
    <row r="377" spans="2:45" x14ac:dyDescent="0.25">
      <c r="B377" s="14"/>
      <c r="C377" s="12"/>
      <c r="V377" s="19"/>
      <c r="X377" s="14"/>
      <c r="Y377" s="12"/>
    </row>
    <row r="378" spans="2:45" x14ac:dyDescent="0.25">
      <c r="B378" s="13"/>
      <c r="C378" s="12"/>
      <c r="V378" s="19"/>
      <c r="X378" s="13"/>
      <c r="Y378" s="12"/>
    </row>
    <row r="379" spans="2:45" x14ac:dyDescent="0.25">
      <c r="B379" s="17" t="s">
        <v>18</v>
      </c>
      <c r="C379" s="18">
        <f>SUM(C366:C378)</f>
        <v>785.77</v>
      </c>
      <c r="V379" s="19"/>
      <c r="X379" s="17" t="s">
        <v>18</v>
      </c>
      <c r="Y379" s="18">
        <f>SUM(Y366:Y378)</f>
        <v>532.38</v>
      </c>
    </row>
    <row r="380" spans="2:45" x14ac:dyDescent="0.25">
      <c r="D380" s="30" t="s">
        <v>22</v>
      </c>
      <c r="E380" s="30" t="s">
        <v>21</v>
      </c>
      <c r="V380" s="19"/>
      <c r="Z380" s="30" t="s">
        <v>22</v>
      </c>
      <c r="AA380" s="30" t="s">
        <v>21</v>
      </c>
    </row>
    <row r="381" spans="2:45" x14ac:dyDescent="0.25">
      <c r="E381" s="1" t="s">
        <v>19</v>
      </c>
      <c r="V381" s="19"/>
      <c r="AA381" s="1" t="s">
        <v>19</v>
      </c>
    </row>
    <row r="382" spans="2:45" x14ac:dyDescent="0.25">
      <c r="V382" s="19"/>
    </row>
    <row r="383" spans="2:45" x14ac:dyDescent="0.25">
      <c r="V383" s="19"/>
    </row>
    <row r="384" spans="2:45" x14ac:dyDescent="0.25">
      <c r="V384" s="19"/>
    </row>
    <row r="385" spans="1:43" x14ac:dyDescent="0.25">
      <c r="V385" s="19"/>
    </row>
    <row r="386" spans="1:43" x14ac:dyDescent="0.25">
      <c r="V386" s="19"/>
    </row>
    <row r="387" spans="1:43" x14ac:dyDescent="0.25">
      <c r="V387" s="19"/>
    </row>
    <row r="388" spans="1:43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</row>
    <row r="389" spans="1:43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</row>
    <row r="390" spans="1:43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</row>
    <row r="391" spans="1:43" x14ac:dyDescent="0.25">
      <c r="V391" s="19"/>
    </row>
    <row r="392" spans="1:43" x14ac:dyDescent="0.25">
      <c r="H392" s="165" t="s">
        <v>30</v>
      </c>
      <c r="I392" s="165"/>
      <c r="J392" s="165"/>
      <c r="V392" s="19"/>
      <c r="AA392" s="165" t="s">
        <v>31</v>
      </c>
      <c r="AB392" s="165"/>
      <c r="AC392" s="165"/>
    </row>
    <row r="393" spans="1:43" x14ac:dyDescent="0.25">
      <c r="H393" s="165"/>
      <c r="I393" s="165"/>
      <c r="J393" s="165"/>
      <c r="V393" s="19"/>
      <c r="AA393" s="165"/>
      <c r="AB393" s="165"/>
      <c r="AC393" s="165"/>
    </row>
    <row r="394" spans="1:43" x14ac:dyDescent="0.25">
      <c r="V394" s="19"/>
    </row>
    <row r="395" spans="1:43" x14ac:dyDescent="0.25">
      <c r="V395" s="19"/>
    </row>
    <row r="396" spans="1:43" ht="23.25" x14ac:dyDescent="0.35">
      <c r="B396" s="26" t="s">
        <v>64</v>
      </c>
      <c r="V396" s="19"/>
      <c r="X396" s="24" t="s">
        <v>64</v>
      </c>
    </row>
    <row r="397" spans="1:43" ht="23.25" x14ac:dyDescent="0.35">
      <c r="B397" s="25" t="s">
        <v>32</v>
      </c>
      <c r="C397" s="22">
        <f>IF(X358="PAGADO",0,C363)</f>
        <v>-215.76999999999998</v>
      </c>
      <c r="E397" s="166" t="s">
        <v>20</v>
      </c>
      <c r="F397" s="166"/>
      <c r="G397" s="166"/>
      <c r="H397" s="166"/>
      <c r="V397" s="19"/>
      <c r="X397" s="25" t="s">
        <v>32</v>
      </c>
      <c r="Y397" s="22">
        <f>IF(B1197="PAGADO",0,C402)</f>
        <v>0</v>
      </c>
      <c r="AA397" s="166" t="s">
        <v>20</v>
      </c>
      <c r="AB397" s="166"/>
      <c r="AC397" s="166"/>
      <c r="AD397" s="166"/>
    </row>
    <row r="398" spans="1:43" x14ac:dyDescent="0.25">
      <c r="B398" s="1" t="s">
        <v>0</v>
      </c>
      <c r="C398" s="21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9"/>
      <c r="X398" s="1" t="s">
        <v>0</v>
      </c>
      <c r="Y398" s="21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2"/>
      <c r="E399" s="4"/>
      <c r="F399" s="3"/>
      <c r="G399" s="3"/>
      <c r="H399" s="5"/>
      <c r="N399" s="3"/>
      <c r="O399" s="3"/>
      <c r="P399" s="3"/>
      <c r="Q399" s="3"/>
      <c r="R399" s="20"/>
      <c r="S399" s="3"/>
      <c r="V399" s="19"/>
      <c r="Y399" s="22"/>
      <c r="AA399" s="4"/>
      <c r="AB399" s="3"/>
      <c r="AC399" s="3"/>
      <c r="AD399" s="5"/>
      <c r="AJ399" s="3"/>
      <c r="AK399" s="3"/>
      <c r="AL399" s="3"/>
      <c r="AM399" s="3"/>
      <c r="AN399" s="20"/>
      <c r="AO399" s="3"/>
    </row>
    <row r="400" spans="1:43" x14ac:dyDescent="0.25">
      <c r="B400" s="1" t="s">
        <v>24</v>
      </c>
      <c r="C400" s="21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20"/>
      <c r="S400" s="3"/>
      <c r="V400" s="19"/>
      <c r="X400" s="1" t="s">
        <v>24</v>
      </c>
      <c r="Y400" s="21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" t="s">
        <v>9</v>
      </c>
      <c r="C401" s="22">
        <f>C425</f>
        <v>0</v>
      </c>
      <c r="E401" s="4"/>
      <c r="F401" s="3"/>
      <c r="G401" s="3"/>
      <c r="H401" s="5"/>
      <c r="N401" s="3"/>
      <c r="O401" s="3"/>
      <c r="P401" s="3"/>
      <c r="Q401" s="3"/>
      <c r="R401" s="20"/>
      <c r="S401" s="3"/>
      <c r="V401" s="19"/>
      <c r="X401" s="1" t="s">
        <v>9</v>
      </c>
      <c r="Y401" s="22">
        <f>Y425</f>
        <v>0</v>
      </c>
      <c r="AA401" s="4"/>
      <c r="AB401" s="3"/>
      <c r="AC401" s="3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6" t="s">
        <v>26</v>
      </c>
      <c r="C402" s="23">
        <f>C400-C401</f>
        <v>0</v>
      </c>
      <c r="E402" s="4"/>
      <c r="F402" s="3"/>
      <c r="G402" s="3"/>
      <c r="H402" s="5"/>
      <c r="N402" s="3"/>
      <c r="O402" s="3"/>
      <c r="P402" s="3"/>
      <c r="Q402" s="3"/>
      <c r="R402" s="20"/>
      <c r="S402" s="3"/>
      <c r="V402" s="19"/>
      <c r="X402" s="6" t="s">
        <v>27</v>
      </c>
      <c r="Y402" s="23">
        <f>Y400-Y401</f>
        <v>0</v>
      </c>
      <c r="AA402" s="4"/>
      <c r="AB402" s="3"/>
      <c r="AC402" s="3"/>
      <c r="AD402" s="5"/>
      <c r="AJ402" s="3"/>
      <c r="AK402" s="3"/>
      <c r="AL402" s="3"/>
      <c r="AM402" s="3"/>
      <c r="AN402" s="20"/>
      <c r="AO402" s="3"/>
    </row>
    <row r="403" spans="2:41" ht="23.25" x14ac:dyDescent="0.35">
      <c r="B403" s="6"/>
      <c r="C403" s="7"/>
      <c r="E403" s="9"/>
      <c r="F403" s="10"/>
      <c r="G403" s="10"/>
      <c r="H403" s="5"/>
      <c r="N403" s="3"/>
      <c r="O403" s="3"/>
      <c r="P403" s="3"/>
      <c r="Q403" s="3"/>
      <c r="R403" s="20"/>
      <c r="S403" s="3"/>
      <c r="V403" s="19"/>
      <c r="X403" s="168" t="str">
        <f>IF(Y402&lt;0,"NO PAGAR","COBRAR'")</f>
        <v>COBRAR'</v>
      </c>
      <c r="Y403" s="168"/>
      <c r="AA403" s="9"/>
      <c r="AB403" s="10"/>
      <c r="AC403" s="10"/>
      <c r="AD403" s="5"/>
      <c r="AJ403" s="3"/>
      <c r="AK403" s="3"/>
      <c r="AL403" s="3"/>
      <c r="AM403" s="3"/>
      <c r="AN403" s="20"/>
      <c r="AO403" s="3"/>
    </row>
    <row r="404" spans="2:41" ht="23.25" x14ac:dyDescent="0.35">
      <c r="B404" s="168" t="str">
        <f>IF(C402&lt;0,"NO PAGAR","COBRAR'")</f>
        <v>COBRAR'</v>
      </c>
      <c r="C404" s="168"/>
      <c r="E404" s="9"/>
      <c r="F404" s="10"/>
      <c r="G404" s="10"/>
      <c r="H404" s="5"/>
      <c r="N404" s="3"/>
      <c r="O404" s="3"/>
      <c r="P404" s="3"/>
      <c r="Q404" s="3"/>
      <c r="R404" s="20"/>
      <c r="S404" s="3"/>
      <c r="V404" s="19"/>
      <c r="X404" s="6"/>
      <c r="Y404" s="8"/>
      <c r="AA404" s="9"/>
      <c r="AB404" s="10"/>
      <c r="AC404" s="10"/>
      <c r="AD404" s="5"/>
      <c r="AJ404" s="3"/>
      <c r="AK404" s="3"/>
      <c r="AL404" s="3"/>
      <c r="AM404" s="3"/>
      <c r="AN404" s="20"/>
      <c r="AO404" s="3"/>
    </row>
    <row r="405" spans="2:41" x14ac:dyDescent="0.25">
      <c r="B405" s="159" t="s">
        <v>9</v>
      </c>
      <c r="C405" s="160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59" t="s">
        <v>9</v>
      </c>
      <c r="Y405" s="160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x14ac:dyDescent="0.25">
      <c r="B406" s="11" t="str">
        <f>IF(Y363&lt;0,"SALDO ADELANTADO","SALDO A FAVOR '")</f>
        <v>SALDO A FAVOR '</v>
      </c>
      <c r="C406" s="12" t="b">
        <f>IF(Y363&lt;=0,Y363*-1)</f>
        <v>0</v>
      </c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11" t="str">
        <f>IF(C402&lt;0,"SALDO ADELANTADO","SALDO A FAVOR'")</f>
        <v>SALDO A FAVOR'</v>
      </c>
      <c r="Y406" s="12">
        <f>IF(C402&lt;=0,C402*-1)</f>
        <v>0</v>
      </c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3" t="s">
        <v>10</v>
      </c>
      <c r="C407" s="12">
        <f>R415</f>
        <v>0</v>
      </c>
      <c r="E407" s="9"/>
      <c r="F407" s="10"/>
      <c r="G407" s="10"/>
      <c r="H407" s="5"/>
      <c r="N407" s="3"/>
      <c r="O407" s="3"/>
      <c r="P407" s="3"/>
      <c r="Q407" s="3"/>
      <c r="R407" s="20"/>
      <c r="S407" s="3"/>
      <c r="V407" s="19"/>
      <c r="X407" s="13" t="s">
        <v>10</v>
      </c>
      <c r="Y407" s="12">
        <f>AN415</f>
        <v>0</v>
      </c>
      <c r="AA407" s="9"/>
      <c r="AB407" s="10"/>
      <c r="AC407" s="10"/>
      <c r="AD407" s="5"/>
      <c r="AJ407" s="3"/>
      <c r="AK407" s="3"/>
      <c r="AL407" s="3"/>
      <c r="AM407" s="3"/>
      <c r="AN407" s="20"/>
      <c r="AO407" s="3"/>
    </row>
    <row r="408" spans="2:41" x14ac:dyDescent="0.25">
      <c r="B408" s="13" t="s">
        <v>11</v>
      </c>
      <c r="C408" s="12"/>
      <c r="E408" s="9"/>
      <c r="F408" s="10"/>
      <c r="G408" s="10"/>
      <c r="H408" s="5"/>
      <c r="N408" s="3"/>
      <c r="O408" s="3"/>
      <c r="P408" s="3"/>
      <c r="Q408" s="3"/>
      <c r="R408" s="20"/>
      <c r="S408" s="3"/>
      <c r="V408" s="19"/>
      <c r="X408" s="13" t="s">
        <v>11</v>
      </c>
      <c r="Y408" s="12"/>
      <c r="AA408" s="9"/>
      <c r="AB408" s="10"/>
      <c r="AC408" s="10"/>
      <c r="AD408" s="5"/>
      <c r="AJ408" s="3"/>
      <c r="AK408" s="3"/>
      <c r="AL408" s="3"/>
      <c r="AM408" s="3"/>
      <c r="AN408" s="20"/>
      <c r="AO408" s="3"/>
    </row>
    <row r="409" spans="2:41" x14ac:dyDescent="0.25">
      <c r="B409" s="13" t="s">
        <v>12</v>
      </c>
      <c r="C409" s="12"/>
      <c r="E409" s="9"/>
      <c r="F409" s="10"/>
      <c r="G409" s="10"/>
      <c r="H409" s="5"/>
      <c r="N409" s="3"/>
      <c r="O409" s="3"/>
      <c r="P409" s="3"/>
      <c r="Q409" s="3"/>
      <c r="R409" s="20"/>
      <c r="S409" s="3"/>
      <c r="V409" s="19"/>
      <c r="X409" s="13" t="s">
        <v>12</v>
      </c>
      <c r="Y409" s="12"/>
      <c r="AA409" s="9"/>
      <c r="AB409" s="10"/>
      <c r="AC409" s="10"/>
      <c r="AD409" s="5"/>
      <c r="AJ409" s="3"/>
      <c r="AK409" s="3"/>
      <c r="AL409" s="3"/>
      <c r="AM409" s="3"/>
      <c r="AN409" s="20"/>
      <c r="AO409" s="3"/>
    </row>
    <row r="410" spans="2:41" x14ac:dyDescent="0.25">
      <c r="B410" s="13" t="s">
        <v>13</v>
      </c>
      <c r="C410" s="12"/>
      <c r="E410" s="9"/>
      <c r="F410" s="10"/>
      <c r="G410" s="10"/>
      <c r="H410" s="5"/>
      <c r="N410" s="3"/>
      <c r="O410" s="3"/>
      <c r="P410" s="3"/>
      <c r="Q410" s="3"/>
      <c r="R410" s="20"/>
      <c r="S410" s="3"/>
      <c r="V410" s="19"/>
      <c r="X410" s="13" t="s">
        <v>13</v>
      </c>
      <c r="Y410" s="12"/>
      <c r="AA410" s="9"/>
      <c r="AB410" s="10"/>
      <c r="AC410" s="10"/>
      <c r="AD410" s="5"/>
      <c r="AJ410" s="3"/>
      <c r="AK410" s="3"/>
      <c r="AL410" s="3"/>
      <c r="AM410" s="3"/>
      <c r="AN410" s="20"/>
      <c r="AO410" s="3"/>
    </row>
    <row r="411" spans="2:41" x14ac:dyDescent="0.25">
      <c r="B411" s="13" t="s">
        <v>14</v>
      </c>
      <c r="C411" s="12"/>
      <c r="E411" s="9"/>
      <c r="F411" s="10"/>
      <c r="G411" s="10"/>
      <c r="H411" s="5"/>
      <c r="N411" s="3"/>
      <c r="O411" s="3"/>
      <c r="P411" s="3"/>
      <c r="Q411" s="3"/>
      <c r="R411" s="20"/>
      <c r="S411" s="3"/>
      <c r="V411" s="19"/>
      <c r="X411" s="13" t="s">
        <v>14</v>
      </c>
      <c r="Y411" s="12"/>
      <c r="AA411" s="9"/>
      <c r="AB411" s="10"/>
      <c r="AC411" s="10"/>
      <c r="AD411" s="5"/>
      <c r="AJ411" s="3"/>
      <c r="AK411" s="3"/>
      <c r="AL411" s="3"/>
      <c r="AM411" s="3"/>
      <c r="AN411" s="20"/>
      <c r="AO411" s="3"/>
    </row>
    <row r="412" spans="2:41" x14ac:dyDescent="0.25">
      <c r="B412" s="13" t="s">
        <v>15</v>
      </c>
      <c r="C412" s="12"/>
      <c r="E412" s="9"/>
      <c r="F412" s="10"/>
      <c r="G412" s="10"/>
      <c r="H412" s="5"/>
      <c r="N412" s="3"/>
      <c r="O412" s="3"/>
      <c r="P412" s="3"/>
      <c r="Q412" s="3"/>
      <c r="R412" s="20"/>
      <c r="S412" s="3"/>
      <c r="V412" s="19"/>
      <c r="X412" s="13" t="s">
        <v>15</v>
      </c>
      <c r="Y412" s="12"/>
      <c r="AA412" s="9"/>
      <c r="AB412" s="10"/>
      <c r="AC412" s="10"/>
      <c r="AD412" s="5"/>
      <c r="AJ412" s="3"/>
      <c r="AK412" s="3"/>
      <c r="AL412" s="3"/>
      <c r="AM412" s="3"/>
      <c r="AN412" s="20"/>
      <c r="AO412" s="3"/>
    </row>
    <row r="413" spans="2:41" x14ac:dyDescent="0.25">
      <c r="B413" s="13" t="s">
        <v>16</v>
      </c>
      <c r="C413" s="12"/>
      <c r="E413" s="161" t="s">
        <v>7</v>
      </c>
      <c r="F413" s="162"/>
      <c r="G413" s="163"/>
      <c r="H413" s="5">
        <f>SUM(H399:H412)</f>
        <v>0</v>
      </c>
      <c r="N413" s="3"/>
      <c r="O413" s="3"/>
      <c r="P413" s="3"/>
      <c r="Q413" s="3"/>
      <c r="R413" s="20"/>
      <c r="S413" s="3"/>
      <c r="V413" s="19"/>
      <c r="X413" s="13" t="s">
        <v>16</v>
      </c>
      <c r="Y413" s="12"/>
      <c r="AA413" s="161" t="s">
        <v>7</v>
      </c>
      <c r="AB413" s="162"/>
      <c r="AC413" s="163"/>
      <c r="AD413" s="5">
        <f>SUM(AD399:AD412)</f>
        <v>0</v>
      </c>
      <c r="AJ413" s="3"/>
      <c r="AK413" s="3"/>
      <c r="AL413" s="3"/>
      <c r="AM413" s="3"/>
      <c r="AN413" s="20"/>
      <c r="AO413" s="3"/>
    </row>
    <row r="414" spans="2:41" x14ac:dyDescent="0.25">
      <c r="B414" s="13" t="s">
        <v>17</v>
      </c>
      <c r="C414" s="12"/>
      <c r="E414" s="15"/>
      <c r="F414" s="15"/>
      <c r="G414" s="15"/>
      <c r="N414" s="3"/>
      <c r="O414" s="3"/>
      <c r="P414" s="3"/>
      <c r="Q414" s="3"/>
      <c r="R414" s="20"/>
      <c r="S414" s="3"/>
      <c r="V414" s="19"/>
      <c r="X414" s="13" t="s">
        <v>17</v>
      </c>
      <c r="Y414" s="12"/>
      <c r="AA414" s="15"/>
      <c r="AB414" s="15"/>
      <c r="AC414" s="15"/>
      <c r="AJ414" s="3"/>
      <c r="AK414" s="3"/>
      <c r="AL414" s="3"/>
      <c r="AM414" s="3"/>
      <c r="AN414" s="20"/>
      <c r="AO414" s="3"/>
    </row>
    <row r="415" spans="2:41" x14ac:dyDescent="0.25">
      <c r="B415" s="14"/>
      <c r="C415" s="12"/>
      <c r="N415" s="161" t="s">
        <v>7</v>
      </c>
      <c r="O415" s="162"/>
      <c r="P415" s="162"/>
      <c r="Q415" s="163"/>
      <c r="R415" s="20">
        <f>SUM(R399:R414)</f>
        <v>0</v>
      </c>
      <c r="S415" s="3"/>
      <c r="V415" s="19"/>
      <c r="X415" s="14"/>
      <c r="Y415" s="12"/>
      <c r="AJ415" s="161" t="s">
        <v>7</v>
      </c>
      <c r="AK415" s="162"/>
      <c r="AL415" s="162"/>
      <c r="AM415" s="163"/>
      <c r="AN415" s="20">
        <f>SUM(AN399:AN414)</f>
        <v>0</v>
      </c>
      <c r="AO415" s="3"/>
    </row>
    <row r="416" spans="2:41" x14ac:dyDescent="0.25">
      <c r="B416" s="14"/>
      <c r="C416" s="12"/>
      <c r="V416" s="19"/>
      <c r="X416" s="14"/>
      <c r="Y416" s="12"/>
    </row>
    <row r="417" spans="2:27" x14ac:dyDescent="0.25">
      <c r="B417" s="14"/>
      <c r="C417" s="12"/>
      <c r="V417" s="19"/>
      <c r="X417" s="14"/>
      <c r="Y417" s="12"/>
    </row>
    <row r="418" spans="2:27" x14ac:dyDescent="0.25">
      <c r="B418" s="14"/>
      <c r="C418" s="12"/>
      <c r="E418" s="16"/>
      <c r="V418" s="19"/>
      <c r="X418" s="14"/>
      <c r="Y418" s="12"/>
      <c r="AA418" s="16"/>
    </row>
    <row r="419" spans="2:27" x14ac:dyDescent="0.25">
      <c r="B419" s="14"/>
      <c r="C419" s="12"/>
      <c r="V419" s="19"/>
      <c r="X419" s="14"/>
      <c r="Y419" s="12"/>
    </row>
    <row r="420" spans="2:27" x14ac:dyDescent="0.25">
      <c r="B420" s="14"/>
      <c r="C420" s="12"/>
      <c r="V420" s="19"/>
      <c r="X420" s="14"/>
      <c r="Y420" s="12"/>
    </row>
    <row r="421" spans="2:27" x14ac:dyDescent="0.25">
      <c r="B421" s="14"/>
      <c r="C421" s="12"/>
      <c r="V421" s="19"/>
      <c r="X421" s="14"/>
      <c r="Y421" s="12"/>
    </row>
    <row r="422" spans="2:27" x14ac:dyDescent="0.25">
      <c r="B422" s="14"/>
      <c r="C422" s="12"/>
      <c r="V422" s="19"/>
      <c r="X422" s="14"/>
      <c r="Y422" s="12"/>
    </row>
    <row r="423" spans="2:27" x14ac:dyDescent="0.25">
      <c r="B423" s="14"/>
      <c r="C423" s="12"/>
      <c r="V423" s="19"/>
      <c r="X423" s="14"/>
      <c r="Y423" s="12"/>
    </row>
    <row r="424" spans="2:27" x14ac:dyDescent="0.25">
      <c r="B424" s="13"/>
      <c r="C424" s="12"/>
      <c r="V424" s="19"/>
      <c r="X424" s="13"/>
      <c r="Y424" s="12"/>
    </row>
    <row r="425" spans="2:27" x14ac:dyDescent="0.25">
      <c r="B425" s="17" t="s">
        <v>18</v>
      </c>
      <c r="C425" s="18">
        <f>SUM(C406:C424)</f>
        <v>0</v>
      </c>
      <c r="D425" s="30" t="s">
        <v>22</v>
      </c>
      <c r="E425" s="30" t="s">
        <v>21</v>
      </c>
      <c r="V425" s="19"/>
      <c r="X425" s="17" t="s">
        <v>18</v>
      </c>
      <c r="Y425" s="18">
        <f>SUM(Y406:Y424)</f>
        <v>0</v>
      </c>
      <c r="Z425" s="30" t="s">
        <v>22</v>
      </c>
      <c r="AA425" s="30" t="s">
        <v>21</v>
      </c>
    </row>
    <row r="426" spans="2:27" x14ac:dyDescent="0.25">
      <c r="E426" s="1" t="s">
        <v>19</v>
      </c>
      <c r="V426" s="19"/>
      <c r="AA426" s="1" t="s">
        <v>19</v>
      </c>
    </row>
    <row r="427" spans="2:27" x14ac:dyDescent="0.25">
      <c r="V427" s="19"/>
    </row>
    <row r="428" spans="2:27" x14ac:dyDescent="0.25">
      <c r="V428" s="19"/>
    </row>
    <row r="429" spans="2:27" x14ac:dyDescent="0.25">
      <c r="V429" s="19"/>
    </row>
    <row r="430" spans="2:27" x14ac:dyDescent="0.25">
      <c r="V430" s="19"/>
    </row>
    <row r="431" spans="2:27" x14ac:dyDescent="0.25">
      <c r="V431" s="19"/>
    </row>
    <row r="432" spans="2:27" x14ac:dyDescent="0.25">
      <c r="V432" s="19"/>
    </row>
    <row r="433" spans="2:31" x14ac:dyDescent="0.25">
      <c r="V433" s="19"/>
    </row>
    <row r="434" spans="2:31" x14ac:dyDescent="0.25">
      <c r="V434" s="19"/>
    </row>
    <row r="435" spans="2:31" x14ac:dyDescent="0.25">
      <c r="V435" s="19"/>
    </row>
    <row r="436" spans="2:31" x14ac:dyDescent="0.25">
      <c r="V436" s="19"/>
    </row>
    <row r="437" spans="2:31" x14ac:dyDescent="0.25">
      <c r="V437" s="19"/>
    </row>
    <row r="438" spans="2:31" x14ac:dyDescent="0.25">
      <c r="V438" s="19"/>
    </row>
    <row r="439" spans="2:31" x14ac:dyDescent="0.25">
      <c r="V439" s="19"/>
    </row>
    <row r="440" spans="2:31" x14ac:dyDescent="0.25">
      <c r="V440" s="19"/>
    </row>
    <row r="441" spans="2:31" x14ac:dyDescent="0.25">
      <c r="V441" s="19"/>
    </row>
    <row r="442" spans="2:31" x14ac:dyDescent="0.25">
      <c r="V442" s="19"/>
    </row>
    <row r="443" spans="2:31" x14ac:dyDescent="0.25">
      <c r="V443" s="19"/>
      <c r="AC443" s="164" t="s">
        <v>29</v>
      </c>
      <c r="AD443" s="164"/>
      <c r="AE443" s="164"/>
    </row>
    <row r="444" spans="2:31" x14ac:dyDescent="0.25">
      <c r="H444" s="165" t="s">
        <v>28</v>
      </c>
      <c r="I444" s="165"/>
      <c r="J444" s="165"/>
      <c r="V444" s="19"/>
      <c r="AC444" s="164"/>
      <c r="AD444" s="164"/>
      <c r="AE444" s="164"/>
    </row>
    <row r="445" spans="2:31" x14ac:dyDescent="0.25">
      <c r="H445" s="165"/>
      <c r="I445" s="165"/>
      <c r="J445" s="165"/>
      <c r="V445" s="19"/>
      <c r="AC445" s="164"/>
      <c r="AD445" s="164"/>
      <c r="AE445" s="164"/>
    </row>
    <row r="446" spans="2:31" x14ac:dyDescent="0.25">
      <c r="V446" s="19"/>
    </row>
    <row r="447" spans="2:31" x14ac:dyDescent="0.25">
      <c r="V447" s="19"/>
    </row>
    <row r="448" spans="2:31" ht="23.25" x14ac:dyDescent="0.35">
      <c r="B448" s="24" t="s">
        <v>66</v>
      </c>
      <c r="V448" s="19"/>
      <c r="X448" s="24" t="s">
        <v>66</v>
      </c>
    </row>
    <row r="449" spans="2:41" ht="23.25" x14ac:dyDescent="0.35">
      <c r="B449" s="25" t="s">
        <v>32</v>
      </c>
      <c r="C449" s="22">
        <f>IF(X397="PAGADO",0,Y402)</f>
        <v>0</v>
      </c>
      <c r="E449" s="166" t="s">
        <v>20</v>
      </c>
      <c r="F449" s="166"/>
      <c r="G449" s="166"/>
      <c r="H449" s="166"/>
      <c r="V449" s="19"/>
      <c r="X449" s="25" t="s">
        <v>32</v>
      </c>
      <c r="Y449" s="22">
        <f>IF(B449="PAGADO",0,C454)</f>
        <v>0</v>
      </c>
      <c r="AA449" s="166" t="s">
        <v>20</v>
      </c>
      <c r="AB449" s="166"/>
      <c r="AC449" s="166"/>
      <c r="AD449" s="166"/>
    </row>
    <row r="450" spans="2:41" x14ac:dyDescent="0.25">
      <c r="B450" s="1" t="s">
        <v>0</v>
      </c>
      <c r="C450" s="21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9"/>
      <c r="X450" s="1" t="s">
        <v>0</v>
      </c>
      <c r="Y450" s="21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2"/>
      <c r="E451" s="4"/>
      <c r="F451" s="3"/>
      <c r="G451" s="3"/>
      <c r="H451" s="5"/>
      <c r="N451" s="3"/>
      <c r="O451" s="3"/>
      <c r="P451" s="3"/>
      <c r="Q451" s="3"/>
      <c r="R451" s="20"/>
      <c r="S451" s="3"/>
      <c r="V451" s="19"/>
      <c r="Y451" s="22"/>
      <c r="AA451" s="4"/>
      <c r="AB451" s="3"/>
      <c r="AC451" s="3"/>
      <c r="AD451" s="5"/>
      <c r="AJ451" s="3"/>
      <c r="AK451" s="3"/>
      <c r="AL451" s="3"/>
      <c r="AM451" s="3"/>
      <c r="AN451" s="20"/>
      <c r="AO451" s="3"/>
    </row>
    <row r="452" spans="2:41" x14ac:dyDescent="0.25">
      <c r="B452" s="1" t="s">
        <v>24</v>
      </c>
      <c r="C452" s="21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20"/>
      <c r="S452" s="3"/>
      <c r="V452" s="19"/>
      <c r="X452" s="1" t="s">
        <v>24</v>
      </c>
      <c r="Y452" s="21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20"/>
      <c r="AO452" s="3"/>
    </row>
    <row r="453" spans="2:41" x14ac:dyDescent="0.25">
      <c r="B453" s="1" t="s">
        <v>9</v>
      </c>
      <c r="C453" s="22">
        <f>C476</f>
        <v>0</v>
      </c>
      <c r="E453" s="4"/>
      <c r="F453" s="3"/>
      <c r="G453" s="3"/>
      <c r="H453" s="5"/>
      <c r="N453" s="3"/>
      <c r="O453" s="3"/>
      <c r="P453" s="3"/>
      <c r="Q453" s="3"/>
      <c r="R453" s="20"/>
      <c r="S453" s="3"/>
      <c r="V453" s="19"/>
      <c r="X453" s="1" t="s">
        <v>9</v>
      </c>
      <c r="Y453" s="22">
        <f>Y476</f>
        <v>0</v>
      </c>
      <c r="AA453" s="4"/>
      <c r="AB453" s="3"/>
      <c r="AC453" s="3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6" t="s">
        <v>25</v>
      </c>
      <c r="C454" s="23">
        <f>C452-C453</f>
        <v>0</v>
      </c>
      <c r="E454" s="4"/>
      <c r="F454" s="3"/>
      <c r="G454" s="3"/>
      <c r="H454" s="5"/>
      <c r="N454" s="3"/>
      <c r="O454" s="3"/>
      <c r="P454" s="3"/>
      <c r="Q454" s="3"/>
      <c r="R454" s="20"/>
      <c r="S454" s="3"/>
      <c r="V454" s="19"/>
      <c r="X454" s="6" t="s">
        <v>8</v>
      </c>
      <c r="Y454" s="23">
        <f>Y452-Y453</f>
        <v>0</v>
      </c>
      <c r="AA454" s="4"/>
      <c r="AB454" s="3"/>
      <c r="AC454" s="3"/>
      <c r="AD454" s="5"/>
      <c r="AJ454" s="3"/>
      <c r="AK454" s="3"/>
      <c r="AL454" s="3"/>
      <c r="AM454" s="3"/>
      <c r="AN454" s="20"/>
      <c r="AO454" s="3"/>
    </row>
    <row r="455" spans="2:41" ht="26.25" x14ac:dyDescent="0.4">
      <c r="B455" s="167" t="str">
        <f>IF(C454&lt;0,"NO PAGAR","COBRAR")</f>
        <v>COBRAR</v>
      </c>
      <c r="C455" s="167"/>
      <c r="E455" s="9"/>
      <c r="F455" s="10"/>
      <c r="G455" s="10"/>
      <c r="H455" s="5"/>
      <c r="N455" s="3"/>
      <c r="O455" s="3"/>
      <c r="P455" s="3"/>
      <c r="Q455" s="3"/>
      <c r="R455" s="20"/>
      <c r="S455" s="3"/>
      <c r="V455" s="19"/>
      <c r="X455" s="167" t="str">
        <f>IF(Y454&lt;0,"NO PAGAR","COBRAR")</f>
        <v>COBRAR</v>
      </c>
      <c r="Y455" s="167"/>
      <c r="AA455" s="9"/>
      <c r="AB455" s="10"/>
      <c r="AC455" s="10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159" t="s">
        <v>9</v>
      </c>
      <c r="C456" s="160"/>
      <c r="E456" s="9"/>
      <c r="F456" s="10"/>
      <c r="G456" s="10"/>
      <c r="H456" s="5"/>
      <c r="N456" s="3"/>
      <c r="O456" s="3"/>
      <c r="P456" s="3"/>
      <c r="Q456" s="3"/>
      <c r="R456" s="20"/>
      <c r="S456" s="3"/>
      <c r="V456" s="19"/>
      <c r="X456" s="159" t="s">
        <v>9</v>
      </c>
      <c r="Y456" s="160"/>
      <c r="AA456" s="9"/>
      <c r="AB456" s="10"/>
      <c r="AC456" s="10"/>
      <c r="AD456" s="5"/>
      <c r="AJ456" s="3"/>
      <c r="AK456" s="3"/>
      <c r="AL456" s="3"/>
      <c r="AM456" s="3"/>
      <c r="AN456" s="20"/>
      <c r="AO456" s="3"/>
    </row>
    <row r="457" spans="2:41" x14ac:dyDescent="0.25">
      <c r="B457" s="11" t="str">
        <f>IF(C490&lt;0,"SALDO A FAVOR","SALDO ADELANTAD0'")</f>
        <v>SALDO ADELANTAD0'</v>
      </c>
      <c r="C457" s="12">
        <f>IF(Y402&lt;=0,Y402*-1)</f>
        <v>0</v>
      </c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1" t="str">
        <f>IF(C454&lt;0,"SALDO ADELANTADO","SALDO A FAVOR'")</f>
        <v>SALDO A FAVOR'</v>
      </c>
      <c r="Y457" s="12">
        <f>IF(C454&lt;=0,C454*-1)</f>
        <v>0</v>
      </c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3" t="s">
        <v>10</v>
      </c>
      <c r="C458" s="12">
        <f>R467</f>
        <v>0</v>
      </c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3" t="s">
        <v>10</v>
      </c>
      <c r="Y458" s="12">
        <f>AN467</f>
        <v>0</v>
      </c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3" t="s">
        <v>11</v>
      </c>
      <c r="C459" s="12"/>
      <c r="E459" s="9"/>
      <c r="F459" s="10"/>
      <c r="G459" s="10"/>
      <c r="H459" s="5"/>
      <c r="N459" s="3"/>
      <c r="O459" s="3"/>
      <c r="P459" s="3"/>
      <c r="Q459" s="3"/>
      <c r="R459" s="20"/>
      <c r="S459" s="3"/>
      <c r="V459" s="19"/>
      <c r="X459" s="13" t="s">
        <v>11</v>
      </c>
      <c r="Y459" s="12"/>
      <c r="AA459" s="9"/>
      <c r="AB459" s="10"/>
      <c r="AC459" s="10"/>
      <c r="AD459" s="5"/>
      <c r="AJ459" s="3"/>
      <c r="AK459" s="3"/>
      <c r="AL459" s="3"/>
      <c r="AM459" s="3"/>
      <c r="AN459" s="20"/>
      <c r="AO459" s="3"/>
    </row>
    <row r="460" spans="2:41" x14ac:dyDescent="0.25">
      <c r="B460" s="13" t="s">
        <v>12</v>
      </c>
      <c r="C460" s="12"/>
      <c r="E460" s="9"/>
      <c r="F460" s="10"/>
      <c r="G460" s="10"/>
      <c r="H460" s="5"/>
      <c r="N460" s="3"/>
      <c r="O460" s="3"/>
      <c r="P460" s="3"/>
      <c r="Q460" s="3"/>
      <c r="R460" s="20"/>
      <c r="S460" s="3"/>
      <c r="V460" s="19"/>
      <c r="X460" s="13" t="s">
        <v>12</v>
      </c>
      <c r="Y460" s="12"/>
      <c r="AA460" s="9"/>
      <c r="AB460" s="10"/>
      <c r="AC460" s="10"/>
      <c r="AD460" s="5"/>
      <c r="AJ460" s="3"/>
      <c r="AK460" s="3"/>
      <c r="AL460" s="3"/>
      <c r="AM460" s="3"/>
      <c r="AN460" s="20"/>
      <c r="AO460" s="3"/>
    </row>
    <row r="461" spans="2:41" x14ac:dyDescent="0.25">
      <c r="B461" s="13" t="s">
        <v>13</v>
      </c>
      <c r="C461" s="12"/>
      <c r="E461" s="9"/>
      <c r="F461" s="10"/>
      <c r="G461" s="10"/>
      <c r="H461" s="5"/>
      <c r="N461" s="3"/>
      <c r="O461" s="3"/>
      <c r="P461" s="3"/>
      <c r="Q461" s="3"/>
      <c r="R461" s="20"/>
      <c r="S461" s="3"/>
      <c r="V461" s="19"/>
      <c r="X461" s="13" t="s">
        <v>13</v>
      </c>
      <c r="Y461" s="12"/>
      <c r="AA461" s="9"/>
      <c r="AB461" s="10"/>
      <c r="AC461" s="10"/>
      <c r="AD461" s="5"/>
      <c r="AJ461" s="3"/>
      <c r="AK461" s="3"/>
      <c r="AL461" s="3"/>
      <c r="AM461" s="3"/>
      <c r="AN461" s="20"/>
      <c r="AO461" s="3"/>
    </row>
    <row r="462" spans="2:41" x14ac:dyDescent="0.25">
      <c r="B462" s="13" t="s">
        <v>14</v>
      </c>
      <c r="C462" s="12"/>
      <c r="E462" s="9"/>
      <c r="F462" s="10"/>
      <c r="G462" s="10"/>
      <c r="H462" s="5"/>
      <c r="N462" s="3"/>
      <c r="O462" s="3"/>
      <c r="P462" s="3"/>
      <c r="Q462" s="3"/>
      <c r="R462" s="20"/>
      <c r="S462" s="3"/>
      <c r="V462" s="19"/>
      <c r="X462" s="13" t="s">
        <v>14</v>
      </c>
      <c r="Y462" s="12"/>
      <c r="AA462" s="9"/>
      <c r="AB462" s="10"/>
      <c r="AC462" s="10"/>
      <c r="AD462" s="5"/>
      <c r="AJ462" s="3"/>
      <c r="AK462" s="3"/>
      <c r="AL462" s="3"/>
      <c r="AM462" s="3"/>
      <c r="AN462" s="20"/>
      <c r="AO462" s="3"/>
    </row>
    <row r="463" spans="2:41" x14ac:dyDescent="0.25">
      <c r="B463" s="13" t="s">
        <v>15</v>
      </c>
      <c r="C463" s="12"/>
      <c r="E463" s="9"/>
      <c r="F463" s="10"/>
      <c r="G463" s="10"/>
      <c r="H463" s="5"/>
      <c r="N463" s="3"/>
      <c r="O463" s="3"/>
      <c r="P463" s="3"/>
      <c r="Q463" s="3"/>
      <c r="R463" s="20"/>
      <c r="S463" s="3"/>
      <c r="V463" s="19"/>
      <c r="X463" s="13" t="s">
        <v>15</v>
      </c>
      <c r="Y463" s="12"/>
      <c r="AA463" s="9"/>
      <c r="AB463" s="10"/>
      <c r="AC463" s="10"/>
      <c r="AD463" s="5"/>
      <c r="AJ463" s="3"/>
      <c r="AK463" s="3"/>
      <c r="AL463" s="3"/>
      <c r="AM463" s="3"/>
      <c r="AN463" s="20"/>
      <c r="AO463" s="3"/>
    </row>
    <row r="464" spans="2:41" x14ac:dyDescent="0.25">
      <c r="B464" s="13" t="s">
        <v>16</v>
      </c>
      <c r="C464" s="12"/>
      <c r="E464" s="9"/>
      <c r="F464" s="10"/>
      <c r="G464" s="10"/>
      <c r="H464" s="5"/>
      <c r="N464" s="3"/>
      <c r="O464" s="3"/>
      <c r="P464" s="3"/>
      <c r="Q464" s="3"/>
      <c r="R464" s="20"/>
      <c r="S464" s="3"/>
      <c r="V464" s="19"/>
      <c r="X464" s="13" t="s">
        <v>16</v>
      </c>
      <c r="Y464" s="12"/>
      <c r="AA464" s="9"/>
      <c r="AB464" s="10"/>
      <c r="AC464" s="10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3" t="s">
        <v>17</v>
      </c>
      <c r="C465" s="12"/>
      <c r="E465" s="161" t="s">
        <v>7</v>
      </c>
      <c r="F465" s="162"/>
      <c r="G465" s="163"/>
      <c r="H465" s="5">
        <f>SUM(H451:H464)</f>
        <v>0</v>
      </c>
      <c r="N465" s="3"/>
      <c r="O465" s="3"/>
      <c r="P465" s="3"/>
      <c r="Q465" s="3"/>
      <c r="R465" s="20"/>
      <c r="S465" s="3"/>
      <c r="V465" s="19"/>
      <c r="X465" s="13" t="s">
        <v>17</v>
      </c>
      <c r="Y465" s="12"/>
      <c r="AA465" s="161" t="s">
        <v>7</v>
      </c>
      <c r="AB465" s="162"/>
      <c r="AC465" s="163"/>
      <c r="AD465" s="5">
        <f>SUM(AD451:AD464)</f>
        <v>0</v>
      </c>
      <c r="AJ465" s="3"/>
      <c r="AK465" s="3"/>
      <c r="AL465" s="3"/>
      <c r="AM465" s="3"/>
      <c r="AN465" s="20"/>
      <c r="AO465" s="3"/>
    </row>
    <row r="466" spans="2:41" x14ac:dyDescent="0.25">
      <c r="B466" s="14"/>
      <c r="C466" s="12"/>
      <c r="E466" s="15"/>
      <c r="F466" s="15"/>
      <c r="G466" s="15"/>
      <c r="N466" s="3"/>
      <c r="O466" s="3"/>
      <c r="P466" s="3"/>
      <c r="Q466" s="3"/>
      <c r="R466" s="20"/>
      <c r="S466" s="3"/>
      <c r="V466" s="19"/>
      <c r="X466" s="14"/>
      <c r="Y466" s="12"/>
      <c r="AA466" s="15"/>
      <c r="AB466" s="15"/>
      <c r="AC466" s="15"/>
      <c r="AJ466" s="3"/>
      <c r="AK466" s="3"/>
      <c r="AL466" s="3"/>
      <c r="AM466" s="3"/>
      <c r="AN466" s="20"/>
      <c r="AO466" s="3"/>
    </row>
    <row r="467" spans="2:41" x14ac:dyDescent="0.25">
      <c r="B467" s="14"/>
      <c r="C467" s="12"/>
      <c r="N467" s="161" t="s">
        <v>7</v>
      </c>
      <c r="O467" s="162"/>
      <c r="P467" s="162"/>
      <c r="Q467" s="163"/>
      <c r="R467" s="20">
        <f>SUM(R451:R466)</f>
        <v>0</v>
      </c>
      <c r="S467" s="3"/>
      <c r="V467" s="19"/>
      <c r="X467" s="14"/>
      <c r="Y467" s="12"/>
      <c r="AJ467" s="161" t="s">
        <v>7</v>
      </c>
      <c r="AK467" s="162"/>
      <c r="AL467" s="162"/>
      <c r="AM467" s="163"/>
      <c r="AN467" s="20">
        <f>SUM(AN451:AN466)</f>
        <v>0</v>
      </c>
      <c r="AO467" s="3"/>
    </row>
    <row r="468" spans="2:41" x14ac:dyDescent="0.25">
      <c r="B468" s="14"/>
      <c r="C468" s="12"/>
      <c r="V468" s="19"/>
      <c r="X468" s="14"/>
      <c r="Y468" s="12"/>
    </row>
    <row r="469" spans="2:41" x14ac:dyDescent="0.25">
      <c r="B469" s="14"/>
      <c r="C469" s="12"/>
      <c r="V469" s="19"/>
      <c r="X469" s="14"/>
      <c r="Y469" s="12"/>
    </row>
    <row r="470" spans="2:41" x14ac:dyDescent="0.25">
      <c r="B470" s="14"/>
      <c r="C470" s="12"/>
      <c r="E470" s="16"/>
      <c r="V470" s="19"/>
      <c r="X470" s="14"/>
      <c r="Y470" s="12"/>
      <c r="AA470" s="16"/>
    </row>
    <row r="471" spans="2:41" x14ac:dyDescent="0.25">
      <c r="B471" s="14"/>
      <c r="C471" s="12"/>
      <c r="V471" s="19"/>
      <c r="X471" s="14"/>
      <c r="Y471" s="12"/>
    </row>
    <row r="472" spans="2:41" x14ac:dyDescent="0.25">
      <c r="B472" s="14"/>
      <c r="C472" s="12"/>
      <c r="V472" s="19"/>
      <c r="X472" s="14"/>
      <c r="Y472" s="12"/>
    </row>
    <row r="473" spans="2:41" x14ac:dyDescent="0.25">
      <c r="B473" s="14"/>
      <c r="C473" s="12"/>
      <c r="V473" s="19"/>
      <c r="X473" s="14"/>
      <c r="Y473" s="12"/>
    </row>
    <row r="474" spans="2:41" x14ac:dyDescent="0.25">
      <c r="B474" s="14"/>
      <c r="C474" s="12"/>
      <c r="V474" s="19"/>
      <c r="X474" s="14"/>
      <c r="Y474" s="12"/>
    </row>
    <row r="475" spans="2:41" x14ac:dyDescent="0.25">
      <c r="B475" s="13"/>
      <c r="C475" s="12"/>
      <c r="V475" s="19"/>
      <c r="X475" s="13"/>
      <c r="Y475" s="12"/>
    </row>
    <row r="476" spans="2:41" x14ac:dyDescent="0.25">
      <c r="B476" s="17" t="s">
        <v>18</v>
      </c>
      <c r="C476" s="18">
        <f>SUM(C457:C475)</f>
        <v>0</v>
      </c>
      <c r="V476" s="19"/>
      <c r="X476" s="17" t="s">
        <v>18</v>
      </c>
      <c r="Y476" s="18">
        <f>SUM(Y457:Y475)</f>
        <v>0</v>
      </c>
    </row>
    <row r="477" spans="2:41" x14ac:dyDescent="0.25">
      <c r="D477" s="30" t="s">
        <v>22</v>
      </c>
      <c r="E477" s="30" t="s">
        <v>21</v>
      </c>
      <c r="V477" s="19"/>
      <c r="Z477" s="30" t="s">
        <v>22</v>
      </c>
      <c r="AA477" s="30" t="s">
        <v>21</v>
      </c>
    </row>
    <row r="478" spans="2:41" x14ac:dyDescent="0.25">
      <c r="E478" s="1" t="s">
        <v>19</v>
      </c>
      <c r="V478" s="19"/>
      <c r="AA478" s="1" t="s">
        <v>19</v>
      </c>
    </row>
    <row r="479" spans="2:41" x14ac:dyDescent="0.25">
      <c r="V479" s="19"/>
    </row>
    <row r="480" spans="2:41" x14ac:dyDescent="0.25">
      <c r="V480" s="19"/>
    </row>
    <row r="481" spans="1:43" x14ac:dyDescent="0.25">
      <c r="V481" s="19"/>
    </row>
    <row r="482" spans="1:43" x14ac:dyDescent="0.25">
      <c r="V482" s="19"/>
    </row>
    <row r="483" spans="1:43" x14ac:dyDescent="0.25">
      <c r="V483" s="19"/>
    </row>
    <row r="484" spans="1:43" x14ac:dyDescent="0.25">
      <c r="V484" s="19"/>
    </row>
    <row r="485" spans="1:43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</row>
    <row r="486" spans="1:43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</row>
    <row r="487" spans="1:43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</row>
    <row r="488" spans="1:43" x14ac:dyDescent="0.25">
      <c r="V488" s="19"/>
    </row>
    <row r="489" spans="1:43" x14ac:dyDescent="0.25">
      <c r="H489" s="165" t="s">
        <v>30</v>
      </c>
      <c r="I489" s="165"/>
      <c r="J489" s="165"/>
      <c r="V489" s="19"/>
      <c r="AA489" s="165" t="s">
        <v>31</v>
      </c>
      <c r="AB489" s="165"/>
      <c r="AC489" s="165"/>
    </row>
    <row r="490" spans="1:43" x14ac:dyDescent="0.25">
      <c r="H490" s="165"/>
      <c r="I490" s="165"/>
      <c r="J490" s="165"/>
      <c r="V490" s="19"/>
      <c r="AA490" s="165"/>
      <c r="AB490" s="165"/>
      <c r="AC490" s="165"/>
    </row>
    <row r="491" spans="1:43" x14ac:dyDescent="0.25">
      <c r="V491" s="19"/>
    </row>
    <row r="492" spans="1:43" x14ac:dyDescent="0.25">
      <c r="V492" s="19"/>
    </row>
    <row r="493" spans="1:43" ht="23.25" x14ac:dyDescent="0.35">
      <c r="B493" s="26" t="s">
        <v>66</v>
      </c>
      <c r="V493" s="19"/>
      <c r="X493" s="24" t="s">
        <v>66</v>
      </c>
    </row>
    <row r="494" spans="1:43" ht="23.25" x14ac:dyDescent="0.35">
      <c r="B494" s="25" t="s">
        <v>32</v>
      </c>
      <c r="C494" s="22">
        <f>IF(X449="PAGADO",0,C454)</f>
        <v>0</v>
      </c>
      <c r="E494" s="166" t="s">
        <v>20</v>
      </c>
      <c r="F494" s="166"/>
      <c r="G494" s="166"/>
      <c r="H494" s="166"/>
      <c r="V494" s="19"/>
      <c r="X494" s="25" t="s">
        <v>32</v>
      </c>
      <c r="Y494" s="22">
        <f>IF(B1294="PAGADO",0,C499)</f>
        <v>0</v>
      </c>
      <c r="AA494" s="166" t="s">
        <v>20</v>
      </c>
      <c r="AB494" s="166"/>
      <c r="AC494" s="166"/>
      <c r="AD494" s="166"/>
    </row>
    <row r="495" spans="1:43" x14ac:dyDescent="0.25">
      <c r="B495" s="1" t="s">
        <v>0</v>
      </c>
      <c r="C495" s="21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9"/>
      <c r="X495" s="1" t="s">
        <v>0</v>
      </c>
      <c r="Y495" s="21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2"/>
      <c r="E496" s="4"/>
      <c r="F496" s="3"/>
      <c r="G496" s="3"/>
      <c r="H496" s="5"/>
      <c r="N496" s="3"/>
      <c r="O496" s="3"/>
      <c r="P496" s="3"/>
      <c r="Q496" s="3"/>
      <c r="R496" s="20"/>
      <c r="S496" s="3"/>
      <c r="V496" s="19"/>
      <c r="Y496" s="22"/>
      <c r="AA496" s="4"/>
      <c r="AB496" s="3"/>
      <c r="AC496" s="3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" t="s">
        <v>24</v>
      </c>
      <c r="C497" s="21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20"/>
      <c r="S497" s="3"/>
      <c r="V497" s="19"/>
      <c r="X497" s="1" t="s">
        <v>24</v>
      </c>
      <c r="Y497" s="21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" t="s">
        <v>9</v>
      </c>
      <c r="C498" s="22">
        <f>C522</f>
        <v>0</v>
      </c>
      <c r="E498" s="4"/>
      <c r="F498" s="3"/>
      <c r="G498" s="3"/>
      <c r="H498" s="5"/>
      <c r="N498" s="3"/>
      <c r="O498" s="3"/>
      <c r="P498" s="3"/>
      <c r="Q498" s="3"/>
      <c r="R498" s="20"/>
      <c r="S498" s="3"/>
      <c r="V498" s="19"/>
      <c r="X498" s="1" t="s">
        <v>9</v>
      </c>
      <c r="Y498" s="22">
        <f>Y522</f>
        <v>0</v>
      </c>
      <c r="AA498" s="4"/>
      <c r="AB498" s="3"/>
      <c r="AC498" s="3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6" t="s">
        <v>26</v>
      </c>
      <c r="C499" s="23">
        <f>C497-C498</f>
        <v>0</v>
      </c>
      <c r="E499" s="4"/>
      <c r="F499" s="3"/>
      <c r="G499" s="3"/>
      <c r="H499" s="5"/>
      <c r="N499" s="3"/>
      <c r="O499" s="3"/>
      <c r="P499" s="3"/>
      <c r="Q499" s="3"/>
      <c r="R499" s="20"/>
      <c r="S499" s="3"/>
      <c r="V499" s="19"/>
      <c r="X499" s="6" t="s">
        <v>27</v>
      </c>
      <c r="Y499" s="23">
        <f>Y497-Y498</f>
        <v>0</v>
      </c>
      <c r="AA499" s="4"/>
      <c r="AB499" s="3"/>
      <c r="AC499" s="3"/>
      <c r="AD499" s="5"/>
      <c r="AJ499" s="3"/>
      <c r="AK499" s="3"/>
      <c r="AL499" s="3"/>
      <c r="AM499" s="3"/>
      <c r="AN499" s="20"/>
      <c r="AO499" s="3"/>
    </row>
    <row r="500" spans="2:41" ht="23.25" x14ac:dyDescent="0.35">
      <c r="B500" s="6"/>
      <c r="C500" s="7"/>
      <c r="E500" s="9"/>
      <c r="F500" s="10"/>
      <c r="G500" s="10"/>
      <c r="H500" s="5"/>
      <c r="N500" s="3"/>
      <c r="O500" s="3"/>
      <c r="P500" s="3"/>
      <c r="Q500" s="3"/>
      <c r="R500" s="20"/>
      <c r="S500" s="3"/>
      <c r="V500" s="19"/>
      <c r="X500" s="168" t="str">
        <f>IF(Y499&lt;0,"NO PAGAR","COBRAR'")</f>
        <v>COBRAR'</v>
      </c>
      <c r="Y500" s="168"/>
      <c r="AA500" s="9"/>
      <c r="AB500" s="10"/>
      <c r="AC500" s="10"/>
      <c r="AD500" s="5"/>
      <c r="AJ500" s="3"/>
      <c r="AK500" s="3"/>
      <c r="AL500" s="3"/>
      <c r="AM500" s="3"/>
      <c r="AN500" s="20"/>
      <c r="AO500" s="3"/>
    </row>
    <row r="501" spans="2:41" ht="23.25" x14ac:dyDescent="0.35">
      <c r="B501" s="168" t="str">
        <f>IF(C499&lt;0,"NO PAGAR","COBRAR'")</f>
        <v>COBRAR'</v>
      </c>
      <c r="C501" s="168"/>
      <c r="E501" s="9"/>
      <c r="F501" s="10"/>
      <c r="G501" s="10"/>
      <c r="H501" s="5"/>
      <c r="N501" s="3"/>
      <c r="O501" s="3"/>
      <c r="P501" s="3"/>
      <c r="Q501" s="3"/>
      <c r="R501" s="20"/>
      <c r="S501" s="3"/>
      <c r="V501" s="19"/>
      <c r="X501" s="6"/>
      <c r="Y501" s="8"/>
      <c r="AA501" s="9"/>
      <c r="AB501" s="10"/>
      <c r="AC501" s="10"/>
      <c r="AD501" s="5"/>
      <c r="AJ501" s="3"/>
      <c r="AK501" s="3"/>
      <c r="AL501" s="3"/>
      <c r="AM501" s="3"/>
      <c r="AN501" s="20"/>
      <c r="AO501" s="3"/>
    </row>
    <row r="502" spans="2:41" x14ac:dyDescent="0.25">
      <c r="B502" s="159" t="s">
        <v>9</v>
      </c>
      <c r="C502" s="160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59" t="s">
        <v>9</v>
      </c>
      <c r="Y502" s="160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x14ac:dyDescent="0.25">
      <c r="B503" s="11" t="str">
        <f>IF(Y454&lt;0,"SALDO ADELANTADO","SALDO A FAVOR '")</f>
        <v>SALDO A FAVOR '</v>
      </c>
      <c r="C503" s="12">
        <f>IF(Y454&lt;=0,Y454*-1)</f>
        <v>0</v>
      </c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11" t="str">
        <f>IF(C499&lt;0,"SALDO ADELANTADO","SALDO A FAVOR'")</f>
        <v>SALDO A FAVOR'</v>
      </c>
      <c r="Y503" s="12">
        <f>IF(C499&lt;=0,C499*-1)</f>
        <v>0</v>
      </c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3" t="s">
        <v>10</v>
      </c>
      <c r="C504" s="12">
        <f>R512</f>
        <v>0</v>
      </c>
      <c r="E504" s="9"/>
      <c r="F504" s="10"/>
      <c r="G504" s="10"/>
      <c r="H504" s="5"/>
      <c r="N504" s="3"/>
      <c r="O504" s="3"/>
      <c r="P504" s="3"/>
      <c r="Q504" s="3"/>
      <c r="R504" s="20"/>
      <c r="S504" s="3"/>
      <c r="V504" s="19"/>
      <c r="X504" s="13" t="s">
        <v>10</v>
      </c>
      <c r="Y504" s="12">
        <f>AN512</f>
        <v>0</v>
      </c>
      <c r="AA504" s="9"/>
      <c r="AB504" s="10"/>
      <c r="AC504" s="10"/>
      <c r="AD504" s="5"/>
      <c r="AJ504" s="3"/>
      <c r="AK504" s="3"/>
      <c r="AL504" s="3"/>
      <c r="AM504" s="3"/>
      <c r="AN504" s="20"/>
      <c r="AO504" s="3"/>
    </row>
    <row r="505" spans="2:41" x14ac:dyDescent="0.25">
      <c r="B505" s="13" t="s">
        <v>11</v>
      </c>
      <c r="C505" s="12"/>
      <c r="E505" s="9"/>
      <c r="F505" s="10"/>
      <c r="G505" s="10"/>
      <c r="H505" s="5"/>
      <c r="N505" s="3"/>
      <c r="O505" s="3"/>
      <c r="P505" s="3"/>
      <c r="Q505" s="3"/>
      <c r="R505" s="20"/>
      <c r="S505" s="3"/>
      <c r="V505" s="19"/>
      <c r="X505" s="13" t="s">
        <v>11</v>
      </c>
      <c r="Y505" s="12"/>
      <c r="AA505" s="9"/>
      <c r="AB505" s="10"/>
      <c r="AC505" s="10"/>
      <c r="AD505" s="5"/>
      <c r="AJ505" s="3"/>
      <c r="AK505" s="3"/>
      <c r="AL505" s="3"/>
      <c r="AM505" s="3"/>
      <c r="AN505" s="20"/>
      <c r="AO505" s="3"/>
    </row>
    <row r="506" spans="2:41" x14ac:dyDescent="0.25">
      <c r="B506" s="13" t="s">
        <v>12</v>
      </c>
      <c r="C506" s="12"/>
      <c r="E506" s="9"/>
      <c r="F506" s="10"/>
      <c r="G506" s="10"/>
      <c r="H506" s="5"/>
      <c r="N506" s="3"/>
      <c r="O506" s="3"/>
      <c r="P506" s="3"/>
      <c r="Q506" s="3"/>
      <c r="R506" s="20"/>
      <c r="S506" s="3"/>
      <c r="V506" s="19"/>
      <c r="X506" s="13" t="s">
        <v>12</v>
      </c>
      <c r="Y506" s="12"/>
      <c r="AA506" s="9"/>
      <c r="AB506" s="10"/>
      <c r="AC506" s="10"/>
      <c r="AD506" s="5"/>
      <c r="AJ506" s="3"/>
      <c r="AK506" s="3"/>
      <c r="AL506" s="3"/>
      <c r="AM506" s="3"/>
      <c r="AN506" s="20"/>
      <c r="AO506" s="3"/>
    </row>
    <row r="507" spans="2:41" x14ac:dyDescent="0.25">
      <c r="B507" s="13" t="s">
        <v>13</v>
      </c>
      <c r="C507" s="12"/>
      <c r="E507" s="9"/>
      <c r="F507" s="10"/>
      <c r="G507" s="10"/>
      <c r="H507" s="5"/>
      <c r="N507" s="3"/>
      <c r="O507" s="3"/>
      <c r="P507" s="3"/>
      <c r="Q507" s="3"/>
      <c r="R507" s="20"/>
      <c r="S507" s="3"/>
      <c r="V507" s="19"/>
      <c r="X507" s="13" t="s">
        <v>13</v>
      </c>
      <c r="Y507" s="12"/>
      <c r="AA507" s="9"/>
      <c r="AB507" s="10"/>
      <c r="AC507" s="10"/>
      <c r="AD507" s="5"/>
      <c r="AJ507" s="3"/>
      <c r="AK507" s="3"/>
      <c r="AL507" s="3"/>
      <c r="AM507" s="3"/>
      <c r="AN507" s="20"/>
      <c r="AO507" s="3"/>
    </row>
    <row r="508" spans="2:41" x14ac:dyDescent="0.25">
      <c r="B508" s="13" t="s">
        <v>14</v>
      </c>
      <c r="C508" s="12"/>
      <c r="E508" s="9"/>
      <c r="F508" s="10"/>
      <c r="G508" s="10"/>
      <c r="H508" s="5"/>
      <c r="N508" s="3"/>
      <c r="O508" s="3"/>
      <c r="P508" s="3"/>
      <c r="Q508" s="3"/>
      <c r="R508" s="20"/>
      <c r="S508" s="3"/>
      <c r="V508" s="19"/>
      <c r="X508" s="13" t="s">
        <v>14</v>
      </c>
      <c r="Y508" s="12"/>
      <c r="AA508" s="9"/>
      <c r="AB508" s="10"/>
      <c r="AC508" s="10"/>
      <c r="AD508" s="5"/>
      <c r="AJ508" s="3"/>
      <c r="AK508" s="3"/>
      <c r="AL508" s="3"/>
      <c r="AM508" s="3"/>
      <c r="AN508" s="20"/>
      <c r="AO508" s="3"/>
    </row>
    <row r="509" spans="2:41" x14ac:dyDescent="0.25">
      <c r="B509" s="13" t="s">
        <v>15</v>
      </c>
      <c r="C509" s="12"/>
      <c r="E509" s="9"/>
      <c r="F509" s="10"/>
      <c r="G509" s="10"/>
      <c r="H509" s="5"/>
      <c r="N509" s="3"/>
      <c r="O509" s="3"/>
      <c r="P509" s="3"/>
      <c r="Q509" s="3"/>
      <c r="R509" s="20"/>
      <c r="S509" s="3"/>
      <c r="V509" s="19"/>
      <c r="X509" s="13" t="s">
        <v>15</v>
      </c>
      <c r="Y509" s="12"/>
      <c r="AA509" s="9"/>
      <c r="AB509" s="10"/>
      <c r="AC509" s="10"/>
      <c r="AD509" s="5"/>
      <c r="AJ509" s="3"/>
      <c r="AK509" s="3"/>
      <c r="AL509" s="3"/>
      <c r="AM509" s="3"/>
      <c r="AN509" s="20"/>
      <c r="AO509" s="3"/>
    </row>
    <row r="510" spans="2:41" x14ac:dyDescent="0.25">
      <c r="B510" s="13" t="s">
        <v>16</v>
      </c>
      <c r="C510" s="12"/>
      <c r="E510" s="161" t="s">
        <v>7</v>
      </c>
      <c r="F510" s="162"/>
      <c r="G510" s="163"/>
      <c r="H510" s="5">
        <f>SUM(H496:H509)</f>
        <v>0</v>
      </c>
      <c r="N510" s="3"/>
      <c r="O510" s="3"/>
      <c r="P510" s="3"/>
      <c r="Q510" s="3"/>
      <c r="R510" s="20"/>
      <c r="S510" s="3"/>
      <c r="V510" s="19"/>
      <c r="X510" s="13" t="s">
        <v>16</v>
      </c>
      <c r="Y510" s="12"/>
      <c r="AA510" s="161" t="s">
        <v>7</v>
      </c>
      <c r="AB510" s="162"/>
      <c r="AC510" s="163"/>
      <c r="AD510" s="5">
        <f>SUM(AD496:AD509)</f>
        <v>0</v>
      </c>
      <c r="AJ510" s="3"/>
      <c r="AK510" s="3"/>
      <c r="AL510" s="3"/>
      <c r="AM510" s="3"/>
      <c r="AN510" s="20"/>
      <c r="AO510" s="3"/>
    </row>
    <row r="511" spans="2:41" x14ac:dyDescent="0.25">
      <c r="B511" s="13" t="s">
        <v>17</v>
      </c>
      <c r="C511" s="12"/>
      <c r="E511" s="15"/>
      <c r="F511" s="15"/>
      <c r="G511" s="15"/>
      <c r="N511" s="3"/>
      <c r="O511" s="3"/>
      <c r="P511" s="3"/>
      <c r="Q511" s="3"/>
      <c r="R511" s="20"/>
      <c r="S511" s="3"/>
      <c r="V511" s="19"/>
      <c r="X511" s="13" t="s">
        <v>17</v>
      </c>
      <c r="Y511" s="12"/>
      <c r="AA511" s="15"/>
      <c r="AB511" s="15"/>
      <c r="AC511" s="15"/>
      <c r="AJ511" s="3"/>
      <c r="AK511" s="3"/>
      <c r="AL511" s="3"/>
      <c r="AM511" s="3"/>
      <c r="AN511" s="20"/>
      <c r="AO511" s="3"/>
    </row>
    <row r="512" spans="2:41" x14ac:dyDescent="0.25">
      <c r="B512" s="14"/>
      <c r="C512" s="12"/>
      <c r="N512" s="161" t="s">
        <v>7</v>
      </c>
      <c r="O512" s="162"/>
      <c r="P512" s="162"/>
      <c r="Q512" s="163"/>
      <c r="R512" s="20">
        <f>SUM(R496:R511)</f>
        <v>0</v>
      </c>
      <c r="S512" s="3"/>
      <c r="V512" s="19"/>
      <c r="X512" s="14"/>
      <c r="Y512" s="12"/>
      <c r="AJ512" s="161" t="s">
        <v>7</v>
      </c>
      <c r="AK512" s="162"/>
      <c r="AL512" s="162"/>
      <c r="AM512" s="163"/>
      <c r="AN512" s="20">
        <f>SUM(AN496:AN511)</f>
        <v>0</v>
      </c>
      <c r="AO512" s="3"/>
    </row>
    <row r="513" spans="2:27" x14ac:dyDescent="0.25">
      <c r="B513" s="14"/>
      <c r="C513" s="12"/>
      <c r="V513" s="19"/>
      <c r="X513" s="14"/>
      <c r="Y513" s="12"/>
    </row>
    <row r="514" spans="2:27" x14ac:dyDescent="0.25">
      <c r="B514" s="14"/>
      <c r="C514" s="12"/>
      <c r="V514" s="19"/>
      <c r="X514" s="14"/>
      <c r="Y514" s="12"/>
    </row>
    <row r="515" spans="2:27" x14ac:dyDescent="0.25">
      <c r="B515" s="14"/>
      <c r="C515" s="12"/>
      <c r="E515" s="16"/>
      <c r="V515" s="19"/>
      <c r="X515" s="14"/>
      <c r="Y515" s="12"/>
      <c r="AA515" s="16"/>
    </row>
    <row r="516" spans="2:27" x14ac:dyDescent="0.25">
      <c r="B516" s="14"/>
      <c r="C516" s="12"/>
      <c r="V516" s="19"/>
      <c r="X516" s="14"/>
      <c r="Y516" s="12"/>
    </row>
    <row r="517" spans="2:27" x14ac:dyDescent="0.25">
      <c r="B517" s="14"/>
      <c r="C517" s="12"/>
      <c r="V517" s="19"/>
      <c r="X517" s="14"/>
      <c r="Y517" s="12"/>
    </row>
    <row r="518" spans="2:27" x14ac:dyDescent="0.25">
      <c r="B518" s="14"/>
      <c r="C518" s="12"/>
      <c r="V518" s="19"/>
      <c r="X518" s="14"/>
      <c r="Y518" s="12"/>
    </row>
    <row r="519" spans="2:27" x14ac:dyDescent="0.25">
      <c r="B519" s="14"/>
      <c r="C519" s="12"/>
      <c r="V519" s="19"/>
      <c r="X519" s="14"/>
      <c r="Y519" s="12"/>
    </row>
    <row r="520" spans="2:27" x14ac:dyDescent="0.25">
      <c r="B520" s="14"/>
      <c r="C520" s="12"/>
      <c r="V520" s="19"/>
      <c r="X520" s="14"/>
      <c r="Y520" s="12"/>
    </row>
    <row r="521" spans="2:27" x14ac:dyDescent="0.25">
      <c r="B521" s="13"/>
      <c r="C521" s="12"/>
      <c r="V521" s="19"/>
      <c r="X521" s="13"/>
      <c r="Y521" s="12"/>
    </row>
    <row r="522" spans="2:27" x14ac:dyDescent="0.25">
      <c r="B522" s="17" t="s">
        <v>18</v>
      </c>
      <c r="C522" s="18">
        <f>SUM(C503:C521)</f>
        <v>0</v>
      </c>
      <c r="D522" s="30" t="s">
        <v>22</v>
      </c>
      <c r="E522" s="30" t="s">
        <v>21</v>
      </c>
      <c r="V522" s="19"/>
      <c r="X522" s="17" t="s">
        <v>18</v>
      </c>
      <c r="Y522" s="18">
        <f>SUM(Y503:Y521)</f>
        <v>0</v>
      </c>
      <c r="Z522" s="30" t="s">
        <v>22</v>
      </c>
      <c r="AA522" s="30" t="s">
        <v>21</v>
      </c>
    </row>
    <row r="523" spans="2:27" x14ac:dyDescent="0.25">
      <c r="E523" s="1" t="s">
        <v>19</v>
      </c>
      <c r="V523" s="19"/>
      <c r="AA523" s="1" t="s">
        <v>19</v>
      </c>
    </row>
    <row r="524" spans="2:27" x14ac:dyDescent="0.25">
      <c r="V524" s="19"/>
    </row>
    <row r="525" spans="2:27" x14ac:dyDescent="0.25">
      <c r="V525" s="19"/>
    </row>
    <row r="526" spans="2:27" x14ac:dyDescent="0.25">
      <c r="V526" s="19"/>
    </row>
    <row r="527" spans="2:27" x14ac:dyDescent="0.25">
      <c r="V527" s="19"/>
    </row>
    <row r="528" spans="2:27" x14ac:dyDescent="0.25">
      <c r="V528" s="19"/>
    </row>
    <row r="529" spans="8:31" x14ac:dyDescent="0.25">
      <c r="V529" s="19"/>
    </row>
    <row r="530" spans="8:31" x14ac:dyDescent="0.25">
      <c r="V530" s="19"/>
    </row>
    <row r="531" spans="8:31" x14ac:dyDescent="0.25">
      <c r="V531" s="19"/>
    </row>
    <row r="532" spans="8:31" x14ac:dyDescent="0.25">
      <c r="V532" s="19"/>
    </row>
    <row r="533" spans="8:31" x14ac:dyDescent="0.25">
      <c r="V533" s="19"/>
    </row>
    <row r="534" spans="8:31" x14ac:dyDescent="0.25">
      <c r="V534" s="19"/>
    </row>
    <row r="535" spans="8:31" x14ac:dyDescent="0.25">
      <c r="V535" s="19"/>
    </row>
    <row r="536" spans="8:31" x14ac:dyDescent="0.25">
      <c r="V536" s="19"/>
    </row>
    <row r="537" spans="8:31" x14ac:dyDescent="0.25">
      <c r="V537" s="19"/>
    </row>
    <row r="538" spans="8:31" x14ac:dyDescent="0.25">
      <c r="V538" s="19"/>
    </row>
    <row r="539" spans="8:31" x14ac:dyDescent="0.25">
      <c r="V539" s="19"/>
    </row>
    <row r="540" spans="8:31" x14ac:dyDescent="0.25">
      <c r="V540" s="19"/>
    </row>
    <row r="541" spans="8:31" x14ac:dyDescent="0.25">
      <c r="V541" s="19"/>
    </row>
    <row r="542" spans="8:31" x14ac:dyDescent="0.25">
      <c r="V542" s="19"/>
      <c r="AC542" s="164" t="s">
        <v>29</v>
      </c>
      <c r="AD542" s="164"/>
      <c r="AE542" s="164"/>
    </row>
    <row r="543" spans="8:31" x14ac:dyDescent="0.25">
      <c r="H543" s="165" t="s">
        <v>28</v>
      </c>
      <c r="I543" s="165"/>
      <c r="J543" s="165"/>
      <c r="V543" s="19"/>
      <c r="AC543" s="164"/>
      <c r="AD543" s="164"/>
      <c r="AE543" s="164"/>
    </row>
    <row r="544" spans="8:31" x14ac:dyDescent="0.25">
      <c r="H544" s="165"/>
      <c r="I544" s="165"/>
      <c r="J544" s="165"/>
      <c r="V544" s="19"/>
      <c r="AC544" s="164"/>
      <c r="AD544" s="164"/>
      <c r="AE544" s="164"/>
    </row>
    <row r="545" spans="2:41" x14ac:dyDescent="0.25">
      <c r="V545" s="19"/>
    </row>
    <row r="546" spans="2:41" x14ac:dyDescent="0.25">
      <c r="V546" s="19"/>
    </row>
    <row r="547" spans="2:41" ht="23.25" x14ac:dyDescent="0.35">
      <c r="B547" s="24" t="s">
        <v>67</v>
      </c>
      <c r="V547" s="19"/>
      <c r="X547" s="24" t="s">
        <v>67</v>
      </c>
    </row>
    <row r="548" spans="2:41" ht="23.25" x14ac:dyDescent="0.35">
      <c r="B548" s="25" t="s">
        <v>32</v>
      </c>
      <c r="C548" s="22">
        <f>IF(X494="PAGADO",0,Y499)</f>
        <v>0</v>
      </c>
      <c r="E548" s="166" t="s">
        <v>20</v>
      </c>
      <c r="F548" s="166"/>
      <c r="G548" s="166"/>
      <c r="H548" s="166"/>
      <c r="V548" s="19"/>
      <c r="X548" s="25" t="s">
        <v>32</v>
      </c>
      <c r="Y548" s="22">
        <f>IF(B548="PAGADO",0,C553)</f>
        <v>0</v>
      </c>
      <c r="AA548" s="166" t="s">
        <v>20</v>
      </c>
      <c r="AB548" s="166"/>
      <c r="AC548" s="166"/>
      <c r="AD548" s="166"/>
    </row>
    <row r="549" spans="2:41" x14ac:dyDescent="0.25">
      <c r="B549" s="1" t="s">
        <v>0</v>
      </c>
      <c r="C549" s="21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9"/>
      <c r="X549" s="1" t="s">
        <v>0</v>
      </c>
      <c r="Y549" s="21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2"/>
      <c r="E550" s="4"/>
      <c r="F550" s="3"/>
      <c r="G550" s="3"/>
      <c r="H550" s="5"/>
      <c r="N550" s="3"/>
      <c r="O550" s="3"/>
      <c r="P550" s="3"/>
      <c r="Q550" s="3"/>
      <c r="R550" s="20"/>
      <c r="S550" s="3"/>
      <c r="V550" s="19"/>
      <c r="Y550" s="22"/>
      <c r="AA550" s="4"/>
      <c r="AB550" s="3"/>
      <c r="AC550" s="3"/>
      <c r="AD550" s="5"/>
      <c r="AJ550" s="3"/>
      <c r="AK550" s="3"/>
      <c r="AL550" s="3"/>
      <c r="AM550" s="3"/>
      <c r="AN550" s="20"/>
      <c r="AO550" s="3"/>
    </row>
    <row r="551" spans="2:41" x14ac:dyDescent="0.25">
      <c r="B551" s="1" t="s">
        <v>24</v>
      </c>
      <c r="C551" s="21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20"/>
      <c r="S551" s="3"/>
      <c r="V551" s="19"/>
      <c r="X551" s="1" t="s">
        <v>24</v>
      </c>
      <c r="Y551" s="21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20"/>
      <c r="AO551" s="3"/>
    </row>
    <row r="552" spans="2:41" x14ac:dyDescent="0.25">
      <c r="B552" s="1" t="s">
        <v>9</v>
      </c>
      <c r="C552" s="22">
        <f>C575</f>
        <v>0</v>
      </c>
      <c r="E552" s="4"/>
      <c r="F552" s="3"/>
      <c r="G552" s="3"/>
      <c r="H552" s="5"/>
      <c r="N552" s="3"/>
      <c r="O552" s="3"/>
      <c r="P552" s="3"/>
      <c r="Q552" s="3"/>
      <c r="R552" s="20"/>
      <c r="S552" s="3"/>
      <c r="V552" s="19"/>
      <c r="X552" s="1" t="s">
        <v>9</v>
      </c>
      <c r="Y552" s="22">
        <f>Y575</f>
        <v>0</v>
      </c>
      <c r="AA552" s="4"/>
      <c r="AB552" s="3"/>
      <c r="AC552" s="3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6" t="s">
        <v>25</v>
      </c>
      <c r="C553" s="23">
        <f>C551-C552</f>
        <v>0</v>
      </c>
      <c r="E553" s="4"/>
      <c r="F553" s="3"/>
      <c r="G553" s="3"/>
      <c r="H553" s="5"/>
      <c r="N553" s="3"/>
      <c r="O553" s="3"/>
      <c r="P553" s="3"/>
      <c r="Q553" s="3"/>
      <c r="R553" s="20"/>
      <c r="S553" s="3"/>
      <c r="V553" s="19"/>
      <c r="X553" s="6" t="s">
        <v>8</v>
      </c>
      <c r="Y553" s="23">
        <f>Y551-Y552</f>
        <v>0</v>
      </c>
      <c r="AA553" s="4"/>
      <c r="AB553" s="3"/>
      <c r="AC553" s="3"/>
      <c r="AD553" s="5"/>
      <c r="AJ553" s="3"/>
      <c r="AK553" s="3"/>
      <c r="AL553" s="3"/>
      <c r="AM553" s="3"/>
      <c r="AN553" s="20"/>
      <c r="AO553" s="3"/>
    </row>
    <row r="554" spans="2:41" ht="26.25" x14ac:dyDescent="0.4">
      <c r="B554" s="167" t="str">
        <f>IF(C553&lt;0,"NO PAGAR","COBRAR")</f>
        <v>COBRAR</v>
      </c>
      <c r="C554" s="167"/>
      <c r="E554" s="9"/>
      <c r="F554" s="10"/>
      <c r="G554" s="10"/>
      <c r="H554" s="5"/>
      <c r="N554" s="3"/>
      <c r="O554" s="3"/>
      <c r="P554" s="3"/>
      <c r="Q554" s="3"/>
      <c r="R554" s="20"/>
      <c r="S554" s="3"/>
      <c r="V554" s="19"/>
      <c r="X554" s="167" t="str">
        <f>IF(Y553&lt;0,"NO PAGAR","COBRAR")</f>
        <v>COBRAR</v>
      </c>
      <c r="Y554" s="167"/>
      <c r="AA554" s="9"/>
      <c r="AB554" s="10"/>
      <c r="AC554" s="10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159" t="s">
        <v>9</v>
      </c>
      <c r="C555" s="160"/>
      <c r="E555" s="9"/>
      <c r="F555" s="10"/>
      <c r="G555" s="10"/>
      <c r="H555" s="5"/>
      <c r="N555" s="3"/>
      <c r="O555" s="3"/>
      <c r="P555" s="3"/>
      <c r="Q555" s="3"/>
      <c r="R555" s="20"/>
      <c r="S555" s="3"/>
      <c r="V555" s="19"/>
      <c r="X555" s="159" t="s">
        <v>9</v>
      </c>
      <c r="Y555" s="160"/>
      <c r="AA555" s="9"/>
      <c r="AB555" s="10"/>
      <c r="AC555" s="10"/>
      <c r="AD555" s="5"/>
      <c r="AJ555" s="3"/>
      <c r="AK555" s="3"/>
      <c r="AL555" s="3"/>
      <c r="AM555" s="3"/>
      <c r="AN555" s="20"/>
      <c r="AO555" s="3"/>
    </row>
    <row r="556" spans="2:41" x14ac:dyDescent="0.25">
      <c r="B556" s="11" t="str">
        <f>IF(C589&lt;0,"SALDO A FAVOR","SALDO ADELANTAD0'")</f>
        <v>SALDO ADELANTAD0'</v>
      </c>
      <c r="C556" s="12">
        <f>IF(Y499&lt;=0,Y499*-1)</f>
        <v>0</v>
      </c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1" t="str">
        <f>IF(C553&lt;0,"SALDO ADELANTADO","SALDO A FAVOR'")</f>
        <v>SALDO A FAVOR'</v>
      </c>
      <c r="Y556" s="12">
        <f>IF(C553&lt;=0,C553*-1)</f>
        <v>0</v>
      </c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3" t="s">
        <v>10</v>
      </c>
      <c r="C557" s="12">
        <f>R566</f>
        <v>0</v>
      </c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3" t="s">
        <v>10</v>
      </c>
      <c r="Y557" s="12">
        <f>AN566</f>
        <v>0</v>
      </c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3" t="s">
        <v>11</v>
      </c>
      <c r="C558" s="12"/>
      <c r="E558" s="9"/>
      <c r="F558" s="10"/>
      <c r="G558" s="10"/>
      <c r="H558" s="5"/>
      <c r="N558" s="3"/>
      <c r="O558" s="3"/>
      <c r="P558" s="3"/>
      <c r="Q558" s="3"/>
      <c r="R558" s="20"/>
      <c r="S558" s="3"/>
      <c r="V558" s="19"/>
      <c r="X558" s="13" t="s">
        <v>11</v>
      </c>
      <c r="Y558" s="12"/>
      <c r="AA558" s="9"/>
      <c r="AB558" s="10"/>
      <c r="AC558" s="10"/>
      <c r="AD558" s="5"/>
      <c r="AJ558" s="3"/>
      <c r="AK558" s="3"/>
      <c r="AL558" s="3"/>
      <c r="AM558" s="3"/>
      <c r="AN558" s="20"/>
      <c r="AO558" s="3"/>
    </row>
    <row r="559" spans="2:41" x14ac:dyDescent="0.25">
      <c r="B559" s="13" t="s">
        <v>12</v>
      </c>
      <c r="C559" s="12"/>
      <c r="E559" s="9"/>
      <c r="F559" s="10"/>
      <c r="G559" s="10"/>
      <c r="H559" s="5"/>
      <c r="N559" s="3"/>
      <c r="O559" s="3"/>
      <c r="P559" s="3"/>
      <c r="Q559" s="3"/>
      <c r="R559" s="20"/>
      <c r="S559" s="3"/>
      <c r="V559" s="19"/>
      <c r="X559" s="13" t="s">
        <v>12</v>
      </c>
      <c r="Y559" s="12"/>
      <c r="AA559" s="9"/>
      <c r="AB559" s="10"/>
      <c r="AC559" s="10"/>
      <c r="AD559" s="5"/>
      <c r="AJ559" s="3"/>
      <c r="AK559" s="3"/>
      <c r="AL559" s="3"/>
      <c r="AM559" s="3"/>
      <c r="AN559" s="20"/>
      <c r="AO559" s="3"/>
    </row>
    <row r="560" spans="2:41" x14ac:dyDescent="0.25">
      <c r="B560" s="13" t="s">
        <v>13</v>
      </c>
      <c r="C560" s="12"/>
      <c r="E560" s="9"/>
      <c r="F560" s="10"/>
      <c r="G560" s="10"/>
      <c r="H560" s="5"/>
      <c r="N560" s="3"/>
      <c r="O560" s="3"/>
      <c r="P560" s="3"/>
      <c r="Q560" s="3"/>
      <c r="R560" s="20"/>
      <c r="S560" s="3"/>
      <c r="V560" s="19"/>
      <c r="X560" s="13" t="s">
        <v>13</v>
      </c>
      <c r="Y560" s="12"/>
      <c r="AA560" s="9"/>
      <c r="AB560" s="10"/>
      <c r="AC560" s="10"/>
      <c r="AD560" s="5"/>
      <c r="AJ560" s="3"/>
      <c r="AK560" s="3"/>
      <c r="AL560" s="3"/>
      <c r="AM560" s="3"/>
      <c r="AN560" s="20"/>
      <c r="AO560" s="3"/>
    </row>
    <row r="561" spans="2:41" x14ac:dyDescent="0.25">
      <c r="B561" s="13" t="s">
        <v>14</v>
      </c>
      <c r="C561" s="12"/>
      <c r="E561" s="9"/>
      <c r="F561" s="10"/>
      <c r="G561" s="10"/>
      <c r="H561" s="5"/>
      <c r="N561" s="3"/>
      <c r="O561" s="3"/>
      <c r="P561" s="3"/>
      <c r="Q561" s="3"/>
      <c r="R561" s="20"/>
      <c r="S561" s="3"/>
      <c r="V561" s="19"/>
      <c r="X561" s="13" t="s">
        <v>14</v>
      </c>
      <c r="Y561" s="12"/>
      <c r="AA561" s="9"/>
      <c r="AB561" s="10"/>
      <c r="AC561" s="10"/>
      <c r="AD561" s="5"/>
      <c r="AJ561" s="3"/>
      <c r="AK561" s="3"/>
      <c r="AL561" s="3"/>
      <c r="AM561" s="3"/>
      <c r="AN561" s="20"/>
      <c r="AO561" s="3"/>
    </row>
    <row r="562" spans="2:41" x14ac:dyDescent="0.25">
      <c r="B562" s="13" t="s">
        <v>15</v>
      </c>
      <c r="C562" s="12"/>
      <c r="E562" s="9"/>
      <c r="F562" s="10"/>
      <c r="G562" s="10"/>
      <c r="H562" s="5"/>
      <c r="N562" s="3"/>
      <c r="O562" s="3"/>
      <c r="P562" s="3"/>
      <c r="Q562" s="3"/>
      <c r="R562" s="20"/>
      <c r="S562" s="3"/>
      <c r="V562" s="19"/>
      <c r="X562" s="13" t="s">
        <v>15</v>
      </c>
      <c r="Y562" s="12"/>
      <c r="AA562" s="9"/>
      <c r="AB562" s="10"/>
      <c r="AC562" s="10"/>
      <c r="AD562" s="5"/>
      <c r="AJ562" s="3"/>
      <c r="AK562" s="3"/>
      <c r="AL562" s="3"/>
      <c r="AM562" s="3"/>
      <c r="AN562" s="20"/>
      <c r="AO562" s="3"/>
    </row>
    <row r="563" spans="2:41" x14ac:dyDescent="0.25">
      <c r="B563" s="13" t="s">
        <v>16</v>
      </c>
      <c r="C563" s="12"/>
      <c r="E563" s="9"/>
      <c r="F563" s="10"/>
      <c r="G563" s="10"/>
      <c r="H563" s="5"/>
      <c r="N563" s="3"/>
      <c r="O563" s="3"/>
      <c r="P563" s="3"/>
      <c r="Q563" s="3"/>
      <c r="R563" s="20"/>
      <c r="S563" s="3"/>
      <c r="V563" s="19"/>
      <c r="X563" s="13" t="s">
        <v>16</v>
      </c>
      <c r="Y563" s="12"/>
      <c r="AA563" s="9"/>
      <c r="AB563" s="10"/>
      <c r="AC563" s="10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3" t="s">
        <v>17</v>
      </c>
      <c r="C564" s="12"/>
      <c r="E564" s="161" t="s">
        <v>7</v>
      </c>
      <c r="F564" s="162"/>
      <c r="G564" s="163"/>
      <c r="H564" s="5">
        <f>SUM(H550:H563)</f>
        <v>0</v>
      </c>
      <c r="N564" s="3"/>
      <c r="O564" s="3"/>
      <c r="P564" s="3"/>
      <c r="Q564" s="3"/>
      <c r="R564" s="20"/>
      <c r="S564" s="3"/>
      <c r="V564" s="19"/>
      <c r="X564" s="13" t="s">
        <v>17</v>
      </c>
      <c r="Y564" s="12"/>
      <c r="AA564" s="161" t="s">
        <v>7</v>
      </c>
      <c r="AB564" s="162"/>
      <c r="AC564" s="163"/>
      <c r="AD564" s="5">
        <f>SUM(AD550:AD563)</f>
        <v>0</v>
      </c>
      <c r="AJ564" s="3"/>
      <c r="AK564" s="3"/>
      <c r="AL564" s="3"/>
      <c r="AM564" s="3"/>
      <c r="AN564" s="20"/>
      <c r="AO564" s="3"/>
    </row>
    <row r="565" spans="2:41" x14ac:dyDescent="0.25">
      <c r="B565" s="14"/>
      <c r="C565" s="12"/>
      <c r="E565" s="15"/>
      <c r="F565" s="15"/>
      <c r="G565" s="15"/>
      <c r="N565" s="3"/>
      <c r="O565" s="3"/>
      <c r="P565" s="3"/>
      <c r="Q565" s="3"/>
      <c r="R565" s="20"/>
      <c r="S565" s="3"/>
      <c r="V565" s="19"/>
      <c r="X565" s="14"/>
      <c r="Y565" s="12"/>
      <c r="AA565" s="15"/>
      <c r="AB565" s="15"/>
      <c r="AC565" s="15"/>
      <c r="AJ565" s="3"/>
      <c r="AK565" s="3"/>
      <c r="AL565" s="3"/>
      <c r="AM565" s="3"/>
      <c r="AN565" s="20"/>
      <c r="AO565" s="3"/>
    </row>
    <row r="566" spans="2:41" x14ac:dyDescent="0.25">
      <c r="B566" s="14"/>
      <c r="C566" s="12"/>
      <c r="N566" s="161" t="s">
        <v>7</v>
      </c>
      <c r="O566" s="162"/>
      <c r="P566" s="162"/>
      <c r="Q566" s="163"/>
      <c r="R566" s="20">
        <f>SUM(R550:R565)</f>
        <v>0</v>
      </c>
      <c r="S566" s="3"/>
      <c r="V566" s="19"/>
      <c r="X566" s="14"/>
      <c r="Y566" s="12"/>
      <c r="AJ566" s="161" t="s">
        <v>7</v>
      </c>
      <c r="AK566" s="162"/>
      <c r="AL566" s="162"/>
      <c r="AM566" s="163"/>
      <c r="AN566" s="20">
        <f>SUM(AN550:AN565)</f>
        <v>0</v>
      </c>
      <c r="AO566" s="3"/>
    </row>
    <row r="567" spans="2:41" x14ac:dyDescent="0.25">
      <c r="B567" s="14"/>
      <c r="C567" s="12"/>
      <c r="V567" s="19"/>
      <c r="X567" s="14"/>
      <c r="Y567" s="12"/>
    </row>
    <row r="568" spans="2:41" x14ac:dyDescent="0.25">
      <c r="B568" s="14"/>
      <c r="C568" s="12"/>
      <c r="V568" s="19"/>
      <c r="X568" s="14"/>
      <c r="Y568" s="12"/>
    </row>
    <row r="569" spans="2:41" x14ac:dyDescent="0.25">
      <c r="B569" s="14"/>
      <c r="C569" s="12"/>
      <c r="E569" s="16"/>
      <c r="V569" s="19"/>
      <c r="X569" s="14"/>
      <c r="Y569" s="12"/>
      <c r="AA569" s="16"/>
    </row>
    <row r="570" spans="2:41" x14ac:dyDescent="0.25">
      <c r="B570" s="14"/>
      <c r="C570" s="12"/>
      <c r="V570" s="19"/>
      <c r="X570" s="14"/>
      <c r="Y570" s="12"/>
    </row>
    <row r="571" spans="2:41" x14ac:dyDescent="0.25">
      <c r="B571" s="14"/>
      <c r="C571" s="12"/>
      <c r="V571" s="19"/>
      <c r="X571" s="14"/>
      <c r="Y571" s="12"/>
    </row>
    <row r="572" spans="2:41" x14ac:dyDescent="0.25">
      <c r="B572" s="14"/>
      <c r="C572" s="12"/>
      <c r="V572" s="19"/>
      <c r="X572" s="14"/>
      <c r="Y572" s="12"/>
    </row>
    <row r="573" spans="2:41" x14ac:dyDescent="0.25">
      <c r="B573" s="14"/>
      <c r="C573" s="12"/>
      <c r="V573" s="19"/>
      <c r="X573" s="14"/>
      <c r="Y573" s="12"/>
    </row>
    <row r="574" spans="2:41" x14ac:dyDescent="0.25">
      <c r="B574" s="13"/>
      <c r="C574" s="12"/>
      <c r="V574" s="19"/>
      <c r="X574" s="13"/>
      <c r="Y574" s="12"/>
    </row>
    <row r="575" spans="2:41" x14ac:dyDescent="0.25">
      <c r="B575" s="17" t="s">
        <v>18</v>
      </c>
      <c r="C575" s="18">
        <f>SUM(C556:C574)</f>
        <v>0</v>
      </c>
      <c r="V575" s="19"/>
      <c r="X575" s="17" t="s">
        <v>18</v>
      </c>
      <c r="Y575" s="18">
        <f>SUM(Y556:Y574)</f>
        <v>0</v>
      </c>
    </row>
    <row r="576" spans="2:41" x14ac:dyDescent="0.25">
      <c r="D576" s="30" t="s">
        <v>22</v>
      </c>
      <c r="E576" s="30" t="s">
        <v>21</v>
      </c>
      <c r="V576" s="19"/>
      <c r="Z576" s="30" t="s">
        <v>22</v>
      </c>
      <c r="AA576" s="30" t="s">
        <v>21</v>
      </c>
    </row>
    <row r="577" spans="1:43" x14ac:dyDescent="0.25">
      <c r="E577" s="1" t="s">
        <v>19</v>
      </c>
      <c r="V577" s="19"/>
      <c r="AA577" s="1" t="s">
        <v>19</v>
      </c>
    </row>
    <row r="578" spans="1:43" x14ac:dyDescent="0.25">
      <c r="V578" s="19"/>
    </row>
    <row r="579" spans="1:43" x14ac:dyDescent="0.25">
      <c r="V579" s="19"/>
    </row>
    <row r="580" spans="1:43" x14ac:dyDescent="0.25">
      <c r="V580" s="19"/>
    </row>
    <row r="581" spans="1:43" x14ac:dyDescent="0.25">
      <c r="V581" s="19"/>
    </row>
    <row r="582" spans="1:43" x14ac:dyDescent="0.25">
      <c r="V582" s="19"/>
    </row>
    <row r="583" spans="1:43" x14ac:dyDescent="0.25">
      <c r="V583" s="19"/>
    </row>
    <row r="584" spans="1:43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</row>
    <row r="585" spans="1:43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</row>
    <row r="586" spans="1:43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</row>
    <row r="587" spans="1:43" x14ac:dyDescent="0.25">
      <c r="V587" s="19"/>
    </row>
    <row r="588" spans="1:43" x14ac:dyDescent="0.25">
      <c r="H588" s="165" t="s">
        <v>30</v>
      </c>
      <c r="I588" s="165"/>
      <c r="J588" s="165"/>
      <c r="V588" s="19"/>
      <c r="AA588" s="165" t="s">
        <v>31</v>
      </c>
      <c r="AB588" s="165"/>
      <c r="AC588" s="165"/>
    </row>
    <row r="589" spans="1:43" x14ac:dyDescent="0.25">
      <c r="H589" s="165"/>
      <c r="I589" s="165"/>
      <c r="J589" s="165"/>
      <c r="V589" s="19"/>
      <c r="AA589" s="165"/>
      <c r="AB589" s="165"/>
      <c r="AC589" s="165"/>
    </row>
    <row r="590" spans="1:43" x14ac:dyDescent="0.25">
      <c r="V590" s="19"/>
    </row>
    <row r="591" spans="1:43" x14ac:dyDescent="0.25">
      <c r="V591" s="19"/>
    </row>
    <row r="592" spans="1:43" ht="23.25" x14ac:dyDescent="0.35">
      <c r="B592" s="26" t="s">
        <v>67</v>
      </c>
      <c r="V592" s="19"/>
      <c r="X592" s="24" t="s">
        <v>67</v>
      </c>
    </row>
    <row r="593" spans="2:41" ht="23.25" x14ac:dyDescent="0.35">
      <c r="B593" s="25" t="s">
        <v>32</v>
      </c>
      <c r="C593" s="22">
        <f>IF(X548="PAGADO",0,C553)</f>
        <v>0</v>
      </c>
      <c r="E593" s="166" t="s">
        <v>20</v>
      </c>
      <c r="F593" s="166"/>
      <c r="G593" s="166"/>
      <c r="H593" s="166"/>
      <c r="V593" s="19"/>
      <c r="X593" s="25" t="s">
        <v>32</v>
      </c>
      <c r="Y593" s="22">
        <f>IF(B1393="PAGADO",0,C598)</f>
        <v>0</v>
      </c>
      <c r="AA593" s="166" t="s">
        <v>20</v>
      </c>
      <c r="AB593" s="166"/>
      <c r="AC593" s="166"/>
      <c r="AD593" s="166"/>
    </row>
    <row r="594" spans="2:41" x14ac:dyDescent="0.25">
      <c r="B594" s="1" t="s">
        <v>0</v>
      </c>
      <c r="C594" s="21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9"/>
      <c r="X594" s="1" t="s">
        <v>0</v>
      </c>
      <c r="Y594" s="21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2"/>
      <c r="E595" s="4"/>
      <c r="F595" s="3"/>
      <c r="G595" s="3"/>
      <c r="H595" s="5"/>
      <c r="N595" s="3"/>
      <c r="O595" s="3"/>
      <c r="P595" s="3"/>
      <c r="Q595" s="3"/>
      <c r="R595" s="20"/>
      <c r="S595" s="3"/>
      <c r="V595" s="19"/>
      <c r="Y595" s="22"/>
      <c r="AA595" s="4"/>
      <c r="AB595" s="3"/>
      <c r="AC595" s="3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" t="s">
        <v>24</v>
      </c>
      <c r="C596" s="21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20"/>
      <c r="S596" s="3"/>
      <c r="V596" s="19"/>
      <c r="X596" s="1" t="s">
        <v>24</v>
      </c>
      <c r="Y596" s="21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" t="s">
        <v>9</v>
      </c>
      <c r="C597" s="22">
        <f>C621</f>
        <v>0</v>
      </c>
      <c r="E597" s="4"/>
      <c r="F597" s="3"/>
      <c r="G597" s="3"/>
      <c r="H597" s="5"/>
      <c r="N597" s="3"/>
      <c r="O597" s="3"/>
      <c r="P597" s="3"/>
      <c r="Q597" s="3"/>
      <c r="R597" s="20"/>
      <c r="S597" s="3"/>
      <c r="V597" s="19"/>
      <c r="X597" s="1" t="s">
        <v>9</v>
      </c>
      <c r="Y597" s="22">
        <f>Y621</f>
        <v>0</v>
      </c>
      <c r="AA597" s="4"/>
      <c r="AB597" s="3"/>
      <c r="AC597" s="3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6" t="s">
        <v>26</v>
      </c>
      <c r="C598" s="23">
        <f>C596-C597</f>
        <v>0</v>
      </c>
      <c r="E598" s="4"/>
      <c r="F598" s="3"/>
      <c r="G598" s="3"/>
      <c r="H598" s="5"/>
      <c r="N598" s="3"/>
      <c r="O598" s="3"/>
      <c r="P598" s="3"/>
      <c r="Q598" s="3"/>
      <c r="R598" s="20"/>
      <c r="S598" s="3"/>
      <c r="V598" s="19"/>
      <c r="X598" s="6" t="s">
        <v>27</v>
      </c>
      <c r="Y598" s="23">
        <f>Y596-Y597</f>
        <v>0</v>
      </c>
      <c r="AA598" s="4"/>
      <c r="AB598" s="3"/>
      <c r="AC598" s="3"/>
      <c r="AD598" s="5"/>
      <c r="AJ598" s="3"/>
      <c r="AK598" s="3"/>
      <c r="AL598" s="3"/>
      <c r="AM598" s="3"/>
      <c r="AN598" s="20"/>
      <c r="AO598" s="3"/>
    </row>
    <row r="599" spans="2:41" ht="23.25" x14ac:dyDescent="0.35">
      <c r="B599" s="6"/>
      <c r="C599" s="7"/>
      <c r="E599" s="9"/>
      <c r="F599" s="10"/>
      <c r="G599" s="10"/>
      <c r="H599" s="5"/>
      <c r="N599" s="3"/>
      <c r="O599" s="3"/>
      <c r="P599" s="3"/>
      <c r="Q599" s="3"/>
      <c r="R599" s="20"/>
      <c r="S599" s="3"/>
      <c r="V599" s="19"/>
      <c r="X599" s="168" t="str">
        <f>IF(Y598&lt;0,"NO PAGAR","COBRAR'")</f>
        <v>COBRAR'</v>
      </c>
      <c r="Y599" s="168"/>
      <c r="AA599" s="9"/>
      <c r="AB599" s="10"/>
      <c r="AC599" s="10"/>
      <c r="AD599" s="5"/>
      <c r="AJ599" s="3"/>
      <c r="AK599" s="3"/>
      <c r="AL599" s="3"/>
      <c r="AM599" s="3"/>
      <c r="AN599" s="20"/>
      <c r="AO599" s="3"/>
    </row>
    <row r="600" spans="2:41" ht="23.25" x14ac:dyDescent="0.35">
      <c r="B600" s="168" t="str">
        <f>IF(C598&lt;0,"NO PAGAR","COBRAR'")</f>
        <v>COBRAR'</v>
      </c>
      <c r="C600" s="168"/>
      <c r="E600" s="9"/>
      <c r="F600" s="10"/>
      <c r="G600" s="10"/>
      <c r="H600" s="5"/>
      <c r="N600" s="3"/>
      <c r="O600" s="3"/>
      <c r="P600" s="3"/>
      <c r="Q600" s="3"/>
      <c r="R600" s="20"/>
      <c r="S600" s="3"/>
      <c r="V600" s="19"/>
      <c r="X600" s="6"/>
      <c r="Y600" s="8"/>
      <c r="AA600" s="9"/>
      <c r="AB600" s="10"/>
      <c r="AC600" s="10"/>
      <c r="AD600" s="5"/>
      <c r="AJ600" s="3"/>
      <c r="AK600" s="3"/>
      <c r="AL600" s="3"/>
      <c r="AM600" s="3"/>
      <c r="AN600" s="20"/>
      <c r="AO600" s="3"/>
    </row>
    <row r="601" spans="2:41" x14ac:dyDescent="0.25">
      <c r="B601" s="159" t="s">
        <v>9</v>
      </c>
      <c r="C601" s="160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59" t="s">
        <v>9</v>
      </c>
      <c r="Y601" s="160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x14ac:dyDescent="0.25">
      <c r="B602" s="11" t="str">
        <f>IF(Y553&lt;0,"SALDO ADELANTADO","SALDO A FAVOR '")</f>
        <v>SALDO A FAVOR '</v>
      </c>
      <c r="C602" s="12">
        <f>IF(Y553&lt;=0,Y553*-1)</f>
        <v>0</v>
      </c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11" t="str">
        <f>IF(C598&lt;0,"SALDO ADELANTADO","SALDO A FAVOR'")</f>
        <v>SALDO A FAVOR'</v>
      </c>
      <c r="Y602" s="12">
        <f>IF(C598&lt;=0,C598*-1)</f>
        <v>0</v>
      </c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3" t="s">
        <v>10</v>
      </c>
      <c r="C603" s="12">
        <f>R611</f>
        <v>0</v>
      </c>
      <c r="E603" s="9"/>
      <c r="F603" s="10"/>
      <c r="G603" s="10"/>
      <c r="H603" s="5"/>
      <c r="N603" s="3"/>
      <c r="O603" s="3"/>
      <c r="P603" s="3"/>
      <c r="Q603" s="3"/>
      <c r="R603" s="20"/>
      <c r="S603" s="3"/>
      <c r="V603" s="19"/>
      <c r="X603" s="13" t="s">
        <v>10</v>
      </c>
      <c r="Y603" s="12">
        <f>AN611</f>
        <v>0</v>
      </c>
      <c r="AA603" s="9"/>
      <c r="AB603" s="10"/>
      <c r="AC603" s="10"/>
      <c r="AD603" s="5"/>
      <c r="AJ603" s="3"/>
      <c r="AK603" s="3"/>
      <c r="AL603" s="3"/>
      <c r="AM603" s="3"/>
      <c r="AN603" s="20"/>
      <c r="AO603" s="3"/>
    </row>
    <row r="604" spans="2:41" x14ac:dyDescent="0.25">
      <c r="B604" s="13" t="s">
        <v>11</v>
      </c>
      <c r="C604" s="12"/>
      <c r="E604" s="9"/>
      <c r="F604" s="10"/>
      <c r="G604" s="10"/>
      <c r="H604" s="5"/>
      <c r="N604" s="3"/>
      <c r="O604" s="3"/>
      <c r="P604" s="3"/>
      <c r="Q604" s="3"/>
      <c r="R604" s="20"/>
      <c r="S604" s="3"/>
      <c r="V604" s="19"/>
      <c r="X604" s="13" t="s">
        <v>11</v>
      </c>
      <c r="Y604" s="12"/>
      <c r="AA604" s="9"/>
      <c r="AB604" s="10"/>
      <c r="AC604" s="10"/>
      <c r="AD604" s="5"/>
      <c r="AJ604" s="3"/>
      <c r="AK604" s="3"/>
      <c r="AL604" s="3"/>
      <c r="AM604" s="3"/>
      <c r="AN604" s="20"/>
      <c r="AO604" s="3"/>
    </row>
    <row r="605" spans="2:41" x14ac:dyDescent="0.25">
      <c r="B605" s="13" t="s">
        <v>12</v>
      </c>
      <c r="C605" s="12"/>
      <c r="E605" s="9"/>
      <c r="F605" s="10"/>
      <c r="G605" s="10"/>
      <c r="H605" s="5"/>
      <c r="N605" s="3"/>
      <c r="O605" s="3"/>
      <c r="P605" s="3"/>
      <c r="Q605" s="3"/>
      <c r="R605" s="20"/>
      <c r="S605" s="3"/>
      <c r="V605" s="19"/>
      <c r="X605" s="13" t="s">
        <v>12</v>
      </c>
      <c r="Y605" s="12"/>
      <c r="AA605" s="9"/>
      <c r="AB605" s="10"/>
      <c r="AC605" s="10"/>
      <c r="AD605" s="5"/>
      <c r="AJ605" s="3"/>
      <c r="AK605" s="3"/>
      <c r="AL605" s="3"/>
      <c r="AM605" s="3"/>
      <c r="AN605" s="20"/>
      <c r="AO605" s="3"/>
    </row>
    <row r="606" spans="2:41" x14ac:dyDescent="0.25">
      <c r="B606" s="13" t="s">
        <v>13</v>
      </c>
      <c r="C606" s="12"/>
      <c r="E606" s="9"/>
      <c r="F606" s="10"/>
      <c r="G606" s="10"/>
      <c r="H606" s="5"/>
      <c r="N606" s="3"/>
      <c r="O606" s="3"/>
      <c r="P606" s="3"/>
      <c r="Q606" s="3"/>
      <c r="R606" s="20"/>
      <c r="S606" s="3"/>
      <c r="V606" s="19"/>
      <c r="X606" s="13" t="s">
        <v>13</v>
      </c>
      <c r="Y606" s="12"/>
      <c r="AA606" s="9"/>
      <c r="AB606" s="10"/>
      <c r="AC606" s="10"/>
      <c r="AD606" s="5"/>
      <c r="AJ606" s="3"/>
      <c r="AK606" s="3"/>
      <c r="AL606" s="3"/>
      <c r="AM606" s="3"/>
      <c r="AN606" s="20"/>
      <c r="AO606" s="3"/>
    </row>
    <row r="607" spans="2:41" x14ac:dyDescent="0.25">
      <c r="B607" s="13" t="s">
        <v>14</v>
      </c>
      <c r="C607" s="12"/>
      <c r="E607" s="9"/>
      <c r="F607" s="10"/>
      <c r="G607" s="10"/>
      <c r="H607" s="5"/>
      <c r="N607" s="3"/>
      <c r="O607" s="3"/>
      <c r="P607" s="3"/>
      <c r="Q607" s="3"/>
      <c r="R607" s="20"/>
      <c r="S607" s="3"/>
      <c r="V607" s="19"/>
      <c r="X607" s="13" t="s">
        <v>14</v>
      </c>
      <c r="Y607" s="12"/>
      <c r="AA607" s="9"/>
      <c r="AB607" s="10"/>
      <c r="AC607" s="10"/>
      <c r="AD607" s="5"/>
      <c r="AJ607" s="3"/>
      <c r="AK607" s="3"/>
      <c r="AL607" s="3"/>
      <c r="AM607" s="3"/>
      <c r="AN607" s="20"/>
      <c r="AO607" s="3"/>
    </row>
    <row r="608" spans="2:41" x14ac:dyDescent="0.25">
      <c r="B608" s="13" t="s">
        <v>15</v>
      </c>
      <c r="C608" s="12"/>
      <c r="E608" s="9"/>
      <c r="F608" s="10"/>
      <c r="G608" s="10"/>
      <c r="H608" s="5"/>
      <c r="N608" s="3"/>
      <c r="O608" s="3"/>
      <c r="P608" s="3"/>
      <c r="Q608" s="3"/>
      <c r="R608" s="20"/>
      <c r="S608" s="3"/>
      <c r="V608" s="19"/>
      <c r="X608" s="13" t="s">
        <v>15</v>
      </c>
      <c r="Y608" s="12"/>
      <c r="AA608" s="9"/>
      <c r="AB608" s="10"/>
      <c r="AC608" s="10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3" t="s">
        <v>16</v>
      </c>
      <c r="C609" s="12"/>
      <c r="E609" s="161" t="s">
        <v>7</v>
      </c>
      <c r="F609" s="162"/>
      <c r="G609" s="163"/>
      <c r="H609" s="5">
        <f>SUM(H595:H608)</f>
        <v>0</v>
      </c>
      <c r="N609" s="3"/>
      <c r="O609" s="3"/>
      <c r="P609" s="3"/>
      <c r="Q609" s="3"/>
      <c r="R609" s="20"/>
      <c r="S609" s="3"/>
      <c r="V609" s="19"/>
      <c r="X609" s="13" t="s">
        <v>16</v>
      </c>
      <c r="Y609" s="12"/>
      <c r="AA609" s="161" t="s">
        <v>7</v>
      </c>
      <c r="AB609" s="162"/>
      <c r="AC609" s="163"/>
      <c r="AD609" s="5">
        <f>SUM(AD595:AD608)</f>
        <v>0</v>
      </c>
      <c r="AJ609" s="3"/>
      <c r="AK609" s="3"/>
      <c r="AL609" s="3"/>
      <c r="AM609" s="3"/>
      <c r="AN609" s="20"/>
      <c r="AO609" s="3"/>
    </row>
    <row r="610" spans="2:41" x14ac:dyDescent="0.25">
      <c r="B610" s="13" t="s">
        <v>17</v>
      </c>
      <c r="C610" s="12"/>
      <c r="E610" s="15"/>
      <c r="F610" s="15"/>
      <c r="G610" s="15"/>
      <c r="N610" s="3"/>
      <c r="O610" s="3"/>
      <c r="P610" s="3"/>
      <c r="Q610" s="3"/>
      <c r="R610" s="20"/>
      <c r="S610" s="3"/>
      <c r="V610" s="19"/>
      <c r="X610" s="13" t="s">
        <v>17</v>
      </c>
      <c r="Y610" s="12"/>
      <c r="AA610" s="15"/>
      <c r="AB610" s="15"/>
      <c r="AC610" s="15"/>
      <c r="AJ610" s="3"/>
      <c r="AK610" s="3"/>
      <c r="AL610" s="3"/>
      <c r="AM610" s="3"/>
      <c r="AN610" s="20"/>
      <c r="AO610" s="3"/>
    </row>
    <row r="611" spans="2:41" x14ac:dyDescent="0.25">
      <c r="B611" s="14"/>
      <c r="C611" s="12"/>
      <c r="N611" s="161" t="s">
        <v>7</v>
      </c>
      <c r="O611" s="162"/>
      <c r="P611" s="162"/>
      <c r="Q611" s="163"/>
      <c r="R611" s="20">
        <f>SUM(R595:R610)</f>
        <v>0</v>
      </c>
      <c r="S611" s="3"/>
      <c r="V611" s="19"/>
      <c r="X611" s="14"/>
      <c r="Y611" s="12"/>
      <c r="AJ611" s="161" t="s">
        <v>7</v>
      </c>
      <c r="AK611" s="162"/>
      <c r="AL611" s="162"/>
      <c r="AM611" s="163"/>
      <c r="AN611" s="20">
        <f>SUM(AN595:AN610)</f>
        <v>0</v>
      </c>
      <c r="AO611" s="3"/>
    </row>
    <row r="612" spans="2:41" x14ac:dyDescent="0.25">
      <c r="B612" s="14"/>
      <c r="C612" s="12"/>
      <c r="V612" s="19"/>
      <c r="X612" s="14"/>
      <c r="Y612" s="12"/>
    </row>
    <row r="613" spans="2:41" x14ac:dyDescent="0.25">
      <c r="B613" s="14"/>
      <c r="C613" s="12"/>
      <c r="V613" s="19"/>
      <c r="X613" s="14"/>
      <c r="Y613" s="12"/>
    </row>
    <row r="614" spans="2:41" x14ac:dyDescent="0.25">
      <c r="B614" s="14"/>
      <c r="C614" s="12"/>
      <c r="E614" s="16"/>
      <c r="V614" s="19"/>
      <c r="X614" s="14"/>
      <c r="Y614" s="12"/>
      <c r="AA614" s="16"/>
    </row>
    <row r="615" spans="2:41" x14ac:dyDescent="0.25">
      <c r="B615" s="14"/>
      <c r="C615" s="12"/>
      <c r="V615" s="19"/>
      <c r="X615" s="14"/>
      <c r="Y615" s="12"/>
    </row>
    <row r="616" spans="2:41" x14ac:dyDescent="0.25">
      <c r="B616" s="14"/>
      <c r="C616" s="12"/>
      <c r="V616" s="19"/>
      <c r="X616" s="14"/>
      <c r="Y616" s="12"/>
    </row>
    <row r="617" spans="2:41" x14ac:dyDescent="0.25">
      <c r="B617" s="14"/>
      <c r="C617" s="12"/>
      <c r="V617" s="19"/>
      <c r="X617" s="14"/>
      <c r="Y617" s="12"/>
    </row>
    <row r="618" spans="2:41" x14ac:dyDescent="0.25">
      <c r="B618" s="14"/>
      <c r="C618" s="12"/>
      <c r="V618" s="19"/>
      <c r="X618" s="14"/>
      <c r="Y618" s="12"/>
    </row>
    <row r="619" spans="2:41" x14ac:dyDescent="0.25">
      <c r="B619" s="14"/>
      <c r="C619" s="12"/>
      <c r="V619" s="19"/>
      <c r="X619" s="14"/>
      <c r="Y619" s="12"/>
    </row>
    <row r="620" spans="2:41" x14ac:dyDescent="0.25">
      <c r="B620" s="13"/>
      <c r="C620" s="12"/>
      <c r="V620" s="19"/>
      <c r="X620" s="13"/>
      <c r="Y620" s="12"/>
    </row>
    <row r="621" spans="2:41" x14ac:dyDescent="0.25">
      <c r="B621" s="17" t="s">
        <v>18</v>
      </c>
      <c r="C621" s="18">
        <f>SUM(C602:C620)</f>
        <v>0</v>
      </c>
      <c r="D621" s="30" t="s">
        <v>22</v>
      </c>
      <c r="E621" s="30" t="s">
        <v>21</v>
      </c>
      <c r="V621" s="19"/>
      <c r="X621" s="17" t="s">
        <v>18</v>
      </c>
      <c r="Y621" s="18">
        <f>SUM(Y602:Y620)</f>
        <v>0</v>
      </c>
      <c r="Z621" s="30" t="s">
        <v>22</v>
      </c>
      <c r="AA621" s="30" t="s">
        <v>21</v>
      </c>
    </row>
    <row r="622" spans="2:41" x14ac:dyDescent="0.25">
      <c r="E622" s="1" t="s">
        <v>19</v>
      </c>
      <c r="V622" s="19"/>
      <c r="AA622" s="1" t="s">
        <v>19</v>
      </c>
    </row>
    <row r="623" spans="2:41" x14ac:dyDescent="0.25">
      <c r="V623" s="19"/>
    </row>
    <row r="624" spans="2:41" x14ac:dyDescent="0.25">
      <c r="V624" s="19"/>
    </row>
    <row r="625" spans="2:31" x14ac:dyDescent="0.25">
      <c r="V625" s="19"/>
    </row>
    <row r="626" spans="2:31" x14ac:dyDescent="0.25">
      <c r="V626" s="19"/>
    </row>
    <row r="627" spans="2:31" x14ac:dyDescent="0.25">
      <c r="V627" s="19"/>
    </row>
    <row r="628" spans="2:31" x14ac:dyDescent="0.25">
      <c r="V628" s="19"/>
    </row>
    <row r="629" spans="2:31" x14ac:dyDescent="0.25">
      <c r="V629" s="19"/>
    </row>
    <row r="630" spans="2:31" x14ac:dyDescent="0.25">
      <c r="V630" s="19"/>
    </row>
    <row r="631" spans="2:31" x14ac:dyDescent="0.25">
      <c r="V631" s="19"/>
    </row>
    <row r="632" spans="2:31" x14ac:dyDescent="0.25">
      <c r="V632" s="19"/>
    </row>
    <row r="633" spans="2:31" x14ac:dyDescent="0.25">
      <c r="V633" s="19"/>
    </row>
    <row r="634" spans="2:31" x14ac:dyDescent="0.25">
      <c r="V634" s="19"/>
    </row>
    <row r="635" spans="2:31" x14ac:dyDescent="0.25">
      <c r="V635" s="19"/>
      <c r="AC635" s="164" t="s">
        <v>29</v>
      </c>
      <c r="AD635" s="164"/>
      <c r="AE635" s="164"/>
    </row>
    <row r="636" spans="2:31" x14ac:dyDescent="0.25">
      <c r="H636" s="165" t="s">
        <v>28</v>
      </c>
      <c r="I636" s="165"/>
      <c r="J636" s="165"/>
      <c r="V636" s="19"/>
      <c r="AC636" s="164"/>
      <c r="AD636" s="164"/>
      <c r="AE636" s="164"/>
    </row>
    <row r="637" spans="2:31" x14ac:dyDescent="0.25">
      <c r="H637" s="165"/>
      <c r="I637" s="165"/>
      <c r="J637" s="165"/>
      <c r="V637" s="19"/>
      <c r="AC637" s="164"/>
      <c r="AD637" s="164"/>
      <c r="AE637" s="164"/>
    </row>
    <row r="638" spans="2:31" x14ac:dyDescent="0.25">
      <c r="V638" s="19"/>
    </row>
    <row r="639" spans="2:31" x14ac:dyDescent="0.25">
      <c r="V639" s="19"/>
    </row>
    <row r="640" spans="2:31" ht="23.25" x14ac:dyDescent="0.35">
      <c r="B640" s="24" t="s">
        <v>68</v>
      </c>
      <c r="V640" s="19"/>
      <c r="X640" s="24" t="s">
        <v>68</v>
      </c>
    </row>
    <row r="641" spans="2:41" ht="23.25" x14ac:dyDescent="0.35">
      <c r="B641" s="25" t="s">
        <v>32</v>
      </c>
      <c r="C641" s="22">
        <f>IF(X593="PAGADO",0,Y598)</f>
        <v>0</v>
      </c>
      <c r="E641" s="166" t="s">
        <v>20</v>
      </c>
      <c r="F641" s="166"/>
      <c r="G641" s="166"/>
      <c r="H641" s="166"/>
      <c r="V641" s="19"/>
      <c r="X641" s="25" t="s">
        <v>32</v>
      </c>
      <c r="Y641" s="22">
        <f>IF(B641="PAGADO",0,C646)</f>
        <v>0</v>
      </c>
      <c r="AA641" s="166" t="s">
        <v>20</v>
      </c>
      <c r="AB641" s="166"/>
      <c r="AC641" s="166"/>
      <c r="AD641" s="166"/>
    </row>
    <row r="642" spans="2:41" x14ac:dyDescent="0.25">
      <c r="B642" s="1" t="s">
        <v>0</v>
      </c>
      <c r="C642" s="21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9"/>
      <c r="X642" s="1" t="s">
        <v>0</v>
      </c>
      <c r="Y642" s="21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2"/>
      <c r="E643" s="4"/>
      <c r="F643" s="3"/>
      <c r="G643" s="3"/>
      <c r="H643" s="5"/>
      <c r="N643" s="3"/>
      <c r="O643" s="3"/>
      <c r="P643" s="3"/>
      <c r="Q643" s="3"/>
      <c r="R643" s="20"/>
      <c r="S643" s="3"/>
      <c r="V643" s="19"/>
      <c r="Y643" s="22"/>
      <c r="AA643" s="4"/>
      <c r="AB643" s="3"/>
      <c r="AC643" s="3"/>
      <c r="AD643" s="5"/>
      <c r="AJ643" s="3"/>
      <c r="AK643" s="3"/>
      <c r="AL643" s="3"/>
      <c r="AM643" s="3"/>
      <c r="AN643" s="20"/>
      <c r="AO643" s="3"/>
    </row>
    <row r="644" spans="2:41" x14ac:dyDescent="0.25">
      <c r="B644" s="1" t="s">
        <v>24</v>
      </c>
      <c r="C644" s="21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20"/>
      <c r="S644" s="3"/>
      <c r="V644" s="19"/>
      <c r="X644" s="1" t="s">
        <v>24</v>
      </c>
      <c r="Y644" s="21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20"/>
      <c r="AO644" s="3"/>
    </row>
    <row r="645" spans="2:41" x14ac:dyDescent="0.25">
      <c r="B645" s="1" t="s">
        <v>9</v>
      </c>
      <c r="C645" s="22">
        <f>C668</f>
        <v>0</v>
      </c>
      <c r="E645" s="4"/>
      <c r="F645" s="3"/>
      <c r="G645" s="3"/>
      <c r="H645" s="5"/>
      <c r="N645" s="3"/>
      <c r="O645" s="3"/>
      <c r="P645" s="3"/>
      <c r="Q645" s="3"/>
      <c r="R645" s="20"/>
      <c r="S645" s="3"/>
      <c r="V645" s="19"/>
      <c r="X645" s="1" t="s">
        <v>9</v>
      </c>
      <c r="Y645" s="22">
        <f>Y668</f>
        <v>0</v>
      </c>
      <c r="AA645" s="4"/>
      <c r="AB645" s="3"/>
      <c r="AC645" s="3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6" t="s">
        <v>25</v>
      </c>
      <c r="C646" s="23">
        <f>C644-C645</f>
        <v>0</v>
      </c>
      <c r="E646" s="4"/>
      <c r="F646" s="3"/>
      <c r="G646" s="3"/>
      <c r="H646" s="5"/>
      <c r="N646" s="3"/>
      <c r="O646" s="3"/>
      <c r="P646" s="3"/>
      <c r="Q646" s="3"/>
      <c r="R646" s="20"/>
      <c r="S646" s="3"/>
      <c r="V646" s="19"/>
      <c r="X646" s="6" t="s">
        <v>8</v>
      </c>
      <c r="Y646" s="23">
        <f>Y644-Y645</f>
        <v>0</v>
      </c>
      <c r="AA646" s="4"/>
      <c r="AB646" s="3"/>
      <c r="AC646" s="3"/>
      <c r="AD646" s="5"/>
      <c r="AJ646" s="3"/>
      <c r="AK646" s="3"/>
      <c r="AL646" s="3"/>
      <c r="AM646" s="3"/>
      <c r="AN646" s="20"/>
      <c r="AO646" s="3"/>
    </row>
    <row r="647" spans="2:41" ht="26.25" x14ac:dyDescent="0.4">
      <c r="B647" s="167" t="str">
        <f>IF(C646&lt;0,"NO PAGAR","COBRAR")</f>
        <v>COBRAR</v>
      </c>
      <c r="C647" s="167"/>
      <c r="E647" s="9"/>
      <c r="F647" s="10"/>
      <c r="G647" s="10"/>
      <c r="H647" s="5"/>
      <c r="N647" s="3"/>
      <c r="O647" s="3"/>
      <c r="P647" s="3"/>
      <c r="Q647" s="3"/>
      <c r="R647" s="20"/>
      <c r="S647" s="3"/>
      <c r="V647" s="19"/>
      <c r="X647" s="167" t="str">
        <f>IF(Y646&lt;0,"NO PAGAR","COBRAR")</f>
        <v>COBRAR</v>
      </c>
      <c r="Y647" s="167"/>
      <c r="AA647" s="9"/>
      <c r="AB647" s="10"/>
      <c r="AC647" s="10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159" t="s">
        <v>9</v>
      </c>
      <c r="C648" s="160"/>
      <c r="E648" s="9"/>
      <c r="F648" s="10"/>
      <c r="G648" s="10"/>
      <c r="H648" s="5"/>
      <c r="N648" s="3"/>
      <c r="O648" s="3"/>
      <c r="P648" s="3"/>
      <c r="Q648" s="3"/>
      <c r="R648" s="20"/>
      <c r="S648" s="3"/>
      <c r="V648" s="19"/>
      <c r="X648" s="159" t="s">
        <v>9</v>
      </c>
      <c r="Y648" s="160"/>
      <c r="AA648" s="9"/>
      <c r="AB648" s="10"/>
      <c r="AC648" s="10"/>
      <c r="AD648" s="5"/>
      <c r="AJ648" s="3"/>
      <c r="AK648" s="3"/>
      <c r="AL648" s="3"/>
      <c r="AM648" s="3"/>
      <c r="AN648" s="20"/>
      <c r="AO648" s="3"/>
    </row>
    <row r="649" spans="2:41" x14ac:dyDescent="0.25">
      <c r="B649" s="11" t="str">
        <f>IF(C682&lt;0,"SALDO A FAVOR","SALDO ADELANTAD0'")</f>
        <v>SALDO ADELANTAD0'</v>
      </c>
      <c r="C649" s="12">
        <f>IF(Y593&lt;=0,Y593*-1)</f>
        <v>0</v>
      </c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1" t="str">
        <f>IF(C646&lt;0,"SALDO ADELANTADO","SALDO A FAVOR'")</f>
        <v>SALDO A FAVOR'</v>
      </c>
      <c r="Y649" s="12">
        <f>IF(C646&lt;=0,C646*-1)</f>
        <v>0</v>
      </c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3" t="s">
        <v>10</v>
      </c>
      <c r="C650" s="12">
        <f>R659</f>
        <v>0</v>
      </c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3" t="s">
        <v>10</v>
      </c>
      <c r="Y650" s="12">
        <f>AN659</f>
        <v>0</v>
      </c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3" t="s">
        <v>11</v>
      </c>
      <c r="C651" s="12"/>
      <c r="E651" s="9"/>
      <c r="F651" s="10"/>
      <c r="G651" s="10"/>
      <c r="H651" s="5"/>
      <c r="N651" s="3"/>
      <c r="O651" s="3"/>
      <c r="P651" s="3"/>
      <c r="Q651" s="3"/>
      <c r="R651" s="20"/>
      <c r="S651" s="3"/>
      <c r="V651" s="19"/>
      <c r="X651" s="13" t="s">
        <v>11</v>
      </c>
      <c r="Y651" s="12"/>
      <c r="AA651" s="9"/>
      <c r="AB651" s="10"/>
      <c r="AC651" s="10"/>
      <c r="AD651" s="5"/>
      <c r="AJ651" s="3"/>
      <c r="AK651" s="3"/>
      <c r="AL651" s="3"/>
      <c r="AM651" s="3"/>
      <c r="AN651" s="20"/>
      <c r="AO651" s="3"/>
    </row>
    <row r="652" spans="2:41" x14ac:dyDescent="0.25">
      <c r="B652" s="13" t="s">
        <v>12</v>
      </c>
      <c r="C652" s="12"/>
      <c r="E652" s="9"/>
      <c r="F652" s="10"/>
      <c r="G652" s="10"/>
      <c r="H652" s="5"/>
      <c r="N652" s="3"/>
      <c r="O652" s="3"/>
      <c r="P652" s="3"/>
      <c r="Q652" s="3"/>
      <c r="R652" s="20"/>
      <c r="S652" s="3"/>
      <c r="V652" s="19"/>
      <c r="X652" s="13" t="s">
        <v>12</v>
      </c>
      <c r="Y652" s="12"/>
      <c r="AA652" s="9"/>
      <c r="AB652" s="10"/>
      <c r="AC652" s="10"/>
      <c r="AD652" s="5"/>
      <c r="AJ652" s="3"/>
      <c r="AK652" s="3"/>
      <c r="AL652" s="3"/>
      <c r="AM652" s="3"/>
      <c r="AN652" s="20"/>
      <c r="AO652" s="3"/>
    </row>
    <row r="653" spans="2:41" x14ac:dyDescent="0.25">
      <c r="B653" s="13" t="s">
        <v>13</v>
      </c>
      <c r="C653" s="12"/>
      <c r="E653" s="9"/>
      <c r="F653" s="10"/>
      <c r="G653" s="10"/>
      <c r="H653" s="5"/>
      <c r="N653" s="3"/>
      <c r="O653" s="3"/>
      <c r="P653" s="3"/>
      <c r="Q653" s="3"/>
      <c r="R653" s="20"/>
      <c r="S653" s="3"/>
      <c r="V653" s="19"/>
      <c r="X653" s="13" t="s">
        <v>13</v>
      </c>
      <c r="Y653" s="12"/>
      <c r="AA653" s="9"/>
      <c r="AB653" s="10"/>
      <c r="AC653" s="10"/>
      <c r="AD653" s="5"/>
      <c r="AJ653" s="3"/>
      <c r="AK653" s="3"/>
      <c r="AL653" s="3"/>
      <c r="AM653" s="3"/>
      <c r="AN653" s="20"/>
      <c r="AO653" s="3"/>
    </row>
    <row r="654" spans="2:41" x14ac:dyDescent="0.25">
      <c r="B654" s="13" t="s">
        <v>14</v>
      </c>
      <c r="C654" s="12"/>
      <c r="E654" s="9"/>
      <c r="F654" s="10"/>
      <c r="G654" s="10"/>
      <c r="H654" s="5"/>
      <c r="N654" s="3"/>
      <c r="O654" s="3"/>
      <c r="P654" s="3"/>
      <c r="Q654" s="3"/>
      <c r="R654" s="20"/>
      <c r="S654" s="3"/>
      <c r="V654" s="19"/>
      <c r="X654" s="13" t="s">
        <v>14</v>
      </c>
      <c r="Y654" s="12"/>
      <c r="AA654" s="9"/>
      <c r="AB654" s="10"/>
      <c r="AC654" s="10"/>
      <c r="AD654" s="5"/>
      <c r="AJ654" s="3"/>
      <c r="AK654" s="3"/>
      <c r="AL654" s="3"/>
      <c r="AM654" s="3"/>
      <c r="AN654" s="20"/>
      <c r="AO654" s="3"/>
    </row>
    <row r="655" spans="2:41" x14ac:dyDescent="0.25">
      <c r="B655" s="13" t="s">
        <v>15</v>
      </c>
      <c r="C655" s="12"/>
      <c r="E655" s="9"/>
      <c r="F655" s="10"/>
      <c r="G655" s="10"/>
      <c r="H655" s="5"/>
      <c r="N655" s="3"/>
      <c r="O655" s="3"/>
      <c r="P655" s="3"/>
      <c r="Q655" s="3"/>
      <c r="R655" s="20"/>
      <c r="S655" s="3"/>
      <c r="V655" s="19"/>
      <c r="X655" s="13" t="s">
        <v>15</v>
      </c>
      <c r="Y655" s="12"/>
      <c r="AA655" s="9"/>
      <c r="AB655" s="10"/>
      <c r="AC655" s="10"/>
      <c r="AD655" s="5"/>
      <c r="AJ655" s="3"/>
      <c r="AK655" s="3"/>
      <c r="AL655" s="3"/>
      <c r="AM655" s="3"/>
      <c r="AN655" s="20"/>
      <c r="AO655" s="3"/>
    </row>
    <row r="656" spans="2:41" x14ac:dyDescent="0.25">
      <c r="B656" s="13" t="s">
        <v>16</v>
      </c>
      <c r="C656" s="12"/>
      <c r="E656" s="9"/>
      <c r="F656" s="10"/>
      <c r="G656" s="10"/>
      <c r="H656" s="5"/>
      <c r="N656" s="3"/>
      <c r="O656" s="3"/>
      <c r="P656" s="3"/>
      <c r="Q656" s="3"/>
      <c r="R656" s="20"/>
      <c r="S656" s="3"/>
      <c r="V656" s="19"/>
      <c r="X656" s="13" t="s">
        <v>16</v>
      </c>
      <c r="Y656" s="12"/>
      <c r="AA656" s="9"/>
      <c r="AB656" s="10"/>
      <c r="AC656" s="10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3" t="s">
        <v>17</v>
      </c>
      <c r="C657" s="12"/>
      <c r="E657" s="161" t="s">
        <v>7</v>
      </c>
      <c r="F657" s="162"/>
      <c r="G657" s="163"/>
      <c r="H657" s="5">
        <f>SUM(H643:H656)</f>
        <v>0</v>
      </c>
      <c r="N657" s="3"/>
      <c r="O657" s="3"/>
      <c r="P657" s="3"/>
      <c r="Q657" s="3"/>
      <c r="R657" s="20"/>
      <c r="S657" s="3"/>
      <c r="V657" s="19"/>
      <c r="X657" s="13" t="s">
        <v>17</v>
      </c>
      <c r="Y657" s="12"/>
      <c r="AA657" s="161" t="s">
        <v>7</v>
      </c>
      <c r="AB657" s="162"/>
      <c r="AC657" s="163"/>
      <c r="AD657" s="5">
        <f>SUM(AD643:AD656)</f>
        <v>0</v>
      </c>
      <c r="AJ657" s="3"/>
      <c r="AK657" s="3"/>
      <c r="AL657" s="3"/>
      <c r="AM657" s="3"/>
      <c r="AN657" s="20"/>
      <c r="AO657" s="3"/>
    </row>
    <row r="658" spans="2:41" x14ac:dyDescent="0.25">
      <c r="B658" s="14"/>
      <c r="C658" s="12"/>
      <c r="E658" s="15"/>
      <c r="F658" s="15"/>
      <c r="G658" s="15"/>
      <c r="N658" s="3"/>
      <c r="O658" s="3"/>
      <c r="P658" s="3"/>
      <c r="Q658" s="3"/>
      <c r="R658" s="20"/>
      <c r="S658" s="3"/>
      <c r="V658" s="19"/>
      <c r="X658" s="14"/>
      <c r="Y658" s="12"/>
      <c r="AA658" s="15"/>
      <c r="AB658" s="15"/>
      <c r="AC658" s="15"/>
      <c r="AJ658" s="3"/>
      <c r="AK658" s="3"/>
      <c r="AL658" s="3"/>
      <c r="AM658" s="3"/>
      <c r="AN658" s="20"/>
      <c r="AO658" s="3"/>
    </row>
    <row r="659" spans="2:41" x14ac:dyDescent="0.25">
      <c r="B659" s="14"/>
      <c r="C659" s="12"/>
      <c r="N659" s="161" t="s">
        <v>7</v>
      </c>
      <c r="O659" s="162"/>
      <c r="P659" s="162"/>
      <c r="Q659" s="163"/>
      <c r="R659" s="20">
        <f>SUM(R643:R658)</f>
        <v>0</v>
      </c>
      <c r="S659" s="3"/>
      <c r="V659" s="19"/>
      <c r="X659" s="14"/>
      <c r="Y659" s="12"/>
      <c r="AJ659" s="161" t="s">
        <v>7</v>
      </c>
      <c r="AK659" s="162"/>
      <c r="AL659" s="162"/>
      <c r="AM659" s="163"/>
      <c r="AN659" s="20">
        <f>SUM(AN643:AN658)</f>
        <v>0</v>
      </c>
      <c r="AO659" s="3"/>
    </row>
    <row r="660" spans="2:41" x14ac:dyDescent="0.25">
      <c r="B660" s="14"/>
      <c r="C660" s="12"/>
      <c r="V660" s="19"/>
      <c r="X660" s="14"/>
      <c r="Y660" s="12"/>
    </row>
    <row r="661" spans="2:41" x14ac:dyDescent="0.25">
      <c r="B661" s="14"/>
      <c r="C661" s="12"/>
      <c r="V661" s="19"/>
      <c r="X661" s="14"/>
      <c r="Y661" s="12"/>
    </row>
    <row r="662" spans="2:41" x14ac:dyDescent="0.25">
      <c r="B662" s="14"/>
      <c r="C662" s="12"/>
      <c r="E662" s="16"/>
      <c r="V662" s="19"/>
      <c r="X662" s="14"/>
      <c r="Y662" s="12"/>
      <c r="AA662" s="16"/>
    </row>
    <row r="663" spans="2:41" x14ac:dyDescent="0.25">
      <c r="B663" s="14"/>
      <c r="C663" s="12"/>
      <c r="V663" s="19"/>
      <c r="X663" s="14"/>
      <c r="Y663" s="12"/>
    </row>
    <row r="664" spans="2:41" x14ac:dyDescent="0.25">
      <c r="B664" s="14"/>
      <c r="C664" s="12"/>
      <c r="V664" s="19"/>
      <c r="X664" s="14"/>
      <c r="Y664" s="12"/>
    </row>
    <row r="665" spans="2:41" x14ac:dyDescent="0.25">
      <c r="B665" s="14"/>
      <c r="C665" s="12"/>
      <c r="V665" s="19"/>
      <c r="X665" s="14"/>
      <c r="Y665" s="12"/>
    </row>
    <row r="666" spans="2:41" x14ac:dyDescent="0.25">
      <c r="B666" s="14"/>
      <c r="C666" s="12"/>
      <c r="V666" s="19"/>
      <c r="X666" s="14"/>
      <c r="Y666" s="12"/>
    </row>
    <row r="667" spans="2:41" x14ac:dyDescent="0.25">
      <c r="B667" s="13"/>
      <c r="C667" s="12"/>
      <c r="V667" s="19"/>
      <c r="X667" s="13"/>
      <c r="Y667" s="12"/>
    </row>
    <row r="668" spans="2:41" x14ac:dyDescent="0.25">
      <c r="B668" s="17" t="s">
        <v>18</v>
      </c>
      <c r="C668" s="18">
        <f>SUM(C649:C667)</f>
        <v>0</v>
      </c>
      <c r="V668" s="19"/>
      <c r="X668" s="17" t="s">
        <v>18</v>
      </c>
      <c r="Y668" s="18">
        <f>SUM(Y649:Y667)</f>
        <v>0</v>
      </c>
    </row>
    <row r="669" spans="2:41" x14ac:dyDescent="0.25">
      <c r="D669" s="30" t="s">
        <v>22</v>
      </c>
      <c r="E669" s="30" t="s">
        <v>21</v>
      </c>
      <c r="V669" s="19"/>
      <c r="Z669" s="30" t="s">
        <v>22</v>
      </c>
      <c r="AA669" s="30" t="s">
        <v>21</v>
      </c>
    </row>
    <row r="670" spans="2:41" x14ac:dyDescent="0.25">
      <c r="E670" s="1" t="s">
        <v>19</v>
      </c>
      <c r="V670" s="19"/>
      <c r="AA670" s="1" t="s">
        <v>19</v>
      </c>
    </row>
    <row r="671" spans="2:41" x14ac:dyDescent="0.25">
      <c r="V671" s="19"/>
    </row>
    <row r="672" spans="2:41" x14ac:dyDescent="0.25">
      <c r="V672" s="19"/>
    </row>
    <row r="673" spans="1:43" x14ac:dyDescent="0.25">
      <c r="V673" s="19"/>
    </row>
    <row r="674" spans="1:43" x14ac:dyDescent="0.25">
      <c r="V674" s="19"/>
    </row>
    <row r="675" spans="1:43" x14ac:dyDescent="0.25">
      <c r="V675" s="19"/>
    </row>
    <row r="676" spans="1:43" x14ac:dyDescent="0.25">
      <c r="V676" s="19"/>
    </row>
    <row r="677" spans="1:43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</row>
    <row r="678" spans="1:43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</row>
    <row r="679" spans="1:43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</row>
    <row r="680" spans="1:43" x14ac:dyDescent="0.25">
      <c r="V680" s="19"/>
    </row>
    <row r="681" spans="1:43" x14ac:dyDescent="0.25">
      <c r="H681" s="165" t="s">
        <v>30</v>
      </c>
      <c r="I681" s="165"/>
      <c r="J681" s="165"/>
      <c r="V681" s="19"/>
      <c r="AA681" s="165" t="s">
        <v>31</v>
      </c>
      <c r="AB681" s="165"/>
      <c r="AC681" s="165"/>
    </row>
    <row r="682" spans="1:43" x14ac:dyDescent="0.25">
      <c r="H682" s="165"/>
      <c r="I682" s="165"/>
      <c r="J682" s="165"/>
      <c r="V682" s="19"/>
      <c r="AA682" s="165"/>
      <c r="AB682" s="165"/>
      <c r="AC682" s="165"/>
    </row>
    <row r="683" spans="1:43" x14ac:dyDescent="0.25">
      <c r="V683" s="19"/>
    </row>
    <row r="684" spans="1:43" x14ac:dyDescent="0.25">
      <c r="V684" s="19"/>
    </row>
    <row r="685" spans="1:43" ht="23.25" x14ac:dyDescent="0.35">
      <c r="B685" s="26" t="s">
        <v>68</v>
      </c>
      <c r="V685" s="19"/>
      <c r="X685" s="24" t="s">
        <v>68</v>
      </c>
    </row>
    <row r="686" spans="1:43" ht="23.25" x14ac:dyDescent="0.35">
      <c r="B686" s="25" t="s">
        <v>32</v>
      </c>
      <c r="C686" s="22">
        <f>IF(X641="PAGADO",0,C646)</f>
        <v>0</v>
      </c>
      <c r="E686" s="166" t="s">
        <v>20</v>
      </c>
      <c r="F686" s="166"/>
      <c r="G686" s="166"/>
      <c r="H686" s="166"/>
      <c r="V686" s="19"/>
      <c r="X686" s="25" t="s">
        <v>32</v>
      </c>
      <c r="Y686" s="22">
        <f>IF(B1486="PAGADO",0,C691)</f>
        <v>0</v>
      </c>
      <c r="AA686" s="166" t="s">
        <v>20</v>
      </c>
      <c r="AB686" s="166"/>
      <c r="AC686" s="166"/>
      <c r="AD686" s="166"/>
    </row>
    <row r="687" spans="1:43" x14ac:dyDescent="0.25">
      <c r="B687" s="1" t="s">
        <v>0</v>
      </c>
      <c r="C687" s="21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9"/>
      <c r="X687" s="1" t="s">
        <v>0</v>
      </c>
      <c r="Y687" s="21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2"/>
      <c r="E688" s="4"/>
      <c r="F688" s="3"/>
      <c r="G688" s="3"/>
      <c r="H688" s="5"/>
      <c r="N688" s="3"/>
      <c r="O688" s="3"/>
      <c r="P688" s="3"/>
      <c r="Q688" s="3"/>
      <c r="R688" s="20"/>
      <c r="S688" s="3"/>
      <c r="V688" s="19"/>
      <c r="Y688" s="22"/>
      <c r="AA688" s="4"/>
      <c r="AB688" s="3"/>
      <c r="AC688" s="3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" t="s">
        <v>24</v>
      </c>
      <c r="C689" s="21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20"/>
      <c r="S689" s="3"/>
      <c r="V689" s="19"/>
      <c r="X689" s="1" t="s">
        <v>24</v>
      </c>
      <c r="Y689" s="21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" t="s">
        <v>9</v>
      </c>
      <c r="C690" s="22">
        <f>C714</f>
        <v>0</v>
      </c>
      <c r="E690" s="4"/>
      <c r="F690" s="3"/>
      <c r="G690" s="3"/>
      <c r="H690" s="5"/>
      <c r="N690" s="3"/>
      <c r="O690" s="3"/>
      <c r="P690" s="3"/>
      <c r="Q690" s="3"/>
      <c r="R690" s="20"/>
      <c r="S690" s="3"/>
      <c r="V690" s="19"/>
      <c r="X690" s="1" t="s">
        <v>9</v>
      </c>
      <c r="Y690" s="22">
        <f>Y714</f>
        <v>0</v>
      </c>
      <c r="AA690" s="4"/>
      <c r="AB690" s="3"/>
      <c r="AC690" s="3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6" t="s">
        <v>26</v>
      </c>
      <c r="C691" s="23">
        <f>C689-C690</f>
        <v>0</v>
      </c>
      <c r="E691" s="4"/>
      <c r="F691" s="3"/>
      <c r="G691" s="3"/>
      <c r="H691" s="5"/>
      <c r="N691" s="3"/>
      <c r="O691" s="3"/>
      <c r="P691" s="3"/>
      <c r="Q691" s="3"/>
      <c r="R691" s="20"/>
      <c r="S691" s="3"/>
      <c r="V691" s="19"/>
      <c r="X691" s="6" t="s">
        <v>27</v>
      </c>
      <c r="Y691" s="23">
        <f>Y689-Y690</f>
        <v>0</v>
      </c>
      <c r="AA691" s="4"/>
      <c r="AB691" s="3"/>
      <c r="AC691" s="3"/>
      <c r="AD691" s="5"/>
      <c r="AJ691" s="3"/>
      <c r="AK691" s="3"/>
      <c r="AL691" s="3"/>
      <c r="AM691" s="3"/>
      <c r="AN691" s="20"/>
      <c r="AO691" s="3"/>
    </row>
    <row r="692" spans="2:41" ht="23.25" x14ac:dyDescent="0.35">
      <c r="B692" s="6"/>
      <c r="C692" s="7"/>
      <c r="E692" s="9"/>
      <c r="F692" s="10"/>
      <c r="G692" s="10"/>
      <c r="H692" s="5"/>
      <c r="N692" s="3"/>
      <c r="O692" s="3"/>
      <c r="P692" s="3"/>
      <c r="Q692" s="3"/>
      <c r="R692" s="20"/>
      <c r="S692" s="3"/>
      <c r="V692" s="19"/>
      <c r="X692" s="168" t="str">
        <f>IF(Y691&lt;0,"NO PAGAR","COBRAR'")</f>
        <v>COBRAR'</v>
      </c>
      <c r="Y692" s="168"/>
      <c r="AA692" s="9"/>
      <c r="AB692" s="10"/>
      <c r="AC692" s="10"/>
      <c r="AD692" s="5"/>
      <c r="AJ692" s="3"/>
      <c r="AK692" s="3"/>
      <c r="AL692" s="3"/>
      <c r="AM692" s="3"/>
      <c r="AN692" s="20"/>
      <c r="AO692" s="3"/>
    </row>
    <row r="693" spans="2:41" ht="23.25" x14ac:dyDescent="0.35">
      <c r="B693" s="168" t="str">
        <f>IF(C691&lt;0,"NO PAGAR","COBRAR'")</f>
        <v>COBRAR'</v>
      </c>
      <c r="C693" s="168"/>
      <c r="E693" s="9"/>
      <c r="F693" s="10"/>
      <c r="G693" s="10"/>
      <c r="H693" s="5"/>
      <c r="N693" s="3"/>
      <c r="O693" s="3"/>
      <c r="P693" s="3"/>
      <c r="Q693" s="3"/>
      <c r="R693" s="20"/>
      <c r="S693" s="3"/>
      <c r="V693" s="19"/>
      <c r="X693" s="6"/>
      <c r="Y693" s="8"/>
      <c r="AA693" s="9"/>
      <c r="AB693" s="10"/>
      <c r="AC693" s="10"/>
      <c r="AD693" s="5"/>
      <c r="AJ693" s="3"/>
      <c r="AK693" s="3"/>
      <c r="AL693" s="3"/>
      <c r="AM693" s="3"/>
      <c r="AN693" s="20"/>
      <c r="AO693" s="3"/>
    </row>
    <row r="694" spans="2:41" x14ac:dyDescent="0.25">
      <c r="B694" s="159" t="s">
        <v>9</v>
      </c>
      <c r="C694" s="160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59" t="s">
        <v>9</v>
      </c>
      <c r="Y694" s="160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x14ac:dyDescent="0.25">
      <c r="B695" s="11" t="str">
        <f>IF(Y646&lt;0,"SALDO ADELANTADO","SALDO A FAVOR '")</f>
        <v>SALDO A FAVOR '</v>
      </c>
      <c r="C695" s="12">
        <f>IF(Y646&lt;=0,Y646*-1)</f>
        <v>0</v>
      </c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11" t="str">
        <f>IF(C691&lt;0,"SALDO ADELANTADO","SALDO A FAVOR'")</f>
        <v>SALDO A FAVOR'</v>
      </c>
      <c r="Y695" s="12">
        <f>IF(C691&lt;=0,C691*-1)</f>
        <v>0</v>
      </c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3" t="s">
        <v>10</v>
      </c>
      <c r="C696" s="12">
        <f>R704</f>
        <v>0</v>
      </c>
      <c r="E696" s="9"/>
      <c r="F696" s="10"/>
      <c r="G696" s="10"/>
      <c r="H696" s="5"/>
      <c r="N696" s="3"/>
      <c r="O696" s="3"/>
      <c r="P696" s="3"/>
      <c r="Q696" s="3"/>
      <c r="R696" s="20"/>
      <c r="S696" s="3"/>
      <c r="V696" s="19"/>
      <c r="X696" s="13" t="s">
        <v>10</v>
      </c>
      <c r="Y696" s="12">
        <f>AN704</f>
        <v>0</v>
      </c>
      <c r="AA696" s="9"/>
      <c r="AB696" s="10"/>
      <c r="AC696" s="10"/>
      <c r="AD696" s="5"/>
      <c r="AJ696" s="3"/>
      <c r="AK696" s="3"/>
      <c r="AL696" s="3"/>
      <c r="AM696" s="3"/>
      <c r="AN696" s="20"/>
      <c r="AO696" s="3"/>
    </row>
    <row r="697" spans="2:41" x14ac:dyDescent="0.25">
      <c r="B697" s="13" t="s">
        <v>11</v>
      </c>
      <c r="C697" s="12"/>
      <c r="E697" s="9"/>
      <c r="F697" s="10"/>
      <c r="G697" s="10"/>
      <c r="H697" s="5"/>
      <c r="N697" s="3"/>
      <c r="O697" s="3"/>
      <c r="P697" s="3"/>
      <c r="Q697" s="3"/>
      <c r="R697" s="20"/>
      <c r="S697" s="3"/>
      <c r="V697" s="19"/>
      <c r="X697" s="13" t="s">
        <v>11</v>
      </c>
      <c r="Y697" s="12"/>
      <c r="AA697" s="9"/>
      <c r="AB697" s="10"/>
      <c r="AC697" s="10"/>
      <c r="AD697" s="5"/>
      <c r="AJ697" s="3"/>
      <c r="AK697" s="3"/>
      <c r="AL697" s="3"/>
      <c r="AM697" s="3"/>
      <c r="AN697" s="20"/>
      <c r="AO697" s="3"/>
    </row>
    <row r="698" spans="2:41" x14ac:dyDescent="0.25">
      <c r="B698" s="13" t="s">
        <v>12</v>
      </c>
      <c r="C698" s="12"/>
      <c r="E698" s="9"/>
      <c r="F698" s="10"/>
      <c r="G698" s="10"/>
      <c r="H698" s="5"/>
      <c r="N698" s="3"/>
      <c r="O698" s="3"/>
      <c r="P698" s="3"/>
      <c r="Q698" s="3"/>
      <c r="R698" s="20"/>
      <c r="S698" s="3"/>
      <c r="V698" s="19"/>
      <c r="X698" s="13" t="s">
        <v>12</v>
      </c>
      <c r="Y698" s="12"/>
      <c r="AA698" s="9"/>
      <c r="AB698" s="10"/>
      <c r="AC698" s="10"/>
      <c r="AD698" s="5"/>
      <c r="AJ698" s="3"/>
      <c r="AK698" s="3"/>
      <c r="AL698" s="3"/>
      <c r="AM698" s="3"/>
      <c r="AN698" s="20"/>
      <c r="AO698" s="3"/>
    </row>
    <row r="699" spans="2:41" x14ac:dyDescent="0.25">
      <c r="B699" s="13" t="s">
        <v>13</v>
      </c>
      <c r="C699" s="12"/>
      <c r="E699" s="9"/>
      <c r="F699" s="10"/>
      <c r="G699" s="10"/>
      <c r="H699" s="5"/>
      <c r="N699" s="3"/>
      <c r="O699" s="3"/>
      <c r="P699" s="3"/>
      <c r="Q699" s="3"/>
      <c r="R699" s="20"/>
      <c r="S699" s="3"/>
      <c r="V699" s="19"/>
      <c r="X699" s="13" t="s">
        <v>13</v>
      </c>
      <c r="Y699" s="12"/>
      <c r="AA699" s="9"/>
      <c r="AB699" s="10"/>
      <c r="AC699" s="10"/>
      <c r="AD699" s="5"/>
      <c r="AJ699" s="3"/>
      <c r="AK699" s="3"/>
      <c r="AL699" s="3"/>
      <c r="AM699" s="3"/>
      <c r="AN699" s="20"/>
      <c r="AO699" s="3"/>
    </row>
    <row r="700" spans="2:41" x14ac:dyDescent="0.25">
      <c r="B700" s="13" t="s">
        <v>14</v>
      </c>
      <c r="C700" s="12"/>
      <c r="E700" s="9"/>
      <c r="F700" s="10"/>
      <c r="G700" s="10"/>
      <c r="H700" s="5"/>
      <c r="N700" s="3"/>
      <c r="O700" s="3"/>
      <c r="P700" s="3"/>
      <c r="Q700" s="3"/>
      <c r="R700" s="20"/>
      <c r="S700" s="3"/>
      <c r="V700" s="19"/>
      <c r="X700" s="13" t="s">
        <v>14</v>
      </c>
      <c r="Y700" s="12"/>
      <c r="AA700" s="9"/>
      <c r="AB700" s="10"/>
      <c r="AC700" s="10"/>
      <c r="AD700" s="5"/>
      <c r="AJ700" s="3"/>
      <c r="AK700" s="3"/>
      <c r="AL700" s="3"/>
      <c r="AM700" s="3"/>
      <c r="AN700" s="20"/>
      <c r="AO700" s="3"/>
    </row>
    <row r="701" spans="2:41" x14ac:dyDescent="0.25">
      <c r="B701" s="13" t="s">
        <v>15</v>
      </c>
      <c r="C701" s="12"/>
      <c r="E701" s="9"/>
      <c r="F701" s="10"/>
      <c r="G701" s="10"/>
      <c r="H701" s="5"/>
      <c r="N701" s="3"/>
      <c r="O701" s="3"/>
      <c r="P701" s="3"/>
      <c r="Q701" s="3"/>
      <c r="R701" s="20"/>
      <c r="S701" s="3"/>
      <c r="V701" s="19"/>
      <c r="X701" s="13" t="s">
        <v>15</v>
      </c>
      <c r="Y701" s="12"/>
      <c r="AA701" s="9"/>
      <c r="AB701" s="10"/>
      <c r="AC701" s="10"/>
      <c r="AD701" s="5"/>
      <c r="AJ701" s="3"/>
      <c r="AK701" s="3"/>
      <c r="AL701" s="3"/>
      <c r="AM701" s="3"/>
      <c r="AN701" s="20"/>
      <c r="AO701" s="3"/>
    </row>
    <row r="702" spans="2:41" x14ac:dyDescent="0.25">
      <c r="B702" s="13" t="s">
        <v>16</v>
      </c>
      <c r="C702" s="12"/>
      <c r="E702" s="161" t="s">
        <v>7</v>
      </c>
      <c r="F702" s="162"/>
      <c r="G702" s="163"/>
      <c r="H702" s="5">
        <f>SUM(H688:H701)</f>
        <v>0</v>
      </c>
      <c r="N702" s="3"/>
      <c r="O702" s="3"/>
      <c r="P702" s="3"/>
      <c r="Q702" s="3"/>
      <c r="R702" s="20"/>
      <c r="S702" s="3"/>
      <c r="V702" s="19"/>
      <c r="X702" s="13" t="s">
        <v>16</v>
      </c>
      <c r="Y702" s="12"/>
      <c r="AA702" s="161" t="s">
        <v>7</v>
      </c>
      <c r="AB702" s="162"/>
      <c r="AC702" s="163"/>
      <c r="AD702" s="5">
        <f>SUM(AD688:AD701)</f>
        <v>0</v>
      </c>
      <c r="AJ702" s="3"/>
      <c r="AK702" s="3"/>
      <c r="AL702" s="3"/>
      <c r="AM702" s="3"/>
      <c r="AN702" s="20"/>
      <c r="AO702" s="3"/>
    </row>
    <row r="703" spans="2:41" x14ac:dyDescent="0.25">
      <c r="B703" s="13" t="s">
        <v>17</v>
      </c>
      <c r="C703" s="12"/>
      <c r="E703" s="15"/>
      <c r="F703" s="15"/>
      <c r="G703" s="15"/>
      <c r="N703" s="3"/>
      <c r="O703" s="3"/>
      <c r="P703" s="3"/>
      <c r="Q703" s="3"/>
      <c r="R703" s="20"/>
      <c r="S703" s="3"/>
      <c r="V703" s="19"/>
      <c r="X703" s="13" t="s">
        <v>17</v>
      </c>
      <c r="Y703" s="12"/>
      <c r="AA703" s="15"/>
      <c r="AB703" s="15"/>
      <c r="AC703" s="15"/>
      <c r="AJ703" s="3"/>
      <c r="AK703" s="3"/>
      <c r="AL703" s="3"/>
      <c r="AM703" s="3"/>
      <c r="AN703" s="20"/>
      <c r="AO703" s="3"/>
    </row>
    <row r="704" spans="2:41" x14ac:dyDescent="0.25">
      <c r="B704" s="14"/>
      <c r="C704" s="12"/>
      <c r="N704" s="161" t="s">
        <v>7</v>
      </c>
      <c r="O704" s="162"/>
      <c r="P704" s="162"/>
      <c r="Q704" s="163"/>
      <c r="R704" s="20">
        <f>SUM(R688:R703)</f>
        <v>0</v>
      </c>
      <c r="S704" s="3"/>
      <c r="V704" s="19"/>
      <c r="X704" s="14"/>
      <c r="Y704" s="12"/>
      <c r="AJ704" s="161" t="s">
        <v>7</v>
      </c>
      <c r="AK704" s="162"/>
      <c r="AL704" s="162"/>
      <c r="AM704" s="163"/>
      <c r="AN704" s="20">
        <f>SUM(AN688:AN703)</f>
        <v>0</v>
      </c>
      <c r="AO704" s="3"/>
    </row>
    <row r="705" spans="2:27" x14ac:dyDescent="0.25">
      <c r="B705" s="14"/>
      <c r="C705" s="12"/>
      <c r="V705" s="19"/>
      <c r="X705" s="14"/>
      <c r="Y705" s="12"/>
    </row>
    <row r="706" spans="2:27" x14ac:dyDescent="0.25">
      <c r="B706" s="14"/>
      <c r="C706" s="12"/>
      <c r="V706" s="19"/>
      <c r="X706" s="14"/>
      <c r="Y706" s="12"/>
    </row>
    <row r="707" spans="2:27" x14ac:dyDescent="0.25">
      <c r="B707" s="14"/>
      <c r="C707" s="12"/>
      <c r="E707" s="16"/>
      <c r="V707" s="19"/>
      <c r="X707" s="14"/>
      <c r="Y707" s="12"/>
      <c r="AA707" s="16"/>
    </row>
    <row r="708" spans="2:27" x14ac:dyDescent="0.25">
      <c r="B708" s="14"/>
      <c r="C708" s="12"/>
      <c r="V708" s="19"/>
      <c r="X708" s="14"/>
      <c r="Y708" s="12"/>
    </row>
    <row r="709" spans="2:27" x14ac:dyDescent="0.25">
      <c r="B709" s="14"/>
      <c r="C709" s="12"/>
      <c r="V709" s="19"/>
      <c r="X709" s="14"/>
      <c r="Y709" s="12"/>
    </row>
    <row r="710" spans="2:27" x14ac:dyDescent="0.25">
      <c r="B710" s="14"/>
      <c r="C710" s="12"/>
      <c r="V710" s="19"/>
      <c r="X710" s="14"/>
      <c r="Y710" s="12"/>
    </row>
    <row r="711" spans="2:27" x14ac:dyDescent="0.25">
      <c r="B711" s="14"/>
      <c r="C711" s="12"/>
      <c r="V711" s="19"/>
      <c r="X711" s="14"/>
      <c r="Y711" s="12"/>
    </row>
    <row r="712" spans="2:27" x14ac:dyDescent="0.25">
      <c r="B712" s="14"/>
      <c r="C712" s="12"/>
      <c r="V712" s="19"/>
      <c r="X712" s="14"/>
      <c r="Y712" s="12"/>
    </row>
    <row r="713" spans="2:27" x14ac:dyDescent="0.25">
      <c r="B713" s="13"/>
      <c r="C713" s="12"/>
      <c r="V713" s="19"/>
      <c r="X713" s="13"/>
      <c r="Y713" s="12"/>
    </row>
    <row r="714" spans="2:27" x14ac:dyDescent="0.25">
      <c r="B714" s="17" t="s">
        <v>18</v>
      </c>
      <c r="C714" s="18">
        <f>SUM(C695:C713)</f>
        <v>0</v>
      </c>
      <c r="D714" s="30" t="s">
        <v>22</v>
      </c>
      <c r="E714" s="30" t="s">
        <v>21</v>
      </c>
      <c r="V714" s="19"/>
      <c r="X714" s="17" t="s">
        <v>18</v>
      </c>
      <c r="Y714" s="18">
        <f>SUM(Y695:Y713)</f>
        <v>0</v>
      </c>
      <c r="Z714" s="30" t="s">
        <v>22</v>
      </c>
      <c r="AA714" s="30" t="s">
        <v>21</v>
      </c>
    </row>
    <row r="715" spans="2:27" x14ac:dyDescent="0.25">
      <c r="E715" s="1" t="s">
        <v>19</v>
      </c>
      <c r="V715" s="19"/>
      <c r="AA715" s="1" t="s">
        <v>19</v>
      </c>
    </row>
    <row r="716" spans="2:27" x14ac:dyDescent="0.25">
      <c r="V716" s="19"/>
    </row>
    <row r="717" spans="2:27" x14ac:dyDescent="0.25">
      <c r="V717" s="19"/>
    </row>
    <row r="718" spans="2:27" x14ac:dyDescent="0.25">
      <c r="V718" s="19"/>
    </row>
    <row r="719" spans="2:27" x14ac:dyDescent="0.25">
      <c r="V719" s="19"/>
    </row>
    <row r="720" spans="2:27" x14ac:dyDescent="0.25">
      <c r="V720" s="19"/>
    </row>
    <row r="721" spans="2:41" x14ac:dyDescent="0.25">
      <c r="V721" s="19"/>
    </row>
    <row r="722" spans="2:41" x14ac:dyDescent="0.25">
      <c r="V722" s="19"/>
    </row>
    <row r="723" spans="2:41" x14ac:dyDescent="0.25">
      <c r="V723" s="19"/>
    </row>
    <row r="724" spans="2:41" x14ac:dyDescent="0.25">
      <c r="V724" s="19"/>
    </row>
    <row r="725" spans="2:41" x14ac:dyDescent="0.25">
      <c r="V725" s="19"/>
    </row>
    <row r="726" spans="2:41" x14ac:dyDescent="0.25">
      <c r="V726" s="19"/>
    </row>
    <row r="727" spans="2:41" x14ac:dyDescent="0.25">
      <c r="V727" s="19"/>
    </row>
    <row r="728" spans="2:41" x14ac:dyDescent="0.25">
      <c r="V728" s="19"/>
      <c r="AC728" s="164" t="s">
        <v>29</v>
      </c>
      <c r="AD728" s="164"/>
      <c r="AE728" s="164"/>
    </row>
    <row r="729" spans="2:41" x14ac:dyDescent="0.25">
      <c r="H729" s="165" t="s">
        <v>28</v>
      </c>
      <c r="I729" s="165"/>
      <c r="J729" s="165"/>
      <c r="V729" s="19"/>
      <c r="AC729" s="164"/>
      <c r="AD729" s="164"/>
      <c r="AE729" s="164"/>
    </row>
    <row r="730" spans="2:41" x14ac:dyDescent="0.25">
      <c r="H730" s="165"/>
      <c r="I730" s="165"/>
      <c r="J730" s="165"/>
      <c r="V730" s="19"/>
      <c r="AC730" s="164"/>
      <c r="AD730" s="164"/>
      <c r="AE730" s="164"/>
    </row>
    <row r="731" spans="2:41" x14ac:dyDescent="0.25">
      <c r="V731" s="19"/>
    </row>
    <row r="732" spans="2:41" x14ac:dyDescent="0.25">
      <c r="V732" s="19"/>
    </row>
    <row r="733" spans="2:41" ht="23.25" x14ac:dyDescent="0.35">
      <c r="B733" s="24" t="s">
        <v>69</v>
      </c>
      <c r="V733" s="19"/>
      <c r="X733" s="24" t="s">
        <v>69</v>
      </c>
    </row>
    <row r="734" spans="2:41" ht="23.25" x14ac:dyDescent="0.35">
      <c r="B734" s="25" t="s">
        <v>32</v>
      </c>
      <c r="C734" s="22">
        <f>IF(X686="PAGADO",0,Y691)</f>
        <v>0</v>
      </c>
      <c r="E734" s="166" t="s">
        <v>20</v>
      </c>
      <c r="F734" s="166"/>
      <c r="G734" s="166"/>
      <c r="H734" s="166"/>
      <c r="V734" s="19"/>
      <c r="X734" s="25" t="s">
        <v>32</v>
      </c>
      <c r="Y734" s="22">
        <f>IF(B734="PAGADO",0,C739)</f>
        <v>0</v>
      </c>
      <c r="AA734" s="166" t="s">
        <v>20</v>
      </c>
      <c r="AB734" s="166"/>
      <c r="AC734" s="166"/>
      <c r="AD734" s="166"/>
    </row>
    <row r="735" spans="2:41" x14ac:dyDescent="0.25">
      <c r="B735" s="1" t="s">
        <v>0</v>
      </c>
      <c r="C735" s="21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9"/>
      <c r="X735" s="1" t="s">
        <v>0</v>
      </c>
      <c r="Y735" s="21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2"/>
      <c r="E736" s="4"/>
      <c r="F736" s="3"/>
      <c r="G736" s="3"/>
      <c r="H736" s="5"/>
      <c r="N736" s="3"/>
      <c r="O736" s="3"/>
      <c r="P736" s="3"/>
      <c r="Q736" s="3"/>
      <c r="R736" s="20"/>
      <c r="S736" s="3"/>
      <c r="V736" s="19"/>
      <c r="Y736" s="22"/>
      <c r="AA736" s="4"/>
      <c r="AB736" s="3"/>
      <c r="AC736" s="3"/>
      <c r="AD736" s="5"/>
      <c r="AJ736" s="3"/>
      <c r="AK736" s="3"/>
      <c r="AL736" s="3"/>
      <c r="AM736" s="3"/>
      <c r="AN736" s="20"/>
      <c r="AO736" s="3"/>
    </row>
    <row r="737" spans="2:41" x14ac:dyDescent="0.25">
      <c r="B737" s="1" t="s">
        <v>24</v>
      </c>
      <c r="C737" s="21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20"/>
      <c r="S737" s="3"/>
      <c r="V737" s="19"/>
      <c r="X737" s="1" t="s">
        <v>24</v>
      </c>
      <c r="Y737" s="21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20"/>
      <c r="AO737" s="3"/>
    </row>
    <row r="738" spans="2:41" x14ac:dyDescent="0.25">
      <c r="B738" s="1" t="s">
        <v>9</v>
      </c>
      <c r="C738" s="22">
        <f>C761</f>
        <v>0</v>
      </c>
      <c r="E738" s="4"/>
      <c r="F738" s="3"/>
      <c r="G738" s="3"/>
      <c r="H738" s="5"/>
      <c r="N738" s="3"/>
      <c r="O738" s="3"/>
      <c r="P738" s="3"/>
      <c r="Q738" s="3"/>
      <c r="R738" s="20"/>
      <c r="S738" s="3"/>
      <c r="V738" s="19"/>
      <c r="X738" s="1" t="s">
        <v>9</v>
      </c>
      <c r="Y738" s="22">
        <f>Y761</f>
        <v>0</v>
      </c>
      <c r="AA738" s="4"/>
      <c r="AB738" s="3"/>
      <c r="AC738" s="3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6" t="s">
        <v>25</v>
      </c>
      <c r="C739" s="23">
        <f>C737-C738</f>
        <v>0</v>
      </c>
      <c r="E739" s="4"/>
      <c r="F739" s="3"/>
      <c r="G739" s="3"/>
      <c r="H739" s="5"/>
      <c r="N739" s="3"/>
      <c r="O739" s="3"/>
      <c r="P739" s="3"/>
      <c r="Q739" s="3"/>
      <c r="R739" s="20"/>
      <c r="S739" s="3"/>
      <c r="V739" s="19"/>
      <c r="X739" s="6" t="s">
        <v>8</v>
      </c>
      <c r="Y739" s="23">
        <f>Y737-Y738</f>
        <v>0</v>
      </c>
      <c r="AA739" s="4"/>
      <c r="AB739" s="3"/>
      <c r="AC739" s="3"/>
      <c r="AD739" s="5"/>
      <c r="AJ739" s="3"/>
      <c r="AK739" s="3"/>
      <c r="AL739" s="3"/>
      <c r="AM739" s="3"/>
      <c r="AN739" s="20"/>
      <c r="AO739" s="3"/>
    </row>
    <row r="740" spans="2:41" ht="26.25" x14ac:dyDescent="0.4">
      <c r="B740" s="167" t="str">
        <f>IF(C739&lt;0,"NO PAGAR","COBRAR")</f>
        <v>COBRAR</v>
      </c>
      <c r="C740" s="167"/>
      <c r="E740" s="9"/>
      <c r="F740" s="10"/>
      <c r="G740" s="10"/>
      <c r="H740" s="5"/>
      <c r="N740" s="3"/>
      <c r="O740" s="3"/>
      <c r="P740" s="3"/>
      <c r="Q740" s="3"/>
      <c r="R740" s="20"/>
      <c r="S740" s="3"/>
      <c r="V740" s="19"/>
      <c r="X740" s="167" t="str">
        <f>IF(Y739&lt;0,"NO PAGAR","COBRAR")</f>
        <v>COBRAR</v>
      </c>
      <c r="Y740" s="167"/>
      <c r="AA740" s="9"/>
      <c r="AB740" s="10"/>
      <c r="AC740" s="10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159" t="s">
        <v>9</v>
      </c>
      <c r="C741" s="160"/>
      <c r="E741" s="9"/>
      <c r="F741" s="10"/>
      <c r="G741" s="10"/>
      <c r="H741" s="5"/>
      <c r="N741" s="3"/>
      <c r="O741" s="3"/>
      <c r="P741" s="3"/>
      <c r="Q741" s="3"/>
      <c r="R741" s="20"/>
      <c r="S741" s="3"/>
      <c r="V741" s="19"/>
      <c r="X741" s="159" t="s">
        <v>9</v>
      </c>
      <c r="Y741" s="160"/>
      <c r="AA741" s="9"/>
      <c r="AB741" s="10"/>
      <c r="AC741" s="10"/>
      <c r="AD741" s="5"/>
      <c r="AJ741" s="3"/>
      <c r="AK741" s="3"/>
      <c r="AL741" s="3"/>
      <c r="AM741" s="3"/>
      <c r="AN741" s="20"/>
      <c r="AO741" s="3"/>
    </row>
    <row r="742" spans="2:41" x14ac:dyDescent="0.25">
      <c r="B742" s="11" t="str">
        <f>IF(C775&lt;0,"SALDO A FAVOR","SALDO ADELANTAD0'")</f>
        <v>SALDO ADELANTAD0'</v>
      </c>
      <c r="C742" s="12">
        <f>IF(Y686&lt;=0,Y686*-1)</f>
        <v>0</v>
      </c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1" t="str">
        <f>IF(C739&lt;0,"SALDO ADELANTADO","SALDO A FAVOR'")</f>
        <v>SALDO A FAVOR'</v>
      </c>
      <c r="Y742" s="12">
        <f>IF(C739&lt;=0,C739*-1)</f>
        <v>0</v>
      </c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3" t="s">
        <v>10</v>
      </c>
      <c r="C743" s="12">
        <f>R752</f>
        <v>0</v>
      </c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3" t="s">
        <v>10</v>
      </c>
      <c r="Y743" s="12">
        <f>AN752</f>
        <v>0</v>
      </c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3" t="s">
        <v>11</v>
      </c>
      <c r="C744" s="12"/>
      <c r="E744" s="9"/>
      <c r="F744" s="10"/>
      <c r="G744" s="10"/>
      <c r="H744" s="5"/>
      <c r="N744" s="3"/>
      <c r="O744" s="3"/>
      <c r="P744" s="3"/>
      <c r="Q744" s="3"/>
      <c r="R744" s="20"/>
      <c r="S744" s="3"/>
      <c r="V744" s="19"/>
      <c r="X744" s="13" t="s">
        <v>11</v>
      </c>
      <c r="Y744" s="12"/>
      <c r="AA744" s="9"/>
      <c r="AB744" s="10"/>
      <c r="AC744" s="10"/>
      <c r="AD744" s="5"/>
      <c r="AJ744" s="3"/>
      <c r="AK744" s="3"/>
      <c r="AL744" s="3"/>
      <c r="AM744" s="3"/>
      <c r="AN744" s="20"/>
      <c r="AO744" s="3"/>
    </row>
    <row r="745" spans="2:41" x14ac:dyDescent="0.25">
      <c r="B745" s="13" t="s">
        <v>12</v>
      </c>
      <c r="C745" s="12"/>
      <c r="E745" s="9"/>
      <c r="F745" s="10"/>
      <c r="G745" s="10"/>
      <c r="H745" s="5"/>
      <c r="N745" s="3"/>
      <c r="O745" s="3"/>
      <c r="P745" s="3"/>
      <c r="Q745" s="3"/>
      <c r="R745" s="20"/>
      <c r="S745" s="3"/>
      <c r="V745" s="19"/>
      <c r="X745" s="13" t="s">
        <v>12</v>
      </c>
      <c r="Y745" s="12"/>
      <c r="AA745" s="9"/>
      <c r="AB745" s="10"/>
      <c r="AC745" s="10"/>
      <c r="AD745" s="5"/>
      <c r="AJ745" s="3"/>
      <c r="AK745" s="3"/>
      <c r="AL745" s="3"/>
      <c r="AM745" s="3"/>
      <c r="AN745" s="20"/>
      <c r="AO745" s="3"/>
    </row>
    <row r="746" spans="2:41" x14ac:dyDescent="0.25">
      <c r="B746" s="13" t="s">
        <v>13</v>
      </c>
      <c r="C746" s="12"/>
      <c r="E746" s="9"/>
      <c r="F746" s="10"/>
      <c r="G746" s="10"/>
      <c r="H746" s="5"/>
      <c r="N746" s="3"/>
      <c r="O746" s="3"/>
      <c r="P746" s="3"/>
      <c r="Q746" s="3"/>
      <c r="R746" s="20"/>
      <c r="S746" s="3"/>
      <c r="V746" s="19"/>
      <c r="X746" s="13" t="s">
        <v>13</v>
      </c>
      <c r="Y746" s="12"/>
      <c r="AA746" s="9"/>
      <c r="AB746" s="10"/>
      <c r="AC746" s="10"/>
      <c r="AD746" s="5"/>
      <c r="AJ746" s="3"/>
      <c r="AK746" s="3"/>
      <c r="AL746" s="3"/>
      <c r="AM746" s="3"/>
      <c r="AN746" s="20"/>
      <c r="AO746" s="3"/>
    </row>
    <row r="747" spans="2:41" x14ac:dyDescent="0.25">
      <c r="B747" s="13" t="s">
        <v>14</v>
      </c>
      <c r="C747" s="12"/>
      <c r="E747" s="9"/>
      <c r="F747" s="10"/>
      <c r="G747" s="10"/>
      <c r="H747" s="5"/>
      <c r="N747" s="3"/>
      <c r="O747" s="3"/>
      <c r="P747" s="3"/>
      <c r="Q747" s="3"/>
      <c r="R747" s="20"/>
      <c r="S747" s="3"/>
      <c r="V747" s="19"/>
      <c r="X747" s="13" t="s">
        <v>14</v>
      </c>
      <c r="Y747" s="12"/>
      <c r="AA747" s="9"/>
      <c r="AB747" s="10"/>
      <c r="AC747" s="10"/>
      <c r="AD747" s="5"/>
      <c r="AJ747" s="3"/>
      <c r="AK747" s="3"/>
      <c r="AL747" s="3"/>
      <c r="AM747" s="3"/>
      <c r="AN747" s="20"/>
      <c r="AO747" s="3"/>
    </row>
    <row r="748" spans="2:41" x14ac:dyDescent="0.25">
      <c r="B748" s="13" t="s">
        <v>15</v>
      </c>
      <c r="C748" s="12"/>
      <c r="E748" s="9"/>
      <c r="F748" s="10"/>
      <c r="G748" s="10"/>
      <c r="H748" s="5"/>
      <c r="N748" s="3"/>
      <c r="O748" s="3"/>
      <c r="P748" s="3"/>
      <c r="Q748" s="3"/>
      <c r="R748" s="20"/>
      <c r="S748" s="3"/>
      <c r="V748" s="19"/>
      <c r="X748" s="13" t="s">
        <v>15</v>
      </c>
      <c r="Y748" s="12"/>
      <c r="AA748" s="9"/>
      <c r="AB748" s="10"/>
      <c r="AC748" s="10"/>
      <c r="AD748" s="5"/>
      <c r="AJ748" s="3"/>
      <c r="AK748" s="3"/>
      <c r="AL748" s="3"/>
      <c r="AM748" s="3"/>
      <c r="AN748" s="20"/>
      <c r="AO748" s="3"/>
    </row>
    <row r="749" spans="2:41" x14ac:dyDescent="0.25">
      <c r="B749" s="13" t="s">
        <v>16</v>
      </c>
      <c r="C749" s="12"/>
      <c r="E749" s="9"/>
      <c r="F749" s="10"/>
      <c r="G749" s="10"/>
      <c r="H749" s="5"/>
      <c r="N749" s="3"/>
      <c r="O749" s="3"/>
      <c r="P749" s="3"/>
      <c r="Q749" s="3"/>
      <c r="R749" s="20"/>
      <c r="S749" s="3"/>
      <c r="V749" s="19"/>
      <c r="X749" s="13" t="s">
        <v>16</v>
      </c>
      <c r="Y749" s="12"/>
      <c r="AA749" s="9"/>
      <c r="AB749" s="10"/>
      <c r="AC749" s="10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3" t="s">
        <v>17</v>
      </c>
      <c r="C750" s="12"/>
      <c r="E750" s="161" t="s">
        <v>7</v>
      </c>
      <c r="F750" s="162"/>
      <c r="G750" s="163"/>
      <c r="H750" s="5">
        <f>SUM(H736:H749)</f>
        <v>0</v>
      </c>
      <c r="N750" s="3"/>
      <c r="O750" s="3"/>
      <c r="P750" s="3"/>
      <c r="Q750" s="3"/>
      <c r="R750" s="20"/>
      <c r="S750" s="3"/>
      <c r="V750" s="19"/>
      <c r="X750" s="13" t="s">
        <v>17</v>
      </c>
      <c r="Y750" s="12"/>
      <c r="AA750" s="161" t="s">
        <v>7</v>
      </c>
      <c r="AB750" s="162"/>
      <c r="AC750" s="163"/>
      <c r="AD750" s="5">
        <f>SUM(AD736:AD749)</f>
        <v>0</v>
      </c>
      <c r="AJ750" s="3"/>
      <c r="AK750" s="3"/>
      <c r="AL750" s="3"/>
      <c r="AM750" s="3"/>
      <c r="AN750" s="20"/>
      <c r="AO750" s="3"/>
    </row>
    <row r="751" spans="2:41" x14ac:dyDescent="0.25">
      <c r="B751" s="14"/>
      <c r="C751" s="12"/>
      <c r="E751" s="15"/>
      <c r="F751" s="15"/>
      <c r="G751" s="15"/>
      <c r="N751" s="3"/>
      <c r="O751" s="3"/>
      <c r="P751" s="3"/>
      <c r="Q751" s="3"/>
      <c r="R751" s="20"/>
      <c r="S751" s="3"/>
      <c r="V751" s="19"/>
      <c r="X751" s="14"/>
      <c r="Y751" s="12"/>
      <c r="AA751" s="15"/>
      <c r="AB751" s="15"/>
      <c r="AC751" s="15"/>
      <c r="AJ751" s="3"/>
      <c r="AK751" s="3"/>
      <c r="AL751" s="3"/>
      <c r="AM751" s="3"/>
      <c r="AN751" s="20"/>
      <c r="AO751" s="3"/>
    </row>
    <row r="752" spans="2:41" x14ac:dyDescent="0.25">
      <c r="B752" s="14"/>
      <c r="C752" s="12"/>
      <c r="N752" s="161" t="s">
        <v>7</v>
      </c>
      <c r="O752" s="162"/>
      <c r="P752" s="162"/>
      <c r="Q752" s="163"/>
      <c r="R752" s="20">
        <f>SUM(R736:R751)</f>
        <v>0</v>
      </c>
      <c r="S752" s="3"/>
      <c r="V752" s="19"/>
      <c r="X752" s="14"/>
      <c r="Y752" s="12"/>
      <c r="AJ752" s="161" t="s">
        <v>7</v>
      </c>
      <c r="AK752" s="162"/>
      <c r="AL752" s="162"/>
      <c r="AM752" s="163"/>
      <c r="AN752" s="20">
        <f>SUM(AN736:AN751)</f>
        <v>0</v>
      </c>
      <c r="AO752" s="3"/>
    </row>
    <row r="753" spans="2:27" x14ac:dyDescent="0.25">
      <c r="B753" s="14"/>
      <c r="C753" s="12"/>
      <c r="V753" s="19"/>
      <c r="X753" s="14"/>
      <c r="Y753" s="12"/>
    </row>
    <row r="754" spans="2:27" x14ac:dyDescent="0.25">
      <c r="B754" s="14"/>
      <c r="C754" s="12"/>
      <c r="V754" s="19"/>
      <c r="X754" s="14"/>
      <c r="Y754" s="12"/>
    </row>
    <row r="755" spans="2:27" x14ac:dyDescent="0.25">
      <c r="B755" s="14"/>
      <c r="C755" s="12"/>
      <c r="E755" s="16"/>
      <c r="V755" s="19"/>
      <c r="X755" s="14"/>
      <c r="Y755" s="12"/>
      <c r="AA755" s="16"/>
    </row>
    <row r="756" spans="2:27" x14ac:dyDescent="0.25">
      <c r="B756" s="14"/>
      <c r="C756" s="12"/>
      <c r="V756" s="19"/>
      <c r="X756" s="14"/>
      <c r="Y756" s="12"/>
    </row>
    <row r="757" spans="2:27" x14ac:dyDescent="0.25">
      <c r="B757" s="14"/>
      <c r="C757" s="12"/>
      <c r="V757" s="19"/>
      <c r="X757" s="14"/>
      <c r="Y757" s="12"/>
    </row>
    <row r="758" spans="2:27" x14ac:dyDescent="0.25">
      <c r="B758" s="14"/>
      <c r="C758" s="12"/>
      <c r="V758" s="19"/>
      <c r="X758" s="14"/>
      <c r="Y758" s="12"/>
    </row>
    <row r="759" spans="2:27" x14ac:dyDescent="0.25">
      <c r="B759" s="14"/>
      <c r="C759" s="12"/>
      <c r="V759" s="19"/>
      <c r="X759" s="14"/>
      <c r="Y759" s="12"/>
    </row>
    <row r="760" spans="2:27" x14ac:dyDescent="0.25">
      <c r="B760" s="13"/>
      <c r="C760" s="12"/>
      <c r="V760" s="19"/>
      <c r="X760" s="13"/>
      <c r="Y760" s="12"/>
    </row>
    <row r="761" spans="2:27" x14ac:dyDescent="0.25">
      <c r="B761" s="17" t="s">
        <v>18</v>
      </c>
      <c r="C761" s="18">
        <f>SUM(C742:C760)</f>
        <v>0</v>
      </c>
      <c r="V761" s="19"/>
      <c r="X761" s="17" t="s">
        <v>18</v>
      </c>
      <c r="Y761" s="18">
        <f>SUM(Y742:Y760)</f>
        <v>0</v>
      </c>
    </row>
    <row r="762" spans="2:27" x14ac:dyDescent="0.25">
      <c r="D762" s="30" t="s">
        <v>22</v>
      </c>
      <c r="E762" s="30" t="s">
        <v>21</v>
      </c>
      <c r="V762" s="19"/>
      <c r="Z762" s="30" t="s">
        <v>22</v>
      </c>
      <c r="AA762" s="30" t="s">
        <v>21</v>
      </c>
    </row>
    <row r="763" spans="2:27" x14ac:dyDescent="0.25">
      <c r="E763" s="1" t="s">
        <v>19</v>
      </c>
      <c r="V763" s="19"/>
      <c r="AA763" s="1" t="s">
        <v>19</v>
      </c>
    </row>
    <row r="764" spans="2:27" x14ac:dyDescent="0.25">
      <c r="V764" s="19"/>
    </row>
    <row r="765" spans="2:27" x14ac:dyDescent="0.25">
      <c r="V765" s="19"/>
    </row>
    <row r="766" spans="2:27" x14ac:dyDescent="0.25">
      <c r="V766" s="19"/>
    </row>
    <row r="767" spans="2:27" x14ac:dyDescent="0.25">
      <c r="V767" s="19"/>
    </row>
    <row r="768" spans="2:27" x14ac:dyDescent="0.25">
      <c r="V768" s="19"/>
    </row>
    <row r="769" spans="1:43" x14ac:dyDescent="0.25">
      <c r="V769" s="19"/>
    </row>
    <row r="770" spans="1:43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</row>
    <row r="771" spans="1:43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</row>
    <row r="772" spans="1:43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</row>
    <row r="773" spans="1:43" x14ac:dyDescent="0.25">
      <c r="V773" s="19"/>
    </row>
    <row r="774" spans="1:43" x14ac:dyDescent="0.25">
      <c r="H774" s="165" t="s">
        <v>30</v>
      </c>
      <c r="I774" s="165"/>
      <c r="J774" s="165"/>
      <c r="V774" s="19"/>
      <c r="AA774" s="165" t="s">
        <v>31</v>
      </c>
      <c r="AB774" s="165"/>
      <c r="AC774" s="165"/>
    </row>
    <row r="775" spans="1:43" x14ac:dyDescent="0.25">
      <c r="H775" s="165"/>
      <c r="I775" s="165"/>
      <c r="J775" s="165"/>
      <c r="V775" s="19"/>
      <c r="AA775" s="165"/>
      <c r="AB775" s="165"/>
      <c r="AC775" s="165"/>
    </row>
    <row r="776" spans="1:43" x14ac:dyDescent="0.25">
      <c r="V776" s="19"/>
    </row>
    <row r="777" spans="1:43" x14ac:dyDescent="0.25">
      <c r="V777" s="19"/>
    </row>
    <row r="778" spans="1:43" ht="23.25" x14ac:dyDescent="0.35">
      <c r="B778" s="26" t="s">
        <v>69</v>
      </c>
      <c r="V778" s="19"/>
      <c r="X778" s="24" t="s">
        <v>69</v>
      </c>
    </row>
    <row r="779" spans="1:43" ht="23.25" x14ac:dyDescent="0.35">
      <c r="B779" s="25" t="s">
        <v>32</v>
      </c>
      <c r="C779" s="22">
        <f>IF(X734="PAGADO",0,C739)</f>
        <v>0</v>
      </c>
      <c r="E779" s="166" t="s">
        <v>20</v>
      </c>
      <c r="F779" s="166"/>
      <c r="G779" s="166"/>
      <c r="H779" s="166"/>
      <c r="V779" s="19"/>
      <c r="X779" s="25" t="s">
        <v>32</v>
      </c>
      <c r="Y779" s="22">
        <f>IF(B1579="PAGADO",0,C784)</f>
        <v>0</v>
      </c>
      <c r="AA779" s="166" t="s">
        <v>20</v>
      </c>
      <c r="AB779" s="166"/>
      <c r="AC779" s="166"/>
      <c r="AD779" s="166"/>
    </row>
    <row r="780" spans="1:43" x14ac:dyDescent="0.25">
      <c r="B780" s="1" t="s">
        <v>0</v>
      </c>
      <c r="C780" s="21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9"/>
      <c r="X780" s="1" t="s">
        <v>0</v>
      </c>
      <c r="Y780" s="21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2"/>
      <c r="E781" s="4"/>
      <c r="F781" s="3"/>
      <c r="G781" s="3"/>
      <c r="H781" s="5"/>
      <c r="N781" s="3"/>
      <c r="O781" s="3"/>
      <c r="P781" s="3"/>
      <c r="Q781" s="3"/>
      <c r="R781" s="20"/>
      <c r="S781" s="3"/>
      <c r="V781" s="19"/>
      <c r="Y781" s="22"/>
      <c r="AA781" s="4"/>
      <c r="AB781" s="3"/>
      <c r="AC781" s="3"/>
      <c r="AD781" s="5"/>
      <c r="AJ781" s="3"/>
      <c r="AK781" s="3"/>
      <c r="AL781" s="3"/>
      <c r="AM781" s="3"/>
      <c r="AN781" s="20"/>
      <c r="AO781" s="3"/>
    </row>
    <row r="782" spans="1:43" x14ac:dyDescent="0.25">
      <c r="B782" s="1" t="s">
        <v>24</v>
      </c>
      <c r="C782" s="21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20"/>
      <c r="S782" s="3"/>
      <c r="V782" s="19"/>
      <c r="X782" s="1" t="s">
        <v>24</v>
      </c>
      <c r="Y782" s="21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20"/>
      <c r="AO782" s="3"/>
    </row>
    <row r="783" spans="1:43" x14ac:dyDescent="0.25">
      <c r="B783" s="1" t="s">
        <v>9</v>
      </c>
      <c r="C783" s="22">
        <f>C807</f>
        <v>0</v>
      </c>
      <c r="E783" s="4"/>
      <c r="F783" s="3"/>
      <c r="G783" s="3"/>
      <c r="H783" s="5"/>
      <c r="N783" s="3"/>
      <c r="O783" s="3"/>
      <c r="P783" s="3"/>
      <c r="Q783" s="3"/>
      <c r="R783" s="20"/>
      <c r="S783" s="3"/>
      <c r="V783" s="19"/>
      <c r="X783" s="1" t="s">
        <v>9</v>
      </c>
      <c r="Y783" s="22">
        <f>Y807</f>
        <v>0</v>
      </c>
      <c r="AA783" s="4"/>
      <c r="AB783" s="3"/>
      <c r="AC783" s="3"/>
      <c r="AD783" s="5"/>
      <c r="AJ783" s="3"/>
      <c r="AK783" s="3"/>
      <c r="AL783" s="3"/>
      <c r="AM783" s="3"/>
      <c r="AN783" s="20"/>
      <c r="AO783" s="3"/>
    </row>
    <row r="784" spans="1:43" x14ac:dyDescent="0.25">
      <c r="B784" s="6" t="s">
        <v>26</v>
      </c>
      <c r="C784" s="23">
        <f>C782-C783</f>
        <v>0</v>
      </c>
      <c r="E784" s="4"/>
      <c r="F784" s="3"/>
      <c r="G784" s="3"/>
      <c r="H784" s="5"/>
      <c r="N784" s="3"/>
      <c r="O784" s="3"/>
      <c r="P784" s="3"/>
      <c r="Q784" s="3"/>
      <c r="R784" s="20"/>
      <c r="S784" s="3"/>
      <c r="V784" s="19"/>
      <c r="X784" s="6" t="s">
        <v>27</v>
      </c>
      <c r="Y784" s="23">
        <f>Y782-Y783</f>
        <v>0</v>
      </c>
      <c r="AA784" s="4"/>
      <c r="AB784" s="3"/>
      <c r="AC784" s="3"/>
      <c r="AD784" s="5"/>
      <c r="AJ784" s="3"/>
      <c r="AK784" s="3"/>
      <c r="AL784" s="3"/>
      <c r="AM784" s="3"/>
      <c r="AN784" s="20"/>
      <c r="AO784" s="3"/>
    </row>
    <row r="785" spans="2:41" ht="23.25" x14ac:dyDescent="0.35">
      <c r="B785" s="6"/>
      <c r="C785" s="7"/>
      <c r="E785" s="9"/>
      <c r="F785" s="10"/>
      <c r="G785" s="10"/>
      <c r="H785" s="5"/>
      <c r="N785" s="3"/>
      <c r="O785" s="3"/>
      <c r="P785" s="3"/>
      <c r="Q785" s="3"/>
      <c r="R785" s="20"/>
      <c r="S785" s="3"/>
      <c r="V785" s="19"/>
      <c r="X785" s="168" t="str">
        <f>IF(Y784&lt;0,"NO PAGAR","COBRAR'")</f>
        <v>COBRAR'</v>
      </c>
      <c r="Y785" s="168"/>
      <c r="AA785" s="9"/>
      <c r="AB785" s="10"/>
      <c r="AC785" s="10"/>
      <c r="AD785" s="5"/>
      <c r="AJ785" s="3"/>
      <c r="AK785" s="3"/>
      <c r="AL785" s="3"/>
      <c r="AM785" s="3"/>
      <c r="AN785" s="20"/>
      <c r="AO785" s="3"/>
    </row>
    <row r="786" spans="2:41" ht="23.25" x14ac:dyDescent="0.35">
      <c r="B786" s="168" t="str">
        <f>IF(C784&lt;0,"NO PAGAR","COBRAR'")</f>
        <v>COBRAR'</v>
      </c>
      <c r="C786" s="168"/>
      <c r="E786" s="9"/>
      <c r="F786" s="10"/>
      <c r="G786" s="10"/>
      <c r="H786" s="5"/>
      <c r="N786" s="3"/>
      <c r="O786" s="3"/>
      <c r="P786" s="3"/>
      <c r="Q786" s="3"/>
      <c r="R786" s="20"/>
      <c r="S786" s="3"/>
      <c r="V786" s="19"/>
      <c r="X786" s="6"/>
      <c r="Y786" s="8"/>
      <c r="AA786" s="9"/>
      <c r="AB786" s="10"/>
      <c r="AC786" s="10"/>
      <c r="AD786" s="5"/>
      <c r="AJ786" s="3"/>
      <c r="AK786" s="3"/>
      <c r="AL786" s="3"/>
      <c r="AM786" s="3"/>
      <c r="AN786" s="20"/>
      <c r="AO786" s="3"/>
    </row>
    <row r="787" spans="2:41" x14ac:dyDescent="0.25">
      <c r="B787" s="159" t="s">
        <v>9</v>
      </c>
      <c r="C787" s="160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59" t="s">
        <v>9</v>
      </c>
      <c r="Y787" s="160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x14ac:dyDescent="0.25">
      <c r="B788" s="11" t="str">
        <f>IF(Y739&lt;0,"SALDO ADELANTADO","SALDO A FAVOR '")</f>
        <v>SALDO A FAVOR '</v>
      </c>
      <c r="C788" s="12">
        <f>IF(Y739&lt;=0,Y739*-1)</f>
        <v>0</v>
      </c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11" t="str">
        <f>IF(C784&lt;0,"SALDO ADELANTADO","SALDO A FAVOR'")</f>
        <v>SALDO A FAVOR'</v>
      </c>
      <c r="Y788" s="12">
        <f>IF(C784&lt;=0,C784*-1)</f>
        <v>0</v>
      </c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3" t="s">
        <v>10</v>
      </c>
      <c r="C789" s="12">
        <f>R797</f>
        <v>0</v>
      </c>
      <c r="E789" s="9"/>
      <c r="F789" s="10"/>
      <c r="G789" s="10"/>
      <c r="H789" s="5"/>
      <c r="N789" s="3"/>
      <c r="O789" s="3"/>
      <c r="P789" s="3"/>
      <c r="Q789" s="3"/>
      <c r="R789" s="20"/>
      <c r="S789" s="3"/>
      <c r="V789" s="19"/>
      <c r="X789" s="13" t="s">
        <v>10</v>
      </c>
      <c r="Y789" s="12">
        <f>AN797</f>
        <v>0</v>
      </c>
      <c r="AA789" s="9"/>
      <c r="AB789" s="10"/>
      <c r="AC789" s="10"/>
      <c r="AD789" s="5"/>
      <c r="AJ789" s="3"/>
      <c r="AK789" s="3"/>
      <c r="AL789" s="3"/>
      <c r="AM789" s="3"/>
      <c r="AN789" s="20"/>
      <c r="AO789" s="3"/>
    </row>
    <row r="790" spans="2:41" x14ac:dyDescent="0.25">
      <c r="B790" s="13" t="s">
        <v>11</v>
      </c>
      <c r="C790" s="12"/>
      <c r="E790" s="9"/>
      <c r="F790" s="10"/>
      <c r="G790" s="10"/>
      <c r="H790" s="5"/>
      <c r="N790" s="3"/>
      <c r="O790" s="3"/>
      <c r="P790" s="3"/>
      <c r="Q790" s="3"/>
      <c r="R790" s="20"/>
      <c r="S790" s="3"/>
      <c r="V790" s="19"/>
      <c r="X790" s="13" t="s">
        <v>11</v>
      </c>
      <c r="Y790" s="12"/>
      <c r="AA790" s="9"/>
      <c r="AB790" s="10"/>
      <c r="AC790" s="10"/>
      <c r="AD790" s="5"/>
      <c r="AJ790" s="3"/>
      <c r="AK790" s="3"/>
      <c r="AL790" s="3"/>
      <c r="AM790" s="3"/>
      <c r="AN790" s="20"/>
      <c r="AO790" s="3"/>
    </row>
    <row r="791" spans="2:41" x14ac:dyDescent="0.25">
      <c r="B791" s="13" t="s">
        <v>12</v>
      </c>
      <c r="C791" s="12"/>
      <c r="E791" s="9"/>
      <c r="F791" s="10"/>
      <c r="G791" s="10"/>
      <c r="H791" s="5"/>
      <c r="N791" s="3"/>
      <c r="O791" s="3"/>
      <c r="P791" s="3"/>
      <c r="Q791" s="3"/>
      <c r="R791" s="20"/>
      <c r="S791" s="3"/>
      <c r="V791" s="19"/>
      <c r="X791" s="13" t="s">
        <v>12</v>
      </c>
      <c r="Y791" s="12"/>
      <c r="AA791" s="9"/>
      <c r="AB791" s="10"/>
      <c r="AC791" s="10"/>
      <c r="AD791" s="5"/>
      <c r="AJ791" s="3"/>
      <c r="AK791" s="3"/>
      <c r="AL791" s="3"/>
      <c r="AM791" s="3"/>
      <c r="AN791" s="20"/>
      <c r="AO791" s="3"/>
    </row>
    <row r="792" spans="2:41" x14ac:dyDescent="0.25">
      <c r="B792" s="13" t="s">
        <v>13</v>
      </c>
      <c r="C792" s="12"/>
      <c r="E792" s="9"/>
      <c r="F792" s="10"/>
      <c r="G792" s="10"/>
      <c r="H792" s="5"/>
      <c r="N792" s="3"/>
      <c r="O792" s="3"/>
      <c r="P792" s="3"/>
      <c r="Q792" s="3"/>
      <c r="R792" s="20"/>
      <c r="S792" s="3"/>
      <c r="V792" s="19"/>
      <c r="X792" s="13" t="s">
        <v>13</v>
      </c>
      <c r="Y792" s="12"/>
      <c r="AA792" s="9"/>
      <c r="AB792" s="10"/>
      <c r="AC792" s="10"/>
      <c r="AD792" s="5"/>
      <c r="AJ792" s="3"/>
      <c r="AK792" s="3"/>
      <c r="AL792" s="3"/>
      <c r="AM792" s="3"/>
      <c r="AN792" s="20"/>
      <c r="AO792" s="3"/>
    </row>
    <row r="793" spans="2:41" x14ac:dyDescent="0.25">
      <c r="B793" s="13" t="s">
        <v>14</v>
      </c>
      <c r="C793" s="12"/>
      <c r="E793" s="9"/>
      <c r="F793" s="10"/>
      <c r="G793" s="10"/>
      <c r="H793" s="5"/>
      <c r="N793" s="3"/>
      <c r="O793" s="3"/>
      <c r="P793" s="3"/>
      <c r="Q793" s="3"/>
      <c r="R793" s="20"/>
      <c r="S793" s="3"/>
      <c r="V793" s="19"/>
      <c r="X793" s="13" t="s">
        <v>14</v>
      </c>
      <c r="Y793" s="12"/>
      <c r="AA793" s="9"/>
      <c r="AB793" s="10"/>
      <c r="AC793" s="10"/>
      <c r="AD793" s="5"/>
      <c r="AJ793" s="3"/>
      <c r="AK793" s="3"/>
      <c r="AL793" s="3"/>
      <c r="AM793" s="3"/>
      <c r="AN793" s="20"/>
      <c r="AO793" s="3"/>
    </row>
    <row r="794" spans="2:41" x14ac:dyDescent="0.25">
      <c r="B794" s="13" t="s">
        <v>15</v>
      </c>
      <c r="C794" s="12"/>
      <c r="E794" s="9"/>
      <c r="F794" s="10"/>
      <c r="G794" s="10"/>
      <c r="H794" s="5"/>
      <c r="N794" s="3"/>
      <c r="O794" s="3"/>
      <c r="P794" s="3"/>
      <c r="Q794" s="3"/>
      <c r="R794" s="20"/>
      <c r="S794" s="3"/>
      <c r="V794" s="19"/>
      <c r="X794" s="13" t="s">
        <v>15</v>
      </c>
      <c r="Y794" s="12"/>
      <c r="AA794" s="9"/>
      <c r="AB794" s="10"/>
      <c r="AC794" s="10"/>
      <c r="AD794" s="5"/>
      <c r="AJ794" s="3"/>
      <c r="AK794" s="3"/>
      <c r="AL794" s="3"/>
      <c r="AM794" s="3"/>
      <c r="AN794" s="20"/>
      <c r="AO794" s="3"/>
    </row>
    <row r="795" spans="2:41" x14ac:dyDescent="0.25">
      <c r="B795" s="13" t="s">
        <v>16</v>
      </c>
      <c r="C795" s="12"/>
      <c r="E795" s="161" t="s">
        <v>7</v>
      </c>
      <c r="F795" s="162"/>
      <c r="G795" s="163"/>
      <c r="H795" s="5">
        <f>SUM(H781:H794)</f>
        <v>0</v>
      </c>
      <c r="N795" s="3"/>
      <c r="O795" s="3"/>
      <c r="P795" s="3"/>
      <c r="Q795" s="3"/>
      <c r="R795" s="20"/>
      <c r="S795" s="3"/>
      <c r="V795" s="19"/>
      <c r="X795" s="13" t="s">
        <v>16</v>
      </c>
      <c r="Y795" s="12"/>
      <c r="AA795" s="161" t="s">
        <v>7</v>
      </c>
      <c r="AB795" s="162"/>
      <c r="AC795" s="163"/>
      <c r="AD795" s="5">
        <f>SUM(AD781:AD794)</f>
        <v>0</v>
      </c>
      <c r="AJ795" s="3"/>
      <c r="AK795" s="3"/>
      <c r="AL795" s="3"/>
      <c r="AM795" s="3"/>
      <c r="AN795" s="20"/>
      <c r="AO795" s="3"/>
    </row>
    <row r="796" spans="2:41" x14ac:dyDescent="0.25">
      <c r="B796" s="13" t="s">
        <v>17</v>
      </c>
      <c r="C796" s="12"/>
      <c r="E796" s="15"/>
      <c r="F796" s="15"/>
      <c r="G796" s="15"/>
      <c r="N796" s="3"/>
      <c r="O796" s="3"/>
      <c r="P796" s="3"/>
      <c r="Q796" s="3"/>
      <c r="R796" s="20"/>
      <c r="S796" s="3"/>
      <c r="V796" s="19"/>
      <c r="X796" s="13" t="s">
        <v>17</v>
      </c>
      <c r="Y796" s="12"/>
      <c r="AA796" s="15"/>
      <c r="AB796" s="15"/>
      <c r="AC796" s="15"/>
      <c r="AJ796" s="3"/>
      <c r="AK796" s="3"/>
      <c r="AL796" s="3"/>
      <c r="AM796" s="3"/>
      <c r="AN796" s="20"/>
      <c r="AO796" s="3"/>
    </row>
    <row r="797" spans="2:41" x14ac:dyDescent="0.25">
      <c r="B797" s="14"/>
      <c r="C797" s="12"/>
      <c r="N797" s="161" t="s">
        <v>7</v>
      </c>
      <c r="O797" s="162"/>
      <c r="P797" s="162"/>
      <c r="Q797" s="163"/>
      <c r="R797" s="20">
        <f>SUM(R781:R796)</f>
        <v>0</v>
      </c>
      <c r="S797" s="3"/>
      <c r="V797" s="19"/>
      <c r="X797" s="14"/>
      <c r="Y797" s="12"/>
      <c r="AJ797" s="161" t="s">
        <v>7</v>
      </c>
      <c r="AK797" s="162"/>
      <c r="AL797" s="162"/>
      <c r="AM797" s="163"/>
      <c r="AN797" s="20">
        <f>SUM(AN781:AN796)</f>
        <v>0</v>
      </c>
      <c r="AO797" s="3"/>
    </row>
    <row r="798" spans="2:41" x14ac:dyDescent="0.25">
      <c r="B798" s="14"/>
      <c r="C798" s="12"/>
      <c r="V798" s="19"/>
      <c r="X798" s="14"/>
      <c r="Y798" s="12"/>
    </row>
    <row r="799" spans="2:41" x14ac:dyDescent="0.25">
      <c r="B799" s="14"/>
      <c r="C799" s="12"/>
      <c r="V799" s="19"/>
      <c r="X799" s="14"/>
      <c r="Y799" s="12"/>
    </row>
    <row r="800" spans="2:41" x14ac:dyDescent="0.25">
      <c r="B800" s="14"/>
      <c r="C800" s="12"/>
      <c r="E800" s="16"/>
      <c r="V800" s="19"/>
      <c r="X800" s="14"/>
      <c r="Y800" s="12"/>
      <c r="AA800" s="16"/>
    </row>
    <row r="801" spans="2:27" x14ac:dyDescent="0.25">
      <c r="B801" s="14"/>
      <c r="C801" s="12"/>
      <c r="V801" s="19"/>
      <c r="X801" s="14"/>
      <c r="Y801" s="12"/>
    </row>
    <row r="802" spans="2:27" x14ac:dyDescent="0.25">
      <c r="B802" s="14"/>
      <c r="C802" s="12"/>
      <c r="V802" s="19"/>
      <c r="X802" s="14"/>
      <c r="Y802" s="12"/>
    </row>
    <row r="803" spans="2:27" x14ac:dyDescent="0.25">
      <c r="B803" s="14"/>
      <c r="C803" s="12"/>
      <c r="V803" s="19"/>
      <c r="X803" s="14"/>
      <c r="Y803" s="12"/>
    </row>
    <row r="804" spans="2:27" x14ac:dyDescent="0.25">
      <c r="B804" s="14"/>
      <c r="C804" s="12"/>
      <c r="V804" s="19"/>
      <c r="X804" s="14"/>
      <c r="Y804" s="12"/>
    </row>
    <row r="805" spans="2:27" x14ac:dyDescent="0.25">
      <c r="B805" s="14"/>
      <c r="C805" s="12"/>
      <c r="V805" s="19"/>
      <c r="X805" s="14"/>
      <c r="Y805" s="12"/>
    </row>
    <row r="806" spans="2:27" x14ac:dyDescent="0.25">
      <c r="B806" s="13"/>
      <c r="C806" s="12"/>
      <c r="V806" s="19"/>
      <c r="X806" s="13"/>
      <c r="Y806" s="12"/>
    </row>
    <row r="807" spans="2:27" x14ac:dyDescent="0.25">
      <c r="B807" s="17" t="s">
        <v>18</v>
      </c>
      <c r="C807" s="18">
        <f>SUM(C788:C806)</f>
        <v>0</v>
      </c>
      <c r="D807" s="30" t="s">
        <v>22</v>
      </c>
      <c r="E807" s="30" t="s">
        <v>21</v>
      </c>
      <c r="V807" s="19"/>
      <c r="X807" s="17" t="s">
        <v>18</v>
      </c>
      <c r="Y807" s="18">
        <f>SUM(Y788:Y806)</f>
        <v>0</v>
      </c>
      <c r="Z807" s="30" t="s">
        <v>22</v>
      </c>
      <c r="AA807" s="30" t="s">
        <v>21</v>
      </c>
    </row>
    <row r="808" spans="2:27" x14ac:dyDescent="0.25">
      <c r="E808" s="1" t="s">
        <v>19</v>
      </c>
      <c r="V808" s="19"/>
      <c r="AA808" s="1" t="s">
        <v>19</v>
      </c>
    </row>
    <row r="809" spans="2:27" x14ac:dyDescent="0.25">
      <c r="V809" s="19"/>
    </row>
    <row r="810" spans="2:27" x14ac:dyDescent="0.25">
      <c r="V810" s="19"/>
    </row>
    <row r="811" spans="2:27" x14ac:dyDescent="0.25">
      <c r="V811" s="19"/>
    </row>
    <row r="812" spans="2:27" x14ac:dyDescent="0.25">
      <c r="V812" s="19"/>
    </row>
    <row r="813" spans="2:27" x14ac:dyDescent="0.25">
      <c r="V813" s="19"/>
    </row>
    <row r="814" spans="2:27" x14ac:dyDescent="0.25">
      <c r="V814" s="19"/>
    </row>
    <row r="815" spans="2:27" x14ac:dyDescent="0.25">
      <c r="V815" s="19"/>
    </row>
    <row r="816" spans="2:27" x14ac:dyDescent="0.25">
      <c r="V816" s="19"/>
    </row>
    <row r="817" spans="2:41" x14ac:dyDescent="0.25">
      <c r="V817" s="19"/>
    </row>
    <row r="818" spans="2:41" x14ac:dyDescent="0.25">
      <c r="V818" s="19"/>
    </row>
    <row r="819" spans="2:41" x14ac:dyDescent="0.25">
      <c r="V819" s="19"/>
    </row>
    <row r="820" spans="2:41" x14ac:dyDescent="0.25">
      <c r="V820" s="19"/>
    </row>
    <row r="821" spans="2:41" x14ac:dyDescent="0.25">
      <c r="V821" s="19"/>
      <c r="AC821" s="164" t="s">
        <v>29</v>
      </c>
      <c r="AD821" s="164"/>
      <c r="AE821" s="164"/>
    </row>
    <row r="822" spans="2:41" x14ac:dyDescent="0.25">
      <c r="H822" s="165" t="s">
        <v>28</v>
      </c>
      <c r="I822" s="165"/>
      <c r="J822" s="165"/>
      <c r="V822" s="19"/>
      <c r="AC822" s="164"/>
      <c r="AD822" s="164"/>
      <c r="AE822" s="164"/>
    </row>
    <row r="823" spans="2:41" x14ac:dyDescent="0.25">
      <c r="H823" s="165"/>
      <c r="I823" s="165"/>
      <c r="J823" s="165"/>
      <c r="V823" s="19"/>
      <c r="AC823" s="164"/>
      <c r="AD823" s="164"/>
      <c r="AE823" s="164"/>
    </row>
    <row r="824" spans="2:41" x14ac:dyDescent="0.25">
      <c r="V824" s="19"/>
    </row>
    <row r="825" spans="2:41" x14ac:dyDescent="0.25">
      <c r="V825" s="19"/>
    </row>
    <row r="826" spans="2:41" ht="23.25" x14ac:dyDescent="0.35">
      <c r="B826" s="24" t="s">
        <v>70</v>
      </c>
      <c r="V826" s="19"/>
      <c r="X826" s="24" t="s">
        <v>70</v>
      </c>
    </row>
    <row r="827" spans="2:41" ht="23.25" x14ac:dyDescent="0.35">
      <c r="B827" s="25" t="s">
        <v>32</v>
      </c>
      <c r="C827" s="22">
        <f>IF(X779="PAGADO",0,Y784)</f>
        <v>0</v>
      </c>
      <c r="E827" s="166" t="s">
        <v>20</v>
      </c>
      <c r="F827" s="166"/>
      <c r="G827" s="166"/>
      <c r="H827" s="166"/>
      <c r="V827" s="19"/>
      <c r="X827" s="25" t="s">
        <v>32</v>
      </c>
      <c r="Y827" s="22">
        <f>IF(B827="PAGADO",0,C832)</f>
        <v>0</v>
      </c>
      <c r="AA827" s="166" t="s">
        <v>20</v>
      </c>
      <c r="AB827" s="166"/>
      <c r="AC827" s="166"/>
      <c r="AD827" s="166"/>
    </row>
    <row r="828" spans="2:41" x14ac:dyDescent="0.25">
      <c r="B828" s="1" t="s">
        <v>0</v>
      </c>
      <c r="C828" s="21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9"/>
      <c r="X828" s="1" t="s">
        <v>0</v>
      </c>
      <c r="Y828" s="21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2"/>
      <c r="E829" s="4"/>
      <c r="F829" s="3"/>
      <c r="G829" s="3"/>
      <c r="H829" s="5"/>
      <c r="N829" s="3"/>
      <c r="O829" s="3"/>
      <c r="P829" s="3"/>
      <c r="Q829" s="3"/>
      <c r="R829" s="20"/>
      <c r="S829" s="3"/>
      <c r="V829" s="19"/>
      <c r="Y829" s="22"/>
      <c r="AA829" s="4"/>
      <c r="AB829" s="3"/>
      <c r="AC829" s="3"/>
      <c r="AD829" s="5"/>
      <c r="AJ829" s="3"/>
      <c r="AK829" s="3"/>
      <c r="AL829" s="3"/>
      <c r="AM829" s="3"/>
      <c r="AN829" s="20"/>
      <c r="AO829" s="3"/>
    </row>
    <row r="830" spans="2:41" x14ac:dyDescent="0.25">
      <c r="B830" s="1" t="s">
        <v>24</v>
      </c>
      <c r="C830" s="21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20"/>
      <c r="S830" s="3"/>
      <c r="V830" s="19"/>
      <c r="X830" s="1" t="s">
        <v>24</v>
      </c>
      <c r="Y830" s="21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20"/>
      <c r="AO830" s="3"/>
    </row>
    <row r="831" spans="2:41" x14ac:dyDescent="0.25">
      <c r="B831" s="1" t="s">
        <v>9</v>
      </c>
      <c r="C831" s="22">
        <f>C854</f>
        <v>0</v>
      </c>
      <c r="E831" s="4"/>
      <c r="F831" s="3"/>
      <c r="G831" s="3"/>
      <c r="H831" s="5"/>
      <c r="N831" s="3"/>
      <c r="O831" s="3"/>
      <c r="P831" s="3"/>
      <c r="Q831" s="3"/>
      <c r="R831" s="20"/>
      <c r="S831" s="3"/>
      <c r="V831" s="19"/>
      <c r="X831" s="1" t="s">
        <v>9</v>
      </c>
      <c r="Y831" s="22">
        <f>Y854</f>
        <v>0</v>
      </c>
      <c r="AA831" s="4"/>
      <c r="AB831" s="3"/>
      <c r="AC831" s="3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6" t="s">
        <v>25</v>
      </c>
      <c r="C832" s="23">
        <f>C830-C831</f>
        <v>0</v>
      </c>
      <c r="E832" s="4"/>
      <c r="F832" s="3"/>
      <c r="G832" s="3"/>
      <c r="H832" s="5"/>
      <c r="N832" s="3"/>
      <c r="O832" s="3"/>
      <c r="P832" s="3"/>
      <c r="Q832" s="3"/>
      <c r="R832" s="20"/>
      <c r="S832" s="3"/>
      <c r="V832" s="19"/>
      <c r="X832" s="6" t="s">
        <v>8</v>
      </c>
      <c r="Y832" s="23">
        <f>Y830-Y831</f>
        <v>0</v>
      </c>
      <c r="AA832" s="4"/>
      <c r="AB832" s="3"/>
      <c r="AC832" s="3"/>
      <c r="AD832" s="5"/>
      <c r="AJ832" s="3"/>
      <c r="AK832" s="3"/>
      <c r="AL832" s="3"/>
      <c r="AM832" s="3"/>
      <c r="AN832" s="20"/>
      <c r="AO832" s="3"/>
    </row>
    <row r="833" spans="2:41" ht="26.25" x14ac:dyDescent="0.4">
      <c r="B833" s="167" t="str">
        <f>IF(C832&lt;0,"NO PAGAR","COBRAR")</f>
        <v>COBRAR</v>
      </c>
      <c r="C833" s="167"/>
      <c r="E833" s="9"/>
      <c r="F833" s="10"/>
      <c r="G833" s="10"/>
      <c r="H833" s="5"/>
      <c r="N833" s="3"/>
      <c r="O833" s="3"/>
      <c r="P833" s="3"/>
      <c r="Q833" s="3"/>
      <c r="R833" s="20"/>
      <c r="S833" s="3"/>
      <c r="V833" s="19"/>
      <c r="X833" s="167" t="str">
        <f>IF(Y832&lt;0,"NO PAGAR","COBRAR")</f>
        <v>COBRAR</v>
      </c>
      <c r="Y833" s="167"/>
      <c r="AA833" s="9"/>
      <c r="AB833" s="10"/>
      <c r="AC833" s="10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159" t="s">
        <v>9</v>
      </c>
      <c r="C834" s="160"/>
      <c r="E834" s="9"/>
      <c r="F834" s="10"/>
      <c r="G834" s="10"/>
      <c r="H834" s="5"/>
      <c r="N834" s="3"/>
      <c r="O834" s="3"/>
      <c r="P834" s="3"/>
      <c r="Q834" s="3"/>
      <c r="R834" s="20"/>
      <c r="S834" s="3"/>
      <c r="V834" s="19"/>
      <c r="X834" s="159" t="s">
        <v>9</v>
      </c>
      <c r="Y834" s="160"/>
      <c r="AA834" s="9"/>
      <c r="AB834" s="10"/>
      <c r="AC834" s="10"/>
      <c r="AD834" s="5"/>
      <c r="AJ834" s="3"/>
      <c r="AK834" s="3"/>
      <c r="AL834" s="3"/>
      <c r="AM834" s="3"/>
      <c r="AN834" s="20"/>
      <c r="AO834" s="3"/>
    </row>
    <row r="835" spans="2:41" x14ac:dyDescent="0.25">
      <c r="B835" s="11" t="str">
        <f>IF(C868&lt;0,"SALDO A FAVOR","SALDO ADELANTAD0'")</f>
        <v>SALDO ADELANTAD0'</v>
      </c>
      <c r="C835" s="12">
        <f>IF(Y779&lt;=0,Y779*-1)</f>
        <v>0</v>
      </c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1" t="str">
        <f>IF(C832&lt;0,"SALDO ADELANTADO","SALDO A FAVOR'")</f>
        <v>SALDO A FAVOR'</v>
      </c>
      <c r="Y835" s="12">
        <f>IF(C832&lt;=0,C832*-1)</f>
        <v>0</v>
      </c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3" t="s">
        <v>10</v>
      </c>
      <c r="C836" s="12">
        <f>R845</f>
        <v>0</v>
      </c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3" t="s">
        <v>10</v>
      </c>
      <c r="Y836" s="12">
        <f>AN845</f>
        <v>0</v>
      </c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3" t="s">
        <v>11</v>
      </c>
      <c r="C837" s="12"/>
      <c r="E837" s="9"/>
      <c r="F837" s="10"/>
      <c r="G837" s="10"/>
      <c r="H837" s="5"/>
      <c r="N837" s="3"/>
      <c r="O837" s="3"/>
      <c r="P837" s="3"/>
      <c r="Q837" s="3"/>
      <c r="R837" s="20"/>
      <c r="S837" s="3"/>
      <c r="V837" s="19"/>
      <c r="X837" s="13" t="s">
        <v>11</v>
      </c>
      <c r="Y837" s="12"/>
      <c r="AA837" s="9"/>
      <c r="AB837" s="10"/>
      <c r="AC837" s="10"/>
      <c r="AD837" s="5"/>
      <c r="AJ837" s="3"/>
      <c r="AK837" s="3"/>
      <c r="AL837" s="3"/>
      <c r="AM837" s="3"/>
      <c r="AN837" s="20"/>
      <c r="AO837" s="3"/>
    </row>
    <row r="838" spans="2:41" x14ac:dyDescent="0.25">
      <c r="B838" s="13" t="s">
        <v>12</v>
      </c>
      <c r="C838" s="12"/>
      <c r="E838" s="9"/>
      <c r="F838" s="10"/>
      <c r="G838" s="10"/>
      <c r="H838" s="5"/>
      <c r="N838" s="3"/>
      <c r="O838" s="3"/>
      <c r="P838" s="3"/>
      <c r="Q838" s="3"/>
      <c r="R838" s="20"/>
      <c r="S838" s="3"/>
      <c r="V838" s="19"/>
      <c r="X838" s="13" t="s">
        <v>12</v>
      </c>
      <c r="Y838" s="12"/>
      <c r="AA838" s="9"/>
      <c r="AB838" s="10"/>
      <c r="AC838" s="10"/>
      <c r="AD838" s="5"/>
      <c r="AJ838" s="3"/>
      <c r="AK838" s="3"/>
      <c r="AL838" s="3"/>
      <c r="AM838" s="3"/>
      <c r="AN838" s="20"/>
      <c r="AO838" s="3"/>
    </row>
    <row r="839" spans="2:41" x14ac:dyDescent="0.25">
      <c r="B839" s="13" t="s">
        <v>13</v>
      </c>
      <c r="C839" s="12"/>
      <c r="E839" s="9"/>
      <c r="F839" s="10"/>
      <c r="G839" s="10"/>
      <c r="H839" s="5"/>
      <c r="N839" s="3"/>
      <c r="O839" s="3"/>
      <c r="P839" s="3"/>
      <c r="Q839" s="3"/>
      <c r="R839" s="20"/>
      <c r="S839" s="3"/>
      <c r="V839" s="19"/>
      <c r="X839" s="13" t="s">
        <v>13</v>
      </c>
      <c r="Y839" s="12"/>
      <c r="AA839" s="9"/>
      <c r="AB839" s="10"/>
      <c r="AC839" s="10"/>
      <c r="AD839" s="5"/>
      <c r="AJ839" s="3"/>
      <c r="AK839" s="3"/>
      <c r="AL839" s="3"/>
      <c r="AM839" s="3"/>
      <c r="AN839" s="20"/>
      <c r="AO839" s="3"/>
    </row>
    <row r="840" spans="2:41" x14ac:dyDescent="0.25">
      <c r="B840" s="13" t="s">
        <v>14</v>
      </c>
      <c r="C840" s="12"/>
      <c r="E840" s="9"/>
      <c r="F840" s="10"/>
      <c r="G840" s="10"/>
      <c r="H840" s="5"/>
      <c r="N840" s="3"/>
      <c r="O840" s="3"/>
      <c r="P840" s="3"/>
      <c r="Q840" s="3"/>
      <c r="R840" s="20"/>
      <c r="S840" s="3"/>
      <c r="V840" s="19"/>
      <c r="X840" s="13" t="s">
        <v>14</v>
      </c>
      <c r="Y840" s="12"/>
      <c r="AA840" s="9"/>
      <c r="AB840" s="10"/>
      <c r="AC840" s="10"/>
      <c r="AD840" s="5"/>
      <c r="AJ840" s="3"/>
      <c r="AK840" s="3"/>
      <c r="AL840" s="3"/>
      <c r="AM840" s="3"/>
      <c r="AN840" s="20"/>
      <c r="AO840" s="3"/>
    </row>
    <row r="841" spans="2:41" x14ac:dyDescent="0.25">
      <c r="B841" s="13" t="s">
        <v>15</v>
      </c>
      <c r="C841" s="12"/>
      <c r="E841" s="9"/>
      <c r="F841" s="10"/>
      <c r="G841" s="10"/>
      <c r="H841" s="5"/>
      <c r="N841" s="3"/>
      <c r="O841" s="3"/>
      <c r="P841" s="3"/>
      <c r="Q841" s="3"/>
      <c r="R841" s="20"/>
      <c r="S841" s="3"/>
      <c r="V841" s="19"/>
      <c r="X841" s="13" t="s">
        <v>15</v>
      </c>
      <c r="Y841" s="12"/>
      <c r="AA841" s="9"/>
      <c r="AB841" s="10"/>
      <c r="AC841" s="10"/>
      <c r="AD841" s="5"/>
      <c r="AJ841" s="3"/>
      <c r="AK841" s="3"/>
      <c r="AL841" s="3"/>
      <c r="AM841" s="3"/>
      <c r="AN841" s="20"/>
      <c r="AO841" s="3"/>
    </row>
    <row r="842" spans="2:41" x14ac:dyDescent="0.25">
      <c r="B842" s="13" t="s">
        <v>16</v>
      </c>
      <c r="C842" s="12"/>
      <c r="E842" s="9"/>
      <c r="F842" s="10"/>
      <c r="G842" s="10"/>
      <c r="H842" s="5"/>
      <c r="N842" s="3"/>
      <c r="O842" s="3"/>
      <c r="P842" s="3"/>
      <c r="Q842" s="3"/>
      <c r="R842" s="20"/>
      <c r="S842" s="3"/>
      <c r="V842" s="19"/>
      <c r="X842" s="13" t="s">
        <v>16</v>
      </c>
      <c r="Y842" s="12"/>
      <c r="AA842" s="9"/>
      <c r="AB842" s="10"/>
      <c r="AC842" s="10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3" t="s">
        <v>17</v>
      </c>
      <c r="C843" s="12"/>
      <c r="E843" s="161" t="s">
        <v>7</v>
      </c>
      <c r="F843" s="162"/>
      <c r="G843" s="163"/>
      <c r="H843" s="5">
        <f>SUM(H829:H842)</f>
        <v>0</v>
      </c>
      <c r="N843" s="3"/>
      <c r="O843" s="3"/>
      <c r="P843" s="3"/>
      <c r="Q843" s="3"/>
      <c r="R843" s="20"/>
      <c r="S843" s="3"/>
      <c r="V843" s="19"/>
      <c r="X843" s="13" t="s">
        <v>17</v>
      </c>
      <c r="Y843" s="12"/>
      <c r="AA843" s="161" t="s">
        <v>7</v>
      </c>
      <c r="AB843" s="162"/>
      <c r="AC843" s="163"/>
      <c r="AD843" s="5">
        <f>SUM(AD829:AD842)</f>
        <v>0</v>
      </c>
      <c r="AJ843" s="3"/>
      <c r="AK843" s="3"/>
      <c r="AL843" s="3"/>
      <c r="AM843" s="3"/>
      <c r="AN843" s="20"/>
      <c r="AO843" s="3"/>
    </row>
    <row r="844" spans="2:41" x14ac:dyDescent="0.25">
      <c r="B844" s="14"/>
      <c r="C844" s="12"/>
      <c r="E844" s="15"/>
      <c r="F844" s="15"/>
      <c r="G844" s="15"/>
      <c r="N844" s="3"/>
      <c r="O844" s="3"/>
      <c r="P844" s="3"/>
      <c r="Q844" s="3"/>
      <c r="R844" s="20"/>
      <c r="S844" s="3"/>
      <c r="V844" s="19"/>
      <c r="X844" s="14"/>
      <c r="Y844" s="12"/>
      <c r="AA844" s="15"/>
      <c r="AB844" s="15"/>
      <c r="AC844" s="15"/>
      <c r="AJ844" s="3"/>
      <c r="AK844" s="3"/>
      <c r="AL844" s="3"/>
      <c r="AM844" s="3"/>
      <c r="AN844" s="20"/>
      <c r="AO844" s="3"/>
    </row>
    <row r="845" spans="2:41" x14ac:dyDescent="0.25">
      <c r="B845" s="14"/>
      <c r="C845" s="12"/>
      <c r="N845" s="161" t="s">
        <v>7</v>
      </c>
      <c r="O845" s="162"/>
      <c r="P845" s="162"/>
      <c r="Q845" s="163"/>
      <c r="R845" s="20">
        <f>SUM(R829:R844)</f>
        <v>0</v>
      </c>
      <c r="S845" s="3"/>
      <c r="V845" s="19"/>
      <c r="X845" s="14"/>
      <c r="Y845" s="12"/>
      <c r="AJ845" s="161" t="s">
        <v>7</v>
      </c>
      <c r="AK845" s="162"/>
      <c r="AL845" s="162"/>
      <c r="AM845" s="163"/>
      <c r="AN845" s="20">
        <f>SUM(AN829:AN844)</f>
        <v>0</v>
      </c>
      <c r="AO845" s="3"/>
    </row>
    <row r="846" spans="2:41" x14ac:dyDescent="0.25">
      <c r="B846" s="14"/>
      <c r="C846" s="12"/>
      <c r="V846" s="19"/>
      <c r="X846" s="14"/>
      <c r="Y846" s="12"/>
    </row>
    <row r="847" spans="2:41" x14ac:dyDescent="0.25">
      <c r="B847" s="14"/>
      <c r="C847" s="12"/>
      <c r="V847" s="19"/>
      <c r="X847" s="14"/>
      <c r="Y847" s="12"/>
    </row>
    <row r="848" spans="2:41" x14ac:dyDescent="0.25">
      <c r="B848" s="14"/>
      <c r="C848" s="12"/>
      <c r="E848" s="16"/>
      <c r="V848" s="19"/>
      <c r="X848" s="14"/>
      <c r="Y848" s="12"/>
      <c r="AA848" s="16"/>
    </row>
    <row r="849" spans="1:43" x14ac:dyDescent="0.25">
      <c r="B849" s="14"/>
      <c r="C849" s="12"/>
      <c r="V849" s="19"/>
      <c r="X849" s="14"/>
      <c r="Y849" s="12"/>
    </row>
    <row r="850" spans="1:43" x14ac:dyDescent="0.25">
      <c r="B850" s="14"/>
      <c r="C850" s="12"/>
      <c r="V850" s="19"/>
      <c r="X850" s="14"/>
      <c r="Y850" s="12"/>
    </row>
    <row r="851" spans="1:43" x14ac:dyDescent="0.25">
      <c r="B851" s="14"/>
      <c r="C851" s="12"/>
      <c r="V851" s="19"/>
      <c r="X851" s="14"/>
      <c r="Y851" s="12"/>
    </row>
    <row r="852" spans="1:43" x14ac:dyDescent="0.25">
      <c r="B852" s="14"/>
      <c r="C852" s="12"/>
      <c r="V852" s="19"/>
      <c r="X852" s="14"/>
      <c r="Y852" s="12"/>
    </row>
    <row r="853" spans="1:43" x14ac:dyDescent="0.25">
      <c r="B853" s="13"/>
      <c r="C853" s="12"/>
      <c r="V853" s="19"/>
      <c r="X853" s="13"/>
      <c r="Y853" s="12"/>
    </row>
    <row r="854" spans="1:43" x14ac:dyDescent="0.25">
      <c r="B854" s="17" t="s">
        <v>18</v>
      </c>
      <c r="C854" s="18">
        <f>SUM(C835:C853)</f>
        <v>0</v>
      </c>
      <c r="V854" s="19"/>
      <c r="X854" s="17" t="s">
        <v>18</v>
      </c>
      <c r="Y854" s="18">
        <f>SUM(Y835:Y853)</f>
        <v>0</v>
      </c>
    </row>
    <row r="855" spans="1:43" x14ac:dyDescent="0.25">
      <c r="D855" s="30" t="s">
        <v>22</v>
      </c>
      <c r="E855" s="30" t="s">
        <v>21</v>
      </c>
      <c r="V855" s="19"/>
      <c r="Z855" s="30" t="s">
        <v>22</v>
      </c>
      <c r="AA855" s="30" t="s">
        <v>21</v>
      </c>
    </row>
    <row r="856" spans="1:43" x14ac:dyDescent="0.25">
      <c r="E856" s="1" t="s">
        <v>19</v>
      </c>
      <c r="V856" s="19"/>
      <c r="AA856" s="1" t="s">
        <v>19</v>
      </c>
    </row>
    <row r="857" spans="1:43" x14ac:dyDescent="0.25">
      <c r="V857" s="19"/>
    </row>
    <row r="858" spans="1:43" x14ac:dyDescent="0.25">
      <c r="V858" s="19"/>
    </row>
    <row r="859" spans="1:43" x14ac:dyDescent="0.25">
      <c r="V859" s="19"/>
    </row>
    <row r="860" spans="1:43" x14ac:dyDescent="0.25">
      <c r="V860" s="19"/>
    </row>
    <row r="861" spans="1:43" x14ac:dyDescent="0.25">
      <c r="V861" s="19"/>
    </row>
    <row r="862" spans="1:43" x14ac:dyDescent="0.25">
      <c r="V862" s="19"/>
    </row>
    <row r="863" spans="1:43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</row>
    <row r="864" spans="1:43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</row>
    <row r="865" spans="1:43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</row>
    <row r="866" spans="1:43" x14ac:dyDescent="0.25">
      <c r="V866" s="19"/>
    </row>
    <row r="867" spans="1:43" x14ac:dyDescent="0.25">
      <c r="H867" s="165" t="s">
        <v>30</v>
      </c>
      <c r="I867" s="165"/>
      <c r="J867" s="165"/>
      <c r="V867" s="19"/>
      <c r="AA867" s="165" t="s">
        <v>31</v>
      </c>
      <c r="AB867" s="165"/>
      <c r="AC867" s="165"/>
    </row>
    <row r="868" spans="1:43" x14ac:dyDescent="0.25">
      <c r="H868" s="165"/>
      <c r="I868" s="165"/>
      <c r="J868" s="165"/>
      <c r="V868" s="19"/>
      <c r="AA868" s="165"/>
      <c r="AB868" s="165"/>
      <c r="AC868" s="165"/>
    </row>
    <row r="869" spans="1:43" x14ac:dyDescent="0.25">
      <c r="V869" s="19"/>
    </row>
    <row r="870" spans="1:43" x14ac:dyDescent="0.25">
      <c r="V870" s="19"/>
    </row>
    <row r="871" spans="1:43" ht="23.25" x14ac:dyDescent="0.35">
      <c r="B871" s="26" t="s">
        <v>70</v>
      </c>
      <c r="V871" s="19"/>
      <c r="X871" s="24" t="s">
        <v>70</v>
      </c>
    </row>
    <row r="872" spans="1:43" ht="23.25" x14ac:dyDescent="0.35">
      <c r="B872" s="25" t="s">
        <v>32</v>
      </c>
      <c r="C872" s="22">
        <f>IF(X827="PAGADO",0,C832)</f>
        <v>0</v>
      </c>
      <c r="E872" s="166" t="s">
        <v>20</v>
      </c>
      <c r="F872" s="166"/>
      <c r="G872" s="166"/>
      <c r="H872" s="166"/>
      <c r="V872" s="19"/>
      <c r="X872" s="25" t="s">
        <v>32</v>
      </c>
      <c r="Y872" s="22">
        <f>IF(B1672="PAGADO",0,C877)</f>
        <v>0</v>
      </c>
      <c r="AA872" s="166" t="s">
        <v>20</v>
      </c>
      <c r="AB872" s="166"/>
      <c r="AC872" s="166"/>
      <c r="AD872" s="166"/>
    </row>
    <row r="873" spans="1:43" x14ac:dyDescent="0.25">
      <c r="B873" s="1" t="s">
        <v>0</v>
      </c>
      <c r="C873" s="21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9"/>
      <c r="X873" s="1" t="s">
        <v>0</v>
      </c>
      <c r="Y873" s="21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2"/>
      <c r="E874" s="4"/>
      <c r="F874" s="3"/>
      <c r="G874" s="3"/>
      <c r="H874" s="5"/>
      <c r="N874" s="3"/>
      <c r="O874" s="3"/>
      <c r="P874" s="3"/>
      <c r="Q874" s="3"/>
      <c r="R874" s="20"/>
      <c r="S874" s="3"/>
      <c r="V874" s="19"/>
      <c r="Y874" s="22"/>
      <c r="AA874" s="4"/>
      <c r="AB874" s="3"/>
      <c r="AC874" s="3"/>
      <c r="AD874" s="5"/>
      <c r="AJ874" s="3"/>
      <c r="AK874" s="3"/>
      <c r="AL874" s="3"/>
      <c r="AM874" s="3"/>
      <c r="AN874" s="20"/>
      <c r="AO874" s="3"/>
    </row>
    <row r="875" spans="1:43" x14ac:dyDescent="0.25">
      <c r="B875" s="1" t="s">
        <v>24</v>
      </c>
      <c r="C875" s="21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20"/>
      <c r="S875" s="3"/>
      <c r="V875" s="19"/>
      <c r="X875" s="1" t="s">
        <v>24</v>
      </c>
      <c r="Y875" s="21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20"/>
      <c r="AO875" s="3"/>
    </row>
    <row r="876" spans="1:43" x14ac:dyDescent="0.25">
      <c r="B876" s="1" t="s">
        <v>9</v>
      </c>
      <c r="C876" s="22">
        <f>C900</f>
        <v>0</v>
      </c>
      <c r="E876" s="4"/>
      <c r="F876" s="3"/>
      <c r="G876" s="3"/>
      <c r="H876" s="5"/>
      <c r="N876" s="3"/>
      <c r="O876" s="3"/>
      <c r="P876" s="3"/>
      <c r="Q876" s="3"/>
      <c r="R876" s="20"/>
      <c r="S876" s="3"/>
      <c r="V876" s="19"/>
      <c r="X876" s="1" t="s">
        <v>9</v>
      </c>
      <c r="Y876" s="22">
        <f>Y900</f>
        <v>0</v>
      </c>
      <c r="AA876" s="4"/>
      <c r="AB876" s="3"/>
      <c r="AC876" s="3"/>
      <c r="AD876" s="5"/>
      <c r="AJ876" s="3"/>
      <c r="AK876" s="3"/>
      <c r="AL876" s="3"/>
      <c r="AM876" s="3"/>
      <c r="AN876" s="20"/>
      <c r="AO876" s="3"/>
    </row>
    <row r="877" spans="1:43" x14ac:dyDescent="0.25">
      <c r="B877" s="6" t="s">
        <v>26</v>
      </c>
      <c r="C877" s="23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20"/>
      <c r="S877" s="3"/>
      <c r="V877" s="19"/>
      <c r="X877" s="6" t="s">
        <v>27</v>
      </c>
      <c r="Y877" s="23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20"/>
      <c r="AO877" s="3"/>
    </row>
    <row r="878" spans="1:43" ht="23.25" x14ac:dyDescent="0.35">
      <c r="B878" s="6"/>
      <c r="C878" s="7"/>
      <c r="E878" s="9"/>
      <c r="F878" s="10"/>
      <c r="G878" s="10"/>
      <c r="H878" s="5"/>
      <c r="N878" s="3"/>
      <c r="O878" s="3"/>
      <c r="P878" s="3"/>
      <c r="Q878" s="3"/>
      <c r="R878" s="20"/>
      <c r="S878" s="3"/>
      <c r="V878" s="19"/>
      <c r="X878" s="168" t="str">
        <f>IF(Y877&lt;0,"NO PAGAR","COBRAR'")</f>
        <v>COBRAR'</v>
      </c>
      <c r="Y878" s="168"/>
      <c r="AA878" s="9"/>
      <c r="AB878" s="10"/>
      <c r="AC878" s="10"/>
      <c r="AD878" s="5"/>
      <c r="AJ878" s="3"/>
      <c r="AK878" s="3"/>
      <c r="AL878" s="3"/>
      <c r="AM878" s="3"/>
      <c r="AN878" s="20"/>
      <c r="AO878" s="3"/>
    </row>
    <row r="879" spans="1:43" ht="23.25" x14ac:dyDescent="0.35">
      <c r="B879" s="168" t="str">
        <f>IF(C877&lt;0,"NO PAGAR","COBRAR'")</f>
        <v>COBRAR'</v>
      </c>
      <c r="C879" s="168"/>
      <c r="E879" s="9"/>
      <c r="F879" s="10"/>
      <c r="G879" s="10"/>
      <c r="H879" s="5"/>
      <c r="N879" s="3"/>
      <c r="O879" s="3"/>
      <c r="P879" s="3"/>
      <c r="Q879" s="3"/>
      <c r="R879" s="20"/>
      <c r="S879" s="3"/>
      <c r="V879" s="19"/>
      <c r="X879" s="6"/>
      <c r="Y879" s="8"/>
      <c r="AA879" s="9"/>
      <c r="AB879" s="10"/>
      <c r="AC879" s="10"/>
      <c r="AD879" s="5"/>
      <c r="AJ879" s="3"/>
      <c r="AK879" s="3"/>
      <c r="AL879" s="3"/>
      <c r="AM879" s="3"/>
      <c r="AN879" s="20"/>
      <c r="AO879" s="3"/>
    </row>
    <row r="880" spans="1:43" x14ac:dyDescent="0.25">
      <c r="B880" s="159" t="s">
        <v>9</v>
      </c>
      <c r="C880" s="160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59" t="s">
        <v>9</v>
      </c>
      <c r="Y880" s="160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x14ac:dyDescent="0.25">
      <c r="B881" s="11" t="str">
        <f>IF(Y832&lt;0,"SALDO ADELANTADO","SALDO A FAVOR '")</f>
        <v>SALDO A FAVOR '</v>
      </c>
      <c r="C881" s="12">
        <f>IF(Y832&lt;=0,Y832*-1)</f>
        <v>0</v>
      </c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11" t="str">
        <f>IF(C877&lt;0,"SALDO ADELANTADO","SALDO A FAVOR'")</f>
        <v>SALDO A FAVOR'</v>
      </c>
      <c r="Y881" s="12">
        <f>IF(C877&lt;=0,C877*-1)</f>
        <v>0</v>
      </c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3" t="s">
        <v>10</v>
      </c>
      <c r="C882" s="12">
        <f>R890</f>
        <v>0</v>
      </c>
      <c r="E882" s="9"/>
      <c r="F882" s="10"/>
      <c r="G882" s="10"/>
      <c r="H882" s="5"/>
      <c r="N882" s="3"/>
      <c r="O882" s="3"/>
      <c r="P882" s="3"/>
      <c r="Q882" s="3"/>
      <c r="R882" s="20"/>
      <c r="S882" s="3"/>
      <c r="V882" s="19"/>
      <c r="X882" s="13" t="s">
        <v>10</v>
      </c>
      <c r="Y882" s="12">
        <f>AN890</f>
        <v>0</v>
      </c>
      <c r="AA882" s="9"/>
      <c r="AB882" s="10"/>
      <c r="AC882" s="10"/>
      <c r="AD882" s="5"/>
      <c r="AJ882" s="3"/>
      <c r="AK882" s="3"/>
      <c r="AL882" s="3"/>
      <c r="AM882" s="3"/>
      <c r="AN882" s="20"/>
      <c r="AO882" s="3"/>
    </row>
    <row r="883" spans="2:41" x14ac:dyDescent="0.25">
      <c r="B883" s="13" t="s">
        <v>11</v>
      </c>
      <c r="C883" s="12"/>
      <c r="E883" s="9"/>
      <c r="F883" s="10"/>
      <c r="G883" s="10"/>
      <c r="H883" s="5"/>
      <c r="N883" s="3"/>
      <c r="O883" s="3"/>
      <c r="P883" s="3"/>
      <c r="Q883" s="3"/>
      <c r="R883" s="20"/>
      <c r="S883" s="3"/>
      <c r="V883" s="19"/>
      <c r="X883" s="13" t="s">
        <v>11</v>
      </c>
      <c r="Y883" s="12"/>
      <c r="AA883" s="9"/>
      <c r="AB883" s="10"/>
      <c r="AC883" s="10"/>
      <c r="AD883" s="5"/>
      <c r="AJ883" s="3"/>
      <c r="AK883" s="3"/>
      <c r="AL883" s="3"/>
      <c r="AM883" s="3"/>
      <c r="AN883" s="20"/>
      <c r="AO883" s="3"/>
    </row>
    <row r="884" spans="2:41" x14ac:dyDescent="0.25">
      <c r="B884" s="13" t="s">
        <v>12</v>
      </c>
      <c r="C884" s="12"/>
      <c r="E884" s="9"/>
      <c r="F884" s="10"/>
      <c r="G884" s="10"/>
      <c r="H884" s="5"/>
      <c r="N884" s="3"/>
      <c r="O884" s="3"/>
      <c r="P884" s="3"/>
      <c r="Q884" s="3"/>
      <c r="R884" s="20"/>
      <c r="S884" s="3"/>
      <c r="V884" s="19"/>
      <c r="X884" s="13" t="s">
        <v>12</v>
      </c>
      <c r="Y884" s="12"/>
      <c r="AA884" s="9"/>
      <c r="AB884" s="10"/>
      <c r="AC884" s="10"/>
      <c r="AD884" s="5"/>
      <c r="AJ884" s="3"/>
      <c r="AK884" s="3"/>
      <c r="AL884" s="3"/>
      <c r="AM884" s="3"/>
      <c r="AN884" s="20"/>
      <c r="AO884" s="3"/>
    </row>
    <row r="885" spans="2:41" x14ac:dyDescent="0.25">
      <c r="B885" s="13" t="s">
        <v>13</v>
      </c>
      <c r="C885" s="12"/>
      <c r="E885" s="9"/>
      <c r="F885" s="10"/>
      <c r="G885" s="10"/>
      <c r="H885" s="5"/>
      <c r="N885" s="3"/>
      <c r="O885" s="3"/>
      <c r="P885" s="3"/>
      <c r="Q885" s="3"/>
      <c r="R885" s="20"/>
      <c r="S885" s="3"/>
      <c r="V885" s="19"/>
      <c r="X885" s="13" t="s">
        <v>13</v>
      </c>
      <c r="Y885" s="12"/>
      <c r="AA885" s="9"/>
      <c r="AB885" s="10"/>
      <c r="AC885" s="10"/>
      <c r="AD885" s="5"/>
      <c r="AJ885" s="3"/>
      <c r="AK885" s="3"/>
      <c r="AL885" s="3"/>
      <c r="AM885" s="3"/>
      <c r="AN885" s="20"/>
      <c r="AO885" s="3"/>
    </row>
    <row r="886" spans="2:41" x14ac:dyDescent="0.25">
      <c r="B886" s="13" t="s">
        <v>14</v>
      </c>
      <c r="C886" s="12"/>
      <c r="E886" s="9"/>
      <c r="F886" s="10"/>
      <c r="G886" s="10"/>
      <c r="H886" s="5"/>
      <c r="N886" s="3"/>
      <c r="O886" s="3"/>
      <c r="P886" s="3"/>
      <c r="Q886" s="3"/>
      <c r="R886" s="20"/>
      <c r="S886" s="3"/>
      <c r="V886" s="19"/>
      <c r="X886" s="13" t="s">
        <v>14</v>
      </c>
      <c r="Y886" s="12"/>
      <c r="AA886" s="9"/>
      <c r="AB886" s="10"/>
      <c r="AC886" s="10"/>
      <c r="AD886" s="5"/>
      <c r="AJ886" s="3"/>
      <c r="AK886" s="3"/>
      <c r="AL886" s="3"/>
      <c r="AM886" s="3"/>
      <c r="AN886" s="20"/>
      <c r="AO886" s="3"/>
    </row>
    <row r="887" spans="2:41" x14ac:dyDescent="0.25">
      <c r="B887" s="13" t="s">
        <v>15</v>
      </c>
      <c r="C887" s="12"/>
      <c r="E887" s="9"/>
      <c r="F887" s="10"/>
      <c r="G887" s="10"/>
      <c r="H887" s="5"/>
      <c r="N887" s="3"/>
      <c r="O887" s="3"/>
      <c r="P887" s="3"/>
      <c r="Q887" s="3"/>
      <c r="R887" s="20"/>
      <c r="S887" s="3"/>
      <c r="V887" s="19"/>
      <c r="X887" s="13" t="s">
        <v>15</v>
      </c>
      <c r="Y887" s="12"/>
      <c r="AA887" s="9"/>
      <c r="AB887" s="10"/>
      <c r="AC887" s="10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3" t="s">
        <v>16</v>
      </c>
      <c r="C888" s="12"/>
      <c r="E888" s="161" t="s">
        <v>7</v>
      </c>
      <c r="F888" s="162"/>
      <c r="G888" s="163"/>
      <c r="H888" s="5">
        <f>SUM(H874:H887)</f>
        <v>0</v>
      </c>
      <c r="N888" s="3"/>
      <c r="O888" s="3"/>
      <c r="P888" s="3"/>
      <c r="Q888" s="3"/>
      <c r="R888" s="20"/>
      <c r="S888" s="3"/>
      <c r="V888" s="19"/>
      <c r="X888" s="13" t="s">
        <v>16</v>
      </c>
      <c r="Y888" s="12"/>
      <c r="AA888" s="161" t="s">
        <v>7</v>
      </c>
      <c r="AB888" s="162"/>
      <c r="AC888" s="163"/>
      <c r="AD888" s="5">
        <f>SUM(AD874:AD887)</f>
        <v>0</v>
      </c>
      <c r="AJ888" s="3"/>
      <c r="AK888" s="3"/>
      <c r="AL888" s="3"/>
      <c r="AM888" s="3"/>
      <c r="AN888" s="20"/>
      <c r="AO888" s="3"/>
    </row>
    <row r="889" spans="2:41" x14ac:dyDescent="0.25">
      <c r="B889" s="13" t="s">
        <v>17</v>
      </c>
      <c r="C889" s="12"/>
      <c r="E889" s="15"/>
      <c r="F889" s="15"/>
      <c r="G889" s="15"/>
      <c r="N889" s="3"/>
      <c r="O889" s="3"/>
      <c r="P889" s="3"/>
      <c r="Q889" s="3"/>
      <c r="R889" s="20"/>
      <c r="S889" s="3"/>
      <c r="V889" s="19"/>
      <c r="X889" s="13" t="s">
        <v>17</v>
      </c>
      <c r="Y889" s="12"/>
      <c r="AA889" s="15"/>
      <c r="AB889" s="15"/>
      <c r="AC889" s="15"/>
      <c r="AJ889" s="3"/>
      <c r="AK889" s="3"/>
      <c r="AL889" s="3"/>
      <c r="AM889" s="3"/>
      <c r="AN889" s="20"/>
      <c r="AO889" s="3"/>
    </row>
    <row r="890" spans="2:41" x14ac:dyDescent="0.25">
      <c r="B890" s="14"/>
      <c r="C890" s="12"/>
      <c r="N890" s="161" t="s">
        <v>7</v>
      </c>
      <c r="O890" s="162"/>
      <c r="P890" s="162"/>
      <c r="Q890" s="163"/>
      <c r="R890" s="20">
        <f>SUM(R874:R889)</f>
        <v>0</v>
      </c>
      <c r="S890" s="3"/>
      <c r="V890" s="19"/>
      <c r="X890" s="14"/>
      <c r="Y890" s="12"/>
      <c r="AJ890" s="161" t="s">
        <v>7</v>
      </c>
      <c r="AK890" s="162"/>
      <c r="AL890" s="162"/>
      <c r="AM890" s="163"/>
      <c r="AN890" s="20">
        <f>SUM(AN874:AN889)</f>
        <v>0</v>
      </c>
      <c r="AO890" s="3"/>
    </row>
    <row r="891" spans="2:41" x14ac:dyDescent="0.25">
      <c r="B891" s="14"/>
      <c r="C891" s="12"/>
      <c r="V891" s="19"/>
      <c r="X891" s="14"/>
      <c r="Y891" s="12"/>
    </row>
    <row r="892" spans="2:41" x14ac:dyDescent="0.25">
      <c r="B892" s="14"/>
      <c r="C892" s="12"/>
      <c r="V892" s="19"/>
      <c r="X892" s="14"/>
      <c r="Y892" s="12"/>
    </row>
    <row r="893" spans="2:41" x14ac:dyDescent="0.25">
      <c r="B893" s="14"/>
      <c r="C893" s="12"/>
      <c r="E893" s="16"/>
      <c r="V893" s="19"/>
      <c r="X893" s="14"/>
      <c r="Y893" s="12"/>
      <c r="AA893" s="16"/>
    </row>
    <row r="894" spans="2:41" x14ac:dyDescent="0.25">
      <c r="B894" s="14"/>
      <c r="C894" s="12"/>
      <c r="V894" s="19"/>
      <c r="X894" s="14"/>
      <c r="Y894" s="12"/>
    </row>
    <row r="895" spans="2:41" x14ac:dyDescent="0.25">
      <c r="B895" s="14"/>
      <c r="C895" s="12"/>
      <c r="V895" s="19"/>
      <c r="X895" s="14"/>
      <c r="Y895" s="12"/>
    </row>
    <row r="896" spans="2:41" x14ac:dyDescent="0.25">
      <c r="B896" s="14"/>
      <c r="C896" s="12"/>
      <c r="V896" s="19"/>
      <c r="X896" s="14"/>
      <c r="Y896" s="12"/>
    </row>
    <row r="897" spans="2:27" x14ac:dyDescent="0.25">
      <c r="B897" s="14"/>
      <c r="C897" s="12"/>
      <c r="V897" s="19"/>
      <c r="X897" s="14"/>
      <c r="Y897" s="12"/>
    </row>
    <row r="898" spans="2:27" x14ac:dyDescent="0.25">
      <c r="B898" s="14"/>
      <c r="C898" s="12"/>
      <c r="V898" s="19"/>
      <c r="X898" s="14"/>
      <c r="Y898" s="12"/>
    </row>
    <row r="899" spans="2:27" x14ac:dyDescent="0.25">
      <c r="B899" s="13"/>
      <c r="C899" s="12"/>
      <c r="V899" s="19"/>
      <c r="X899" s="13"/>
      <c r="Y899" s="12"/>
    </row>
    <row r="900" spans="2:27" x14ac:dyDescent="0.25">
      <c r="B900" s="17" t="s">
        <v>18</v>
      </c>
      <c r="C900" s="18">
        <f>SUM(C881:C899)</f>
        <v>0</v>
      </c>
      <c r="D900" s="30" t="s">
        <v>22</v>
      </c>
      <c r="E900" s="30" t="s">
        <v>21</v>
      </c>
      <c r="V900" s="19"/>
      <c r="X900" s="17" t="s">
        <v>18</v>
      </c>
      <c r="Y900" s="18">
        <f>SUM(Y881:Y899)</f>
        <v>0</v>
      </c>
      <c r="Z900" s="30" t="s">
        <v>22</v>
      </c>
      <c r="AA900" s="30" t="s">
        <v>21</v>
      </c>
    </row>
    <row r="901" spans="2:27" x14ac:dyDescent="0.25">
      <c r="E901" s="1" t="s">
        <v>19</v>
      </c>
      <c r="V901" s="19"/>
      <c r="AA901" s="1" t="s">
        <v>19</v>
      </c>
    </row>
    <row r="902" spans="2:27" x14ac:dyDescent="0.25">
      <c r="V902" s="19"/>
    </row>
    <row r="903" spans="2:27" x14ac:dyDescent="0.25">
      <c r="V903" s="19"/>
    </row>
    <row r="904" spans="2:27" x14ac:dyDescent="0.25">
      <c r="V904" s="19"/>
    </row>
    <row r="905" spans="2:27" x14ac:dyDescent="0.25">
      <c r="V905" s="19"/>
    </row>
    <row r="906" spans="2:27" x14ac:dyDescent="0.25">
      <c r="V906" s="19"/>
    </row>
    <row r="907" spans="2:27" x14ac:dyDescent="0.25">
      <c r="V907" s="19"/>
    </row>
    <row r="908" spans="2:27" x14ac:dyDescent="0.25">
      <c r="V908" s="19"/>
    </row>
    <row r="909" spans="2:27" x14ac:dyDescent="0.25">
      <c r="V909" s="19"/>
    </row>
    <row r="910" spans="2:27" x14ac:dyDescent="0.25">
      <c r="V910" s="19"/>
    </row>
    <row r="911" spans="2:27" x14ac:dyDescent="0.25">
      <c r="V911" s="19"/>
    </row>
    <row r="912" spans="2:27" x14ac:dyDescent="0.25">
      <c r="V912" s="19"/>
    </row>
    <row r="913" spans="2:41" x14ac:dyDescent="0.25">
      <c r="V913" s="19"/>
    </row>
    <row r="914" spans="2:41" x14ac:dyDescent="0.25">
      <c r="V914" s="19"/>
    </row>
    <row r="915" spans="2:41" x14ac:dyDescent="0.25">
      <c r="V915" s="19"/>
      <c r="AC915" s="164" t="s">
        <v>29</v>
      </c>
      <c r="AD915" s="164"/>
      <c r="AE915" s="164"/>
    </row>
    <row r="916" spans="2:41" x14ac:dyDescent="0.25">
      <c r="H916" s="165" t="s">
        <v>28</v>
      </c>
      <c r="I916" s="165"/>
      <c r="J916" s="165"/>
      <c r="V916" s="19"/>
      <c r="AC916" s="164"/>
      <c r="AD916" s="164"/>
      <c r="AE916" s="164"/>
    </row>
    <row r="917" spans="2:41" x14ac:dyDescent="0.25">
      <c r="H917" s="165"/>
      <c r="I917" s="165"/>
      <c r="J917" s="165"/>
      <c r="V917" s="19"/>
      <c r="AC917" s="164"/>
      <c r="AD917" s="164"/>
      <c r="AE917" s="164"/>
    </row>
    <row r="918" spans="2:41" x14ac:dyDescent="0.25">
      <c r="V918" s="19"/>
    </row>
    <row r="919" spans="2:41" x14ac:dyDescent="0.25">
      <c r="V919" s="19"/>
    </row>
    <row r="920" spans="2:41" ht="23.25" x14ac:dyDescent="0.35">
      <c r="B920" s="24" t="s">
        <v>71</v>
      </c>
      <c r="V920" s="19"/>
      <c r="X920" s="24" t="s">
        <v>71</v>
      </c>
    </row>
    <row r="921" spans="2:41" ht="23.25" x14ac:dyDescent="0.35">
      <c r="B921" s="25" t="s">
        <v>32</v>
      </c>
      <c r="C921" s="22">
        <f>IF(X872="PAGADO",0,Y877)</f>
        <v>0</v>
      </c>
      <c r="E921" s="166" t="s">
        <v>20</v>
      </c>
      <c r="F921" s="166"/>
      <c r="G921" s="166"/>
      <c r="H921" s="166"/>
      <c r="V921" s="19"/>
      <c r="X921" s="25" t="s">
        <v>32</v>
      </c>
      <c r="Y921" s="22">
        <f>IF(B921="PAGADO",0,C926)</f>
        <v>0</v>
      </c>
      <c r="AA921" s="166" t="s">
        <v>20</v>
      </c>
      <c r="AB921" s="166"/>
      <c r="AC921" s="166"/>
      <c r="AD921" s="166"/>
    </row>
    <row r="922" spans="2:41" x14ac:dyDescent="0.25">
      <c r="B922" s="1" t="s">
        <v>0</v>
      </c>
      <c r="C922" s="21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9"/>
      <c r="X922" s="1" t="s">
        <v>0</v>
      </c>
      <c r="Y922" s="21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2"/>
      <c r="E923" s="4"/>
      <c r="F923" s="3"/>
      <c r="G923" s="3"/>
      <c r="H923" s="5"/>
      <c r="N923" s="3"/>
      <c r="O923" s="3"/>
      <c r="P923" s="3"/>
      <c r="Q923" s="3"/>
      <c r="R923" s="20"/>
      <c r="S923" s="3"/>
      <c r="V923" s="19"/>
      <c r="Y923" s="22"/>
      <c r="AA923" s="4"/>
      <c r="AB923" s="3"/>
      <c r="AC923" s="3"/>
      <c r="AD923" s="5"/>
      <c r="AJ923" s="3"/>
      <c r="AK923" s="3"/>
      <c r="AL923" s="3"/>
      <c r="AM923" s="3"/>
      <c r="AN923" s="20"/>
      <c r="AO923" s="3"/>
    </row>
    <row r="924" spans="2:41" x14ac:dyDescent="0.25">
      <c r="B924" s="1" t="s">
        <v>24</v>
      </c>
      <c r="C924" s="21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20"/>
      <c r="S924" s="3"/>
      <c r="V924" s="19"/>
      <c r="X924" s="1" t="s">
        <v>24</v>
      </c>
      <c r="Y924" s="21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20"/>
      <c r="AO924" s="3"/>
    </row>
    <row r="925" spans="2:41" x14ac:dyDescent="0.25">
      <c r="B925" s="1" t="s">
        <v>9</v>
      </c>
      <c r="C925" s="22">
        <f>C948</f>
        <v>0</v>
      </c>
      <c r="E925" s="4"/>
      <c r="F925" s="3"/>
      <c r="G925" s="3"/>
      <c r="H925" s="5"/>
      <c r="N925" s="3"/>
      <c r="O925" s="3"/>
      <c r="P925" s="3"/>
      <c r="Q925" s="3"/>
      <c r="R925" s="20"/>
      <c r="S925" s="3"/>
      <c r="V925" s="19"/>
      <c r="X925" s="1" t="s">
        <v>9</v>
      </c>
      <c r="Y925" s="22">
        <f>Y948</f>
        <v>0</v>
      </c>
      <c r="AA925" s="4"/>
      <c r="AB925" s="3"/>
      <c r="AC925" s="3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6" t="s">
        <v>25</v>
      </c>
      <c r="C926" s="23">
        <f>C924-C925</f>
        <v>0</v>
      </c>
      <c r="E926" s="4"/>
      <c r="F926" s="3"/>
      <c r="G926" s="3"/>
      <c r="H926" s="5"/>
      <c r="N926" s="3"/>
      <c r="O926" s="3"/>
      <c r="P926" s="3"/>
      <c r="Q926" s="3"/>
      <c r="R926" s="20"/>
      <c r="S926" s="3"/>
      <c r="V926" s="19"/>
      <c r="X926" s="6" t="s">
        <v>8</v>
      </c>
      <c r="Y926" s="23">
        <f>Y924-Y925</f>
        <v>0</v>
      </c>
      <c r="AA926" s="4"/>
      <c r="AB926" s="3"/>
      <c r="AC926" s="3"/>
      <c r="AD926" s="5"/>
      <c r="AJ926" s="3"/>
      <c r="AK926" s="3"/>
      <c r="AL926" s="3"/>
      <c r="AM926" s="3"/>
      <c r="AN926" s="20"/>
      <c r="AO926" s="3"/>
    </row>
    <row r="927" spans="2:41" ht="26.25" x14ac:dyDescent="0.4">
      <c r="B927" s="167" t="str">
        <f>IF(C926&lt;0,"NO PAGAR","COBRAR")</f>
        <v>COBRAR</v>
      </c>
      <c r="C927" s="167"/>
      <c r="E927" s="9"/>
      <c r="F927" s="10"/>
      <c r="G927" s="10"/>
      <c r="H927" s="5"/>
      <c r="N927" s="3"/>
      <c r="O927" s="3"/>
      <c r="P927" s="3"/>
      <c r="Q927" s="3"/>
      <c r="R927" s="20"/>
      <c r="S927" s="3"/>
      <c r="V927" s="19"/>
      <c r="X927" s="167" t="str">
        <f>IF(Y926&lt;0,"NO PAGAR","COBRAR")</f>
        <v>COBRAR</v>
      </c>
      <c r="Y927" s="167"/>
      <c r="AA927" s="9"/>
      <c r="AB927" s="10"/>
      <c r="AC927" s="10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159" t="s">
        <v>9</v>
      </c>
      <c r="C928" s="160"/>
      <c r="E928" s="9"/>
      <c r="F928" s="10"/>
      <c r="G928" s="10"/>
      <c r="H928" s="5"/>
      <c r="N928" s="3"/>
      <c r="O928" s="3"/>
      <c r="P928" s="3"/>
      <c r="Q928" s="3"/>
      <c r="R928" s="20"/>
      <c r="S928" s="3"/>
      <c r="V928" s="19"/>
      <c r="X928" s="159" t="s">
        <v>9</v>
      </c>
      <c r="Y928" s="160"/>
      <c r="AA928" s="9"/>
      <c r="AB928" s="10"/>
      <c r="AC928" s="10"/>
      <c r="AD928" s="5"/>
      <c r="AJ928" s="3"/>
      <c r="AK928" s="3"/>
      <c r="AL928" s="3"/>
      <c r="AM928" s="3"/>
      <c r="AN928" s="20"/>
      <c r="AO928" s="3"/>
    </row>
    <row r="929" spans="2:41" x14ac:dyDescent="0.25">
      <c r="B929" s="11" t="str">
        <f>IF(C962&lt;0,"SALDO A FAVOR","SALDO ADELANTAD0'")</f>
        <v>SALDO ADELANTAD0'</v>
      </c>
      <c r="C929" s="12">
        <f>IF(Y877&lt;=0,Y877*-1)</f>
        <v>0</v>
      </c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1" t="str">
        <f>IF(C926&lt;0,"SALDO ADELANTADO","SALDO A FAVOR'")</f>
        <v>SALDO A FAVOR'</v>
      </c>
      <c r="Y929" s="12">
        <f>IF(C926&lt;=0,C926*-1)</f>
        <v>0</v>
      </c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3" t="s">
        <v>10</v>
      </c>
      <c r="C930" s="12">
        <f>R939</f>
        <v>0</v>
      </c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3" t="s">
        <v>10</v>
      </c>
      <c r="Y930" s="12">
        <f>AN939</f>
        <v>0</v>
      </c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3" t="s">
        <v>11</v>
      </c>
      <c r="C931" s="12"/>
      <c r="E931" s="9"/>
      <c r="F931" s="10"/>
      <c r="G931" s="10"/>
      <c r="H931" s="5"/>
      <c r="N931" s="3"/>
      <c r="O931" s="3"/>
      <c r="P931" s="3"/>
      <c r="Q931" s="3"/>
      <c r="R931" s="20"/>
      <c r="S931" s="3"/>
      <c r="V931" s="19"/>
      <c r="X931" s="13" t="s">
        <v>11</v>
      </c>
      <c r="Y931" s="12"/>
      <c r="AA931" s="9"/>
      <c r="AB931" s="10"/>
      <c r="AC931" s="10"/>
      <c r="AD931" s="5"/>
      <c r="AJ931" s="3"/>
      <c r="AK931" s="3"/>
      <c r="AL931" s="3"/>
      <c r="AM931" s="3"/>
      <c r="AN931" s="20"/>
      <c r="AO931" s="3"/>
    </row>
    <row r="932" spans="2:41" x14ac:dyDescent="0.25">
      <c r="B932" s="13" t="s">
        <v>12</v>
      </c>
      <c r="C932" s="12"/>
      <c r="E932" s="9"/>
      <c r="F932" s="10"/>
      <c r="G932" s="10"/>
      <c r="H932" s="5"/>
      <c r="N932" s="3"/>
      <c r="O932" s="3"/>
      <c r="P932" s="3"/>
      <c r="Q932" s="3"/>
      <c r="R932" s="20"/>
      <c r="S932" s="3"/>
      <c r="V932" s="19"/>
      <c r="X932" s="13" t="s">
        <v>12</v>
      </c>
      <c r="Y932" s="12"/>
      <c r="AA932" s="9"/>
      <c r="AB932" s="10"/>
      <c r="AC932" s="10"/>
      <c r="AD932" s="5"/>
      <c r="AJ932" s="3"/>
      <c r="AK932" s="3"/>
      <c r="AL932" s="3"/>
      <c r="AM932" s="3"/>
      <c r="AN932" s="20"/>
      <c r="AO932" s="3"/>
    </row>
    <row r="933" spans="2:41" x14ac:dyDescent="0.25">
      <c r="B933" s="13" t="s">
        <v>13</v>
      </c>
      <c r="C933" s="12"/>
      <c r="E933" s="9"/>
      <c r="F933" s="10"/>
      <c r="G933" s="10"/>
      <c r="H933" s="5"/>
      <c r="N933" s="3"/>
      <c r="O933" s="3"/>
      <c r="P933" s="3"/>
      <c r="Q933" s="3"/>
      <c r="R933" s="20"/>
      <c r="S933" s="3"/>
      <c r="V933" s="19"/>
      <c r="X933" s="13" t="s">
        <v>13</v>
      </c>
      <c r="Y933" s="12"/>
      <c r="AA933" s="9"/>
      <c r="AB933" s="10"/>
      <c r="AC933" s="10"/>
      <c r="AD933" s="5"/>
      <c r="AJ933" s="3"/>
      <c r="AK933" s="3"/>
      <c r="AL933" s="3"/>
      <c r="AM933" s="3"/>
      <c r="AN933" s="20"/>
      <c r="AO933" s="3"/>
    </row>
    <row r="934" spans="2:41" x14ac:dyDescent="0.25">
      <c r="B934" s="13" t="s">
        <v>14</v>
      </c>
      <c r="C934" s="12"/>
      <c r="E934" s="9"/>
      <c r="F934" s="10"/>
      <c r="G934" s="10"/>
      <c r="H934" s="5"/>
      <c r="N934" s="3"/>
      <c r="O934" s="3"/>
      <c r="P934" s="3"/>
      <c r="Q934" s="3"/>
      <c r="R934" s="20"/>
      <c r="S934" s="3"/>
      <c r="V934" s="19"/>
      <c r="X934" s="13" t="s">
        <v>14</v>
      </c>
      <c r="Y934" s="12"/>
      <c r="AA934" s="9"/>
      <c r="AB934" s="10"/>
      <c r="AC934" s="10"/>
      <c r="AD934" s="5"/>
      <c r="AJ934" s="3"/>
      <c r="AK934" s="3"/>
      <c r="AL934" s="3"/>
      <c r="AM934" s="3"/>
      <c r="AN934" s="20"/>
      <c r="AO934" s="3"/>
    </row>
    <row r="935" spans="2:41" x14ac:dyDescent="0.25">
      <c r="B935" s="13" t="s">
        <v>15</v>
      </c>
      <c r="C935" s="12"/>
      <c r="E935" s="9"/>
      <c r="F935" s="10"/>
      <c r="G935" s="10"/>
      <c r="H935" s="5"/>
      <c r="N935" s="3"/>
      <c r="O935" s="3"/>
      <c r="P935" s="3"/>
      <c r="Q935" s="3"/>
      <c r="R935" s="20"/>
      <c r="S935" s="3"/>
      <c r="V935" s="19"/>
      <c r="X935" s="13" t="s">
        <v>15</v>
      </c>
      <c r="Y935" s="12"/>
      <c r="AA935" s="9"/>
      <c r="AB935" s="10"/>
      <c r="AC935" s="10"/>
      <c r="AD935" s="5"/>
      <c r="AJ935" s="3"/>
      <c r="AK935" s="3"/>
      <c r="AL935" s="3"/>
      <c r="AM935" s="3"/>
      <c r="AN935" s="20"/>
      <c r="AO935" s="3"/>
    </row>
    <row r="936" spans="2:41" x14ac:dyDescent="0.25">
      <c r="B936" s="13" t="s">
        <v>16</v>
      </c>
      <c r="C936" s="12"/>
      <c r="E936" s="9"/>
      <c r="F936" s="10"/>
      <c r="G936" s="10"/>
      <c r="H936" s="5"/>
      <c r="N936" s="3"/>
      <c r="O936" s="3"/>
      <c r="P936" s="3"/>
      <c r="Q936" s="3"/>
      <c r="R936" s="20"/>
      <c r="S936" s="3"/>
      <c r="V936" s="19"/>
      <c r="X936" s="13" t="s">
        <v>16</v>
      </c>
      <c r="Y936" s="12"/>
      <c r="AA936" s="9"/>
      <c r="AB936" s="10"/>
      <c r="AC936" s="10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3" t="s">
        <v>17</v>
      </c>
      <c r="C937" s="12"/>
      <c r="E937" s="161" t="s">
        <v>7</v>
      </c>
      <c r="F937" s="162"/>
      <c r="G937" s="163"/>
      <c r="H937" s="5">
        <f>SUM(H923:H936)</f>
        <v>0</v>
      </c>
      <c r="N937" s="3"/>
      <c r="O937" s="3"/>
      <c r="P937" s="3"/>
      <c r="Q937" s="3"/>
      <c r="R937" s="20"/>
      <c r="S937" s="3"/>
      <c r="V937" s="19"/>
      <c r="X937" s="13" t="s">
        <v>17</v>
      </c>
      <c r="Y937" s="12"/>
      <c r="AA937" s="161" t="s">
        <v>7</v>
      </c>
      <c r="AB937" s="162"/>
      <c r="AC937" s="163"/>
      <c r="AD937" s="5">
        <f>SUM(AD923:AD936)</f>
        <v>0</v>
      </c>
      <c r="AJ937" s="3"/>
      <c r="AK937" s="3"/>
      <c r="AL937" s="3"/>
      <c r="AM937" s="3"/>
      <c r="AN937" s="20"/>
      <c r="AO937" s="3"/>
    </row>
    <row r="938" spans="2:41" x14ac:dyDescent="0.25">
      <c r="B938" s="14"/>
      <c r="C938" s="12"/>
      <c r="E938" s="15"/>
      <c r="F938" s="15"/>
      <c r="G938" s="15"/>
      <c r="N938" s="3"/>
      <c r="O938" s="3"/>
      <c r="P938" s="3"/>
      <c r="Q938" s="3"/>
      <c r="R938" s="20"/>
      <c r="S938" s="3"/>
      <c r="V938" s="19"/>
      <c r="X938" s="14"/>
      <c r="Y938" s="12"/>
      <c r="AA938" s="15"/>
      <c r="AB938" s="15"/>
      <c r="AC938" s="15"/>
      <c r="AJ938" s="3"/>
      <c r="AK938" s="3"/>
      <c r="AL938" s="3"/>
      <c r="AM938" s="3"/>
      <c r="AN938" s="20"/>
      <c r="AO938" s="3"/>
    </row>
    <row r="939" spans="2:41" x14ac:dyDescent="0.25">
      <c r="B939" s="14"/>
      <c r="C939" s="12"/>
      <c r="N939" s="161" t="s">
        <v>7</v>
      </c>
      <c r="O939" s="162"/>
      <c r="P939" s="162"/>
      <c r="Q939" s="163"/>
      <c r="R939" s="20">
        <f>SUM(R923:R938)</f>
        <v>0</v>
      </c>
      <c r="S939" s="3"/>
      <c r="V939" s="19"/>
      <c r="X939" s="14"/>
      <c r="Y939" s="12"/>
      <c r="AJ939" s="161" t="s">
        <v>7</v>
      </c>
      <c r="AK939" s="162"/>
      <c r="AL939" s="162"/>
      <c r="AM939" s="163"/>
      <c r="AN939" s="20">
        <f>SUM(AN923:AN938)</f>
        <v>0</v>
      </c>
      <c r="AO939" s="3"/>
    </row>
    <row r="940" spans="2:41" x14ac:dyDescent="0.25">
      <c r="B940" s="14"/>
      <c r="C940" s="12"/>
      <c r="V940" s="19"/>
      <c r="X940" s="14"/>
      <c r="Y940" s="12"/>
    </row>
    <row r="941" spans="2:41" x14ac:dyDescent="0.25">
      <c r="B941" s="14"/>
      <c r="C941" s="12"/>
      <c r="V941" s="19"/>
      <c r="X941" s="14"/>
      <c r="Y941" s="12"/>
    </row>
    <row r="942" spans="2:41" x14ac:dyDescent="0.25">
      <c r="B942" s="14"/>
      <c r="C942" s="12"/>
      <c r="E942" s="16"/>
      <c r="V942" s="19"/>
      <c r="X942" s="14"/>
      <c r="Y942" s="12"/>
      <c r="AA942" s="16"/>
    </row>
    <row r="943" spans="2:41" x14ac:dyDescent="0.25">
      <c r="B943" s="14"/>
      <c r="C943" s="12"/>
      <c r="V943" s="19"/>
      <c r="X943" s="14"/>
      <c r="Y943" s="12"/>
    </row>
    <row r="944" spans="2:41" x14ac:dyDescent="0.25">
      <c r="B944" s="14"/>
      <c r="C944" s="12"/>
      <c r="V944" s="19"/>
      <c r="X944" s="14"/>
      <c r="Y944" s="12"/>
    </row>
    <row r="945" spans="1:43" x14ac:dyDescent="0.25">
      <c r="B945" s="14"/>
      <c r="C945" s="12"/>
      <c r="V945" s="19"/>
      <c r="X945" s="14"/>
      <c r="Y945" s="12"/>
    </row>
    <row r="946" spans="1:43" x14ac:dyDescent="0.25">
      <c r="B946" s="14"/>
      <c r="C946" s="12"/>
      <c r="V946" s="19"/>
      <c r="X946" s="14"/>
      <c r="Y946" s="12"/>
    </row>
    <row r="947" spans="1:43" x14ac:dyDescent="0.25">
      <c r="B947" s="13"/>
      <c r="C947" s="12"/>
      <c r="V947" s="19"/>
      <c r="X947" s="13"/>
      <c r="Y947" s="12"/>
    </row>
    <row r="948" spans="1:43" x14ac:dyDescent="0.25">
      <c r="B948" s="17" t="s">
        <v>18</v>
      </c>
      <c r="C948" s="18">
        <f>SUM(C929:C947)</f>
        <v>0</v>
      </c>
      <c r="V948" s="19"/>
      <c r="X948" s="17" t="s">
        <v>18</v>
      </c>
      <c r="Y948" s="18">
        <f>SUM(Y929:Y947)</f>
        <v>0</v>
      </c>
    </row>
    <row r="949" spans="1:43" x14ac:dyDescent="0.25">
      <c r="D949" s="30" t="s">
        <v>22</v>
      </c>
      <c r="E949" s="30" t="s">
        <v>21</v>
      </c>
      <c r="V949" s="19"/>
      <c r="Z949" s="30" t="s">
        <v>22</v>
      </c>
      <c r="AA949" s="30" t="s">
        <v>21</v>
      </c>
    </row>
    <row r="950" spans="1:43" x14ac:dyDescent="0.25">
      <c r="E950" s="1" t="s">
        <v>19</v>
      </c>
      <c r="V950" s="19"/>
      <c r="AA950" s="1" t="s">
        <v>19</v>
      </c>
    </row>
    <row r="951" spans="1:43" x14ac:dyDescent="0.25">
      <c r="V951" s="19"/>
    </row>
    <row r="952" spans="1:43" x14ac:dyDescent="0.25">
      <c r="V952" s="19"/>
    </row>
    <row r="953" spans="1:43" x14ac:dyDescent="0.25">
      <c r="V953" s="19"/>
    </row>
    <row r="954" spans="1:43" x14ac:dyDescent="0.25">
      <c r="V954" s="19"/>
    </row>
    <row r="955" spans="1:43" x14ac:dyDescent="0.25">
      <c r="V955" s="19"/>
    </row>
    <row r="956" spans="1:43" x14ac:dyDescent="0.25">
      <c r="V956" s="19"/>
    </row>
    <row r="957" spans="1:43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</row>
    <row r="958" spans="1:43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</row>
    <row r="959" spans="1:43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</row>
    <row r="960" spans="1:43" x14ac:dyDescent="0.25">
      <c r="V960" s="19"/>
    </row>
    <row r="961" spans="2:41" x14ac:dyDescent="0.25">
      <c r="H961" s="165" t="s">
        <v>30</v>
      </c>
      <c r="I961" s="165"/>
      <c r="J961" s="165"/>
      <c r="V961" s="19"/>
      <c r="AA961" s="165" t="s">
        <v>31</v>
      </c>
      <c r="AB961" s="165"/>
      <c r="AC961" s="165"/>
    </row>
    <row r="962" spans="2:41" x14ac:dyDescent="0.25">
      <c r="H962" s="165"/>
      <c r="I962" s="165"/>
      <c r="J962" s="165"/>
      <c r="V962" s="19"/>
      <c r="AA962" s="165"/>
      <c r="AB962" s="165"/>
      <c r="AC962" s="165"/>
    </row>
    <row r="963" spans="2:41" x14ac:dyDescent="0.25">
      <c r="V963" s="19"/>
    </row>
    <row r="964" spans="2:41" x14ac:dyDescent="0.25">
      <c r="V964" s="19"/>
    </row>
    <row r="965" spans="2:41" ht="23.25" x14ac:dyDescent="0.35">
      <c r="B965" s="26" t="s">
        <v>73</v>
      </c>
      <c r="V965" s="19"/>
      <c r="X965" s="24" t="s">
        <v>71</v>
      </c>
    </row>
    <row r="966" spans="2:41" ht="23.25" x14ac:dyDescent="0.35">
      <c r="B966" s="25" t="s">
        <v>32</v>
      </c>
      <c r="C966" s="22">
        <f>IF(X921="PAGADO",0,C926)</f>
        <v>0</v>
      </c>
      <c r="E966" s="166" t="s">
        <v>20</v>
      </c>
      <c r="F966" s="166"/>
      <c r="G966" s="166"/>
      <c r="H966" s="166"/>
      <c r="V966" s="19"/>
      <c r="X966" s="25" t="s">
        <v>32</v>
      </c>
      <c r="Y966" s="22">
        <f>IF(B1766="PAGADO",0,C971)</f>
        <v>0</v>
      </c>
      <c r="AA966" s="166" t="s">
        <v>20</v>
      </c>
      <c r="AB966" s="166"/>
      <c r="AC966" s="166"/>
      <c r="AD966" s="166"/>
    </row>
    <row r="967" spans="2:41" x14ac:dyDescent="0.25">
      <c r="B967" s="1" t="s">
        <v>0</v>
      </c>
      <c r="C967" s="21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9"/>
      <c r="X967" s="1" t="s">
        <v>0</v>
      </c>
      <c r="Y967" s="21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2"/>
      <c r="E968" s="4"/>
      <c r="F968" s="3"/>
      <c r="G968" s="3"/>
      <c r="H968" s="5"/>
      <c r="N968" s="3"/>
      <c r="O968" s="3"/>
      <c r="P968" s="3"/>
      <c r="Q968" s="3"/>
      <c r="R968" s="20"/>
      <c r="S968" s="3"/>
      <c r="V968" s="19"/>
      <c r="Y968" s="22"/>
      <c r="AA968" s="4"/>
      <c r="AB968" s="3"/>
      <c r="AC968" s="3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" t="s">
        <v>24</v>
      </c>
      <c r="C969" s="21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20"/>
      <c r="S969" s="3"/>
      <c r="V969" s="19"/>
      <c r="X969" s="1" t="s">
        <v>24</v>
      </c>
      <c r="Y969" s="21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" t="s">
        <v>9</v>
      </c>
      <c r="C970" s="22">
        <f>C994</f>
        <v>0</v>
      </c>
      <c r="E970" s="4"/>
      <c r="F970" s="3"/>
      <c r="G970" s="3"/>
      <c r="H970" s="5"/>
      <c r="N970" s="3"/>
      <c r="O970" s="3"/>
      <c r="P970" s="3"/>
      <c r="Q970" s="3"/>
      <c r="R970" s="20"/>
      <c r="S970" s="3"/>
      <c r="V970" s="19"/>
      <c r="X970" s="1" t="s">
        <v>9</v>
      </c>
      <c r="Y970" s="22">
        <f>Y994</f>
        <v>0</v>
      </c>
      <c r="AA970" s="4"/>
      <c r="AB970" s="3"/>
      <c r="AC970" s="3"/>
      <c r="AD970" s="5"/>
      <c r="AJ970" s="3"/>
      <c r="AK970" s="3"/>
      <c r="AL970" s="3"/>
      <c r="AM970" s="3"/>
      <c r="AN970" s="20"/>
      <c r="AO970" s="3"/>
    </row>
    <row r="971" spans="2:41" x14ac:dyDescent="0.25">
      <c r="B971" s="6" t="s">
        <v>26</v>
      </c>
      <c r="C971" s="23">
        <f>C969-C970</f>
        <v>0</v>
      </c>
      <c r="E971" s="4"/>
      <c r="F971" s="3"/>
      <c r="G971" s="3"/>
      <c r="H971" s="5"/>
      <c r="N971" s="3"/>
      <c r="O971" s="3"/>
      <c r="P971" s="3"/>
      <c r="Q971" s="3"/>
      <c r="R971" s="20"/>
      <c r="S971" s="3"/>
      <c r="V971" s="19"/>
      <c r="X971" s="6" t="s">
        <v>27</v>
      </c>
      <c r="Y971" s="23">
        <f>Y969-Y970</f>
        <v>0</v>
      </c>
      <c r="AA971" s="4"/>
      <c r="AB971" s="3"/>
      <c r="AC971" s="3"/>
      <c r="AD971" s="5"/>
      <c r="AJ971" s="3"/>
      <c r="AK971" s="3"/>
      <c r="AL971" s="3"/>
      <c r="AM971" s="3"/>
      <c r="AN971" s="20"/>
      <c r="AO971" s="3"/>
    </row>
    <row r="972" spans="2:41" ht="23.25" x14ac:dyDescent="0.35">
      <c r="B972" s="6"/>
      <c r="C972" s="7"/>
      <c r="E972" s="9"/>
      <c r="F972" s="10"/>
      <c r="G972" s="10"/>
      <c r="H972" s="5"/>
      <c r="N972" s="3"/>
      <c r="O972" s="3"/>
      <c r="P972" s="3"/>
      <c r="Q972" s="3"/>
      <c r="R972" s="20"/>
      <c r="S972" s="3"/>
      <c r="V972" s="19"/>
      <c r="X972" s="168" t="str">
        <f>IF(Y971&lt;0,"NO PAGAR","COBRAR'")</f>
        <v>COBRAR'</v>
      </c>
      <c r="Y972" s="168"/>
      <c r="AA972" s="9"/>
      <c r="AB972" s="10"/>
      <c r="AC972" s="10"/>
      <c r="AD972" s="5"/>
      <c r="AJ972" s="3"/>
      <c r="AK972" s="3"/>
      <c r="AL972" s="3"/>
      <c r="AM972" s="3"/>
      <c r="AN972" s="20"/>
      <c r="AO972" s="3"/>
    </row>
    <row r="973" spans="2:41" ht="23.25" x14ac:dyDescent="0.35">
      <c r="B973" s="168" t="str">
        <f>IF(C971&lt;0,"NO PAGAR","COBRAR'")</f>
        <v>COBRAR'</v>
      </c>
      <c r="C973" s="168"/>
      <c r="E973" s="9"/>
      <c r="F973" s="10"/>
      <c r="G973" s="10"/>
      <c r="H973" s="5"/>
      <c r="N973" s="3"/>
      <c r="O973" s="3"/>
      <c r="P973" s="3"/>
      <c r="Q973" s="3"/>
      <c r="R973" s="20"/>
      <c r="S973" s="3"/>
      <c r="V973" s="19"/>
      <c r="X973" s="6"/>
      <c r="Y973" s="8"/>
      <c r="AA973" s="9"/>
      <c r="AB973" s="10"/>
      <c r="AC973" s="10"/>
      <c r="AD973" s="5"/>
      <c r="AJ973" s="3"/>
      <c r="AK973" s="3"/>
      <c r="AL973" s="3"/>
      <c r="AM973" s="3"/>
      <c r="AN973" s="20"/>
      <c r="AO973" s="3"/>
    </row>
    <row r="974" spans="2:41" x14ac:dyDescent="0.25">
      <c r="B974" s="159" t="s">
        <v>9</v>
      </c>
      <c r="C974" s="160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59" t="s">
        <v>9</v>
      </c>
      <c r="Y974" s="160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2:41" x14ac:dyDescent="0.25">
      <c r="B975" s="11" t="str">
        <f>IF(Y926&lt;0,"SALDO ADELANTADO","SALDO A FAVOR '")</f>
        <v>SALDO A FAVOR '</v>
      </c>
      <c r="C975" s="12">
        <f>IF(Y926&lt;=0,Y926*-1)</f>
        <v>0</v>
      </c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11" t="str">
        <f>IF(C971&lt;0,"SALDO ADELANTADO","SALDO A FAVOR'")</f>
        <v>SALDO A FAVOR'</v>
      </c>
      <c r="Y975" s="12">
        <f>IF(C971&lt;=0,C971*-1)</f>
        <v>0</v>
      </c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2:41" x14ac:dyDescent="0.25">
      <c r="B976" s="13" t="s">
        <v>10</v>
      </c>
      <c r="C976" s="12">
        <f>R984</f>
        <v>0</v>
      </c>
      <c r="E976" s="9"/>
      <c r="F976" s="10"/>
      <c r="G976" s="10"/>
      <c r="H976" s="5"/>
      <c r="N976" s="3"/>
      <c r="O976" s="3"/>
      <c r="P976" s="3"/>
      <c r="Q976" s="3"/>
      <c r="R976" s="20"/>
      <c r="S976" s="3"/>
      <c r="V976" s="19"/>
      <c r="X976" s="13" t="s">
        <v>10</v>
      </c>
      <c r="Y976" s="12">
        <f>AN984</f>
        <v>0</v>
      </c>
      <c r="AA976" s="9"/>
      <c r="AB976" s="10"/>
      <c r="AC976" s="10"/>
      <c r="AD976" s="5"/>
      <c r="AJ976" s="3"/>
      <c r="AK976" s="3"/>
      <c r="AL976" s="3"/>
      <c r="AM976" s="3"/>
      <c r="AN976" s="20"/>
      <c r="AO976" s="3"/>
    </row>
    <row r="977" spans="2:41" x14ac:dyDescent="0.25">
      <c r="B977" s="13" t="s">
        <v>11</v>
      </c>
      <c r="C977" s="12"/>
      <c r="E977" s="9"/>
      <c r="F977" s="10"/>
      <c r="G977" s="10"/>
      <c r="H977" s="5"/>
      <c r="N977" s="3"/>
      <c r="O977" s="3"/>
      <c r="P977" s="3"/>
      <c r="Q977" s="3"/>
      <c r="R977" s="20"/>
      <c r="S977" s="3"/>
      <c r="V977" s="19"/>
      <c r="X977" s="13" t="s">
        <v>11</v>
      </c>
      <c r="Y977" s="12"/>
      <c r="AA977" s="9"/>
      <c r="AB977" s="10"/>
      <c r="AC977" s="10"/>
      <c r="AD977" s="5"/>
      <c r="AJ977" s="3"/>
      <c r="AK977" s="3"/>
      <c r="AL977" s="3"/>
      <c r="AM977" s="3"/>
      <c r="AN977" s="20"/>
      <c r="AO977" s="3"/>
    </row>
    <row r="978" spans="2:41" x14ac:dyDescent="0.25">
      <c r="B978" s="13" t="s">
        <v>12</v>
      </c>
      <c r="C978" s="12"/>
      <c r="E978" s="9"/>
      <c r="F978" s="10"/>
      <c r="G978" s="10"/>
      <c r="H978" s="5"/>
      <c r="N978" s="3"/>
      <c r="O978" s="3"/>
      <c r="P978" s="3"/>
      <c r="Q978" s="3"/>
      <c r="R978" s="20"/>
      <c r="S978" s="3"/>
      <c r="V978" s="19"/>
      <c r="X978" s="13" t="s">
        <v>12</v>
      </c>
      <c r="Y978" s="12"/>
      <c r="AA978" s="9"/>
      <c r="AB978" s="10"/>
      <c r="AC978" s="10"/>
      <c r="AD978" s="5"/>
      <c r="AJ978" s="3"/>
      <c r="AK978" s="3"/>
      <c r="AL978" s="3"/>
      <c r="AM978" s="3"/>
      <c r="AN978" s="20"/>
      <c r="AO978" s="3"/>
    </row>
    <row r="979" spans="2:41" x14ac:dyDescent="0.25">
      <c r="B979" s="13" t="s">
        <v>13</v>
      </c>
      <c r="C979" s="12"/>
      <c r="E979" s="9"/>
      <c r="F979" s="10"/>
      <c r="G979" s="10"/>
      <c r="H979" s="5"/>
      <c r="N979" s="3"/>
      <c r="O979" s="3"/>
      <c r="P979" s="3"/>
      <c r="Q979" s="3"/>
      <c r="R979" s="20"/>
      <c r="S979" s="3"/>
      <c r="V979" s="19"/>
      <c r="X979" s="13" t="s">
        <v>13</v>
      </c>
      <c r="Y979" s="12"/>
      <c r="AA979" s="9"/>
      <c r="AB979" s="10"/>
      <c r="AC979" s="10"/>
      <c r="AD979" s="5"/>
      <c r="AJ979" s="3"/>
      <c r="AK979" s="3"/>
      <c r="AL979" s="3"/>
      <c r="AM979" s="3"/>
      <c r="AN979" s="20"/>
      <c r="AO979" s="3"/>
    </row>
    <row r="980" spans="2:41" x14ac:dyDescent="0.25">
      <c r="B980" s="13" t="s">
        <v>14</v>
      </c>
      <c r="C980" s="12"/>
      <c r="E980" s="9"/>
      <c r="F980" s="10"/>
      <c r="G980" s="10"/>
      <c r="H980" s="5"/>
      <c r="N980" s="3"/>
      <c r="O980" s="3"/>
      <c r="P980" s="3"/>
      <c r="Q980" s="3"/>
      <c r="R980" s="20"/>
      <c r="S980" s="3"/>
      <c r="V980" s="19"/>
      <c r="X980" s="13" t="s">
        <v>14</v>
      </c>
      <c r="Y980" s="12"/>
      <c r="AA980" s="9"/>
      <c r="AB980" s="10"/>
      <c r="AC980" s="10"/>
      <c r="AD980" s="5"/>
      <c r="AJ980" s="3"/>
      <c r="AK980" s="3"/>
      <c r="AL980" s="3"/>
      <c r="AM980" s="3"/>
      <c r="AN980" s="20"/>
      <c r="AO980" s="3"/>
    </row>
    <row r="981" spans="2:41" x14ac:dyDescent="0.25">
      <c r="B981" s="13" t="s">
        <v>15</v>
      </c>
      <c r="C981" s="12"/>
      <c r="E981" s="9"/>
      <c r="F981" s="10"/>
      <c r="G981" s="10"/>
      <c r="H981" s="5"/>
      <c r="N981" s="3"/>
      <c r="O981" s="3"/>
      <c r="P981" s="3"/>
      <c r="Q981" s="3"/>
      <c r="R981" s="20"/>
      <c r="S981" s="3"/>
      <c r="V981" s="19"/>
      <c r="X981" s="13" t="s">
        <v>15</v>
      </c>
      <c r="Y981" s="12"/>
      <c r="AA981" s="9"/>
      <c r="AB981" s="10"/>
      <c r="AC981" s="10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3" t="s">
        <v>16</v>
      </c>
      <c r="C982" s="12"/>
      <c r="E982" s="161" t="s">
        <v>7</v>
      </c>
      <c r="F982" s="162"/>
      <c r="G982" s="163"/>
      <c r="H982" s="5">
        <f>SUM(H968:H981)</f>
        <v>0</v>
      </c>
      <c r="N982" s="3"/>
      <c r="O982" s="3"/>
      <c r="P982" s="3"/>
      <c r="Q982" s="3"/>
      <c r="R982" s="20"/>
      <c r="S982" s="3"/>
      <c r="V982" s="19"/>
      <c r="X982" s="13" t="s">
        <v>16</v>
      </c>
      <c r="Y982" s="12"/>
      <c r="AA982" s="161" t="s">
        <v>7</v>
      </c>
      <c r="AB982" s="162"/>
      <c r="AC982" s="163"/>
      <c r="AD982" s="5">
        <f>SUM(AD968:AD981)</f>
        <v>0</v>
      </c>
      <c r="AJ982" s="3"/>
      <c r="AK982" s="3"/>
      <c r="AL982" s="3"/>
      <c r="AM982" s="3"/>
      <c r="AN982" s="20"/>
      <c r="AO982" s="3"/>
    </row>
    <row r="983" spans="2:41" x14ac:dyDescent="0.25">
      <c r="B983" s="13" t="s">
        <v>17</v>
      </c>
      <c r="C983" s="12"/>
      <c r="E983" s="15"/>
      <c r="F983" s="15"/>
      <c r="G983" s="15"/>
      <c r="N983" s="3"/>
      <c r="O983" s="3"/>
      <c r="P983" s="3"/>
      <c r="Q983" s="3"/>
      <c r="R983" s="20"/>
      <c r="S983" s="3"/>
      <c r="V983" s="19"/>
      <c r="X983" s="13" t="s">
        <v>17</v>
      </c>
      <c r="Y983" s="12"/>
      <c r="AA983" s="15"/>
      <c r="AB983" s="15"/>
      <c r="AC983" s="15"/>
      <c r="AJ983" s="3"/>
      <c r="AK983" s="3"/>
      <c r="AL983" s="3"/>
      <c r="AM983" s="3"/>
      <c r="AN983" s="20"/>
      <c r="AO983" s="3"/>
    </row>
    <row r="984" spans="2:41" x14ac:dyDescent="0.25">
      <c r="B984" s="14"/>
      <c r="C984" s="12"/>
      <c r="N984" s="161" t="s">
        <v>7</v>
      </c>
      <c r="O984" s="162"/>
      <c r="P984" s="162"/>
      <c r="Q984" s="163"/>
      <c r="R984" s="20">
        <f>SUM(R968:R983)</f>
        <v>0</v>
      </c>
      <c r="S984" s="3"/>
      <c r="V984" s="19"/>
      <c r="X984" s="14"/>
      <c r="Y984" s="12"/>
      <c r="AJ984" s="161" t="s">
        <v>7</v>
      </c>
      <c r="AK984" s="162"/>
      <c r="AL984" s="162"/>
      <c r="AM984" s="163"/>
      <c r="AN984" s="20">
        <f>SUM(AN968:AN983)</f>
        <v>0</v>
      </c>
      <c r="AO984" s="3"/>
    </row>
    <row r="985" spans="2:41" x14ac:dyDescent="0.25">
      <c r="B985" s="14"/>
      <c r="C985" s="12"/>
      <c r="V985" s="19"/>
      <c r="X985" s="14"/>
      <c r="Y985" s="12"/>
    </row>
    <row r="986" spans="2:41" x14ac:dyDescent="0.25">
      <c r="B986" s="14"/>
      <c r="C986" s="12"/>
      <c r="V986" s="19"/>
      <c r="X986" s="14"/>
      <c r="Y986" s="12"/>
    </row>
    <row r="987" spans="2:41" x14ac:dyDescent="0.25">
      <c r="B987" s="14"/>
      <c r="C987" s="12"/>
      <c r="E987" s="16"/>
      <c r="V987" s="19"/>
      <c r="X987" s="14"/>
      <c r="Y987" s="12"/>
      <c r="AA987" s="16"/>
    </row>
    <row r="988" spans="2:41" x14ac:dyDescent="0.25">
      <c r="B988" s="14"/>
      <c r="C988" s="12"/>
      <c r="V988" s="19"/>
      <c r="X988" s="14"/>
      <c r="Y988" s="12"/>
    </row>
    <row r="989" spans="2:41" x14ac:dyDescent="0.25">
      <c r="B989" s="14"/>
      <c r="C989" s="12"/>
      <c r="V989" s="19"/>
      <c r="X989" s="14"/>
      <c r="Y989" s="12"/>
    </row>
    <row r="990" spans="2:41" x14ac:dyDescent="0.25">
      <c r="B990" s="14"/>
      <c r="C990" s="12"/>
      <c r="V990" s="19"/>
      <c r="X990" s="14"/>
      <c r="Y990" s="12"/>
    </row>
    <row r="991" spans="2:41" x14ac:dyDescent="0.25">
      <c r="B991" s="14"/>
      <c r="C991" s="12"/>
      <c r="V991" s="19"/>
      <c r="X991" s="14"/>
      <c r="Y991" s="12"/>
    </row>
    <row r="992" spans="2:41" x14ac:dyDescent="0.25">
      <c r="B992" s="14"/>
      <c r="C992" s="12"/>
      <c r="V992" s="19"/>
      <c r="X992" s="14"/>
      <c r="Y992" s="12"/>
    </row>
    <row r="993" spans="2:31" x14ac:dyDescent="0.25">
      <c r="B993" s="13"/>
      <c r="C993" s="12"/>
      <c r="V993" s="19"/>
      <c r="X993" s="13"/>
      <c r="Y993" s="12"/>
    </row>
    <row r="994" spans="2:31" x14ac:dyDescent="0.25">
      <c r="B994" s="17" t="s">
        <v>18</v>
      </c>
      <c r="C994" s="18">
        <f>SUM(C975:C993)</f>
        <v>0</v>
      </c>
      <c r="D994" s="30" t="s">
        <v>22</v>
      </c>
      <c r="E994" s="30" t="s">
        <v>21</v>
      </c>
      <c r="V994" s="19"/>
      <c r="X994" s="17" t="s">
        <v>18</v>
      </c>
      <c r="Y994" s="18">
        <f>SUM(Y975:Y993)</f>
        <v>0</v>
      </c>
      <c r="Z994" s="30" t="s">
        <v>22</v>
      </c>
      <c r="AA994" s="30" t="s">
        <v>21</v>
      </c>
    </row>
    <row r="995" spans="2:31" x14ac:dyDescent="0.25">
      <c r="E995" s="1" t="s">
        <v>19</v>
      </c>
      <c r="V995" s="19"/>
      <c r="AA995" s="1" t="s">
        <v>19</v>
      </c>
    </row>
    <row r="996" spans="2:31" x14ac:dyDescent="0.25">
      <c r="V996" s="19"/>
    </row>
    <row r="997" spans="2:31" x14ac:dyDescent="0.25">
      <c r="V997" s="19"/>
    </row>
    <row r="998" spans="2:31" x14ac:dyDescent="0.25">
      <c r="V998" s="19"/>
    </row>
    <row r="999" spans="2:31" x14ac:dyDescent="0.25">
      <c r="V999" s="19"/>
    </row>
    <row r="1000" spans="2:31" x14ac:dyDescent="0.25">
      <c r="V1000" s="19"/>
    </row>
    <row r="1001" spans="2:31" x14ac:dyDescent="0.25">
      <c r="V1001" s="19"/>
    </row>
    <row r="1002" spans="2:31" x14ac:dyDescent="0.25">
      <c r="V1002" s="19"/>
    </row>
    <row r="1003" spans="2:31" x14ac:dyDescent="0.25">
      <c r="V1003" s="19"/>
    </row>
    <row r="1004" spans="2:31" x14ac:dyDescent="0.25">
      <c r="V1004" s="19"/>
    </row>
    <row r="1005" spans="2:31" x14ac:dyDescent="0.25">
      <c r="V1005" s="19"/>
    </row>
    <row r="1006" spans="2:31" x14ac:dyDescent="0.25">
      <c r="V1006" s="19"/>
    </row>
    <row r="1007" spans="2:31" x14ac:dyDescent="0.25">
      <c r="V1007" s="19"/>
    </row>
    <row r="1008" spans="2:31" x14ac:dyDescent="0.25">
      <c r="V1008" s="19"/>
      <c r="AC1008" s="164" t="s">
        <v>29</v>
      </c>
      <c r="AD1008" s="164"/>
      <c r="AE1008" s="164"/>
    </row>
    <row r="1009" spans="2:41" x14ac:dyDescent="0.25">
      <c r="H1009" s="165" t="s">
        <v>28</v>
      </c>
      <c r="I1009" s="165"/>
      <c r="J1009" s="165"/>
      <c r="V1009" s="19"/>
      <c r="AC1009" s="164"/>
      <c r="AD1009" s="164"/>
      <c r="AE1009" s="164"/>
    </row>
    <row r="1010" spans="2:41" x14ac:dyDescent="0.25">
      <c r="H1010" s="165"/>
      <c r="I1010" s="165"/>
      <c r="J1010" s="165"/>
      <c r="V1010" s="19"/>
      <c r="AC1010" s="164"/>
      <c r="AD1010" s="164"/>
      <c r="AE1010" s="164"/>
    </row>
    <row r="1011" spans="2:41" x14ac:dyDescent="0.25">
      <c r="V1011" s="19"/>
    </row>
    <row r="1012" spans="2:41" x14ac:dyDescent="0.25">
      <c r="V1012" s="19"/>
    </row>
    <row r="1013" spans="2:41" ht="23.25" x14ac:dyDescent="0.35">
      <c r="B1013" s="24" t="s">
        <v>72</v>
      </c>
      <c r="V1013" s="19"/>
      <c r="X1013" s="24" t="s">
        <v>74</v>
      </c>
    </row>
    <row r="1014" spans="2:41" ht="23.25" x14ac:dyDescent="0.35">
      <c r="B1014" s="25" t="s">
        <v>32</v>
      </c>
      <c r="C1014" s="22">
        <f>IF(X966="PAGADO",0,Y971)</f>
        <v>0</v>
      </c>
      <c r="E1014" s="166" t="s">
        <v>20</v>
      </c>
      <c r="F1014" s="166"/>
      <c r="G1014" s="166"/>
      <c r="H1014" s="166"/>
      <c r="V1014" s="19"/>
      <c r="X1014" s="25" t="s">
        <v>32</v>
      </c>
      <c r="Y1014" s="22">
        <f>IF(B1014="PAGADO",0,C1019)</f>
        <v>0</v>
      </c>
      <c r="AA1014" s="166" t="s">
        <v>20</v>
      </c>
      <c r="AB1014" s="166"/>
      <c r="AC1014" s="166"/>
      <c r="AD1014" s="166"/>
    </row>
    <row r="1015" spans="2:41" x14ac:dyDescent="0.25">
      <c r="B1015" s="1" t="s">
        <v>0</v>
      </c>
      <c r="C1015" s="21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9"/>
      <c r="X1015" s="1" t="s">
        <v>0</v>
      </c>
      <c r="Y1015" s="21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2"/>
      <c r="E1016" s="4"/>
      <c r="F1016" s="3"/>
      <c r="G1016" s="3"/>
      <c r="H1016" s="5"/>
      <c r="N1016" s="3"/>
      <c r="O1016" s="3"/>
      <c r="P1016" s="3"/>
      <c r="Q1016" s="3"/>
      <c r="R1016" s="20"/>
      <c r="S1016" s="3"/>
      <c r="V1016" s="19"/>
      <c r="Y1016" s="22"/>
      <c r="AA1016" s="4"/>
      <c r="AB1016" s="3"/>
      <c r="AC1016" s="3"/>
      <c r="AD1016" s="5"/>
      <c r="AJ1016" s="3"/>
      <c r="AK1016" s="3"/>
      <c r="AL1016" s="3"/>
      <c r="AM1016" s="3"/>
      <c r="AN1016" s="20"/>
      <c r="AO1016" s="3"/>
    </row>
    <row r="1017" spans="2:41" x14ac:dyDescent="0.25">
      <c r="B1017" s="1" t="s">
        <v>24</v>
      </c>
      <c r="C1017" s="21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20"/>
      <c r="S1017" s="3"/>
      <c r="V1017" s="19"/>
      <c r="X1017" s="1" t="s">
        <v>24</v>
      </c>
      <c r="Y1017" s="21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20"/>
      <c r="AO1017" s="3"/>
    </row>
    <row r="1018" spans="2:41" x14ac:dyDescent="0.25">
      <c r="B1018" s="1" t="s">
        <v>9</v>
      </c>
      <c r="C1018" s="22">
        <f>C1041</f>
        <v>0</v>
      </c>
      <c r="E1018" s="4"/>
      <c r="F1018" s="3"/>
      <c r="G1018" s="3"/>
      <c r="H1018" s="5"/>
      <c r="N1018" s="3"/>
      <c r="O1018" s="3"/>
      <c r="P1018" s="3"/>
      <c r="Q1018" s="3"/>
      <c r="R1018" s="20"/>
      <c r="S1018" s="3"/>
      <c r="V1018" s="19"/>
      <c r="X1018" s="1" t="s">
        <v>9</v>
      </c>
      <c r="Y1018" s="22">
        <f>Y1041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6" t="s">
        <v>25</v>
      </c>
      <c r="C1019" s="23">
        <f>C1017-C1018</f>
        <v>0</v>
      </c>
      <c r="E1019" s="4"/>
      <c r="F1019" s="3"/>
      <c r="G1019" s="3"/>
      <c r="H1019" s="5"/>
      <c r="N1019" s="3"/>
      <c r="O1019" s="3"/>
      <c r="P1019" s="3"/>
      <c r="Q1019" s="3"/>
      <c r="R1019" s="20"/>
      <c r="S1019" s="3"/>
      <c r="V1019" s="19"/>
      <c r="X1019" s="6" t="s">
        <v>8</v>
      </c>
      <c r="Y1019" s="23">
        <f>Y1017-Y1018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20"/>
      <c r="AO1019" s="3"/>
    </row>
    <row r="1020" spans="2:41" ht="26.25" x14ac:dyDescent="0.4">
      <c r="B1020" s="167" t="str">
        <f>IF(C1019&lt;0,"NO PAGAR","COBRAR")</f>
        <v>COBRAR</v>
      </c>
      <c r="C1020" s="167"/>
      <c r="E1020" s="9"/>
      <c r="F1020" s="10"/>
      <c r="G1020" s="10"/>
      <c r="H1020" s="5"/>
      <c r="N1020" s="3"/>
      <c r="O1020" s="3"/>
      <c r="P1020" s="3"/>
      <c r="Q1020" s="3"/>
      <c r="R1020" s="20"/>
      <c r="S1020" s="3"/>
      <c r="V1020" s="19"/>
      <c r="X1020" s="167" t="str">
        <f>IF(Y1019&lt;0,"NO PAGAR","COBRAR")</f>
        <v>COBRAR</v>
      </c>
      <c r="Y1020" s="167"/>
      <c r="AA1020" s="9"/>
      <c r="AB1020" s="10"/>
      <c r="AC1020" s="10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159" t="s">
        <v>9</v>
      </c>
      <c r="C1021" s="160"/>
      <c r="E1021" s="9"/>
      <c r="F1021" s="10"/>
      <c r="G1021" s="10"/>
      <c r="H1021" s="5"/>
      <c r="N1021" s="3"/>
      <c r="O1021" s="3"/>
      <c r="P1021" s="3"/>
      <c r="Q1021" s="3"/>
      <c r="R1021" s="20"/>
      <c r="S1021" s="3"/>
      <c r="V1021" s="19"/>
      <c r="X1021" s="159" t="s">
        <v>9</v>
      </c>
      <c r="Y1021" s="160"/>
      <c r="AA1021" s="9"/>
      <c r="AB1021" s="10"/>
      <c r="AC1021" s="10"/>
      <c r="AD1021" s="5"/>
      <c r="AJ1021" s="3"/>
      <c r="AK1021" s="3"/>
      <c r="AL1021" s="3"/>
      <c r="AM1021" s="3"/>
      <c r="AN1021" s="20"/>
      <c r="AO1021" s="3"/>
    </row>
    <row r="1022" spans="2:41" x14ac:dyDescent="0.25">
      <c r="B1022" s="11" t="str">
        <f>IF(C1055&lt;0,"SALDO A FAVOR","SALDO ADELANTAD0'")</f>
        <v>SALDO ADELANTAD0'</v>
      </c>
      <c r="C1022" s="12">
        <f>IF(Y966&lt;=0,Y966*-1)</f>
        <v>0</v>
      </c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1" t="str">
        <f>IF(C1019&lt;0,"SALDO ADELANTADO","SALDO A FAVOR'")</f>
        <v>SALDO A FAVOR'</v>
      </c>
      <c r="Y1022" s="12">
        <f>IF(C1019&lt;=0,C1019*-1)</f>
        <v>0</v>
      </c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3" t="s">
        <v>10</v>
      </c>
      <c r="C1023" s="12">
        <f>R1032</f>
        <v>0</v>
      </c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3" t="s">
        <v>10</v>
      </c>
      <c r="Y1023" s="12">
        <f>AN1032</f>
        <v>0</v>
      </c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3" t="s">
        <v>11</v>
      </c>
      <c r="C1024" s="12"/>
      <c r="E1024" s="9"/>
      <c r="F1024" s="10"/>
      <c r="G1024" s="10"/>
      <c r="H1024" s="5"/>
      <c r="N1024" s="3"/>
      <c r="O1024" s="3"/>
      <c r="P1024" s="3"/>
      <c r="Q1024" s="3"/>
      <c r="R1024" s="20"/>
      <c r="S1024" s="3"/>
      <c r="V1024" s="19"/>
      <c r="X1024" s="13" t="s">
        <v>11</v>
      </c>
      <c r="Y1024" s="12"/>
      <c r="AA1024" s="9"/>
      <c r="AB1024" s="10"/>
      <c r="AC1024" s="10"/>
      <c r="AD1024" s="5"/>
      <c r="AJ1024" s="3"/>
      <c r="AK1024" s="3"/>
      <c r="AL1024" s="3"/>
      <c r="AM1024" s="3"/>
      <c r="AN1024" s="20"/>
      <c r="AO1024" s="3"/>
    </row>
    <row r="1025" spans="2:41" x14ac:dyDescent="0.25">
      <c r="B1025" s="13" t="s">
        <v>12</v>
      </c>
      <c r="C1025" s="12"/>
      <c r="E1025" s="9"/>
      <c r="F1025" s="10"/>
      <c r="G1025" s="10"/>
      <c r="H1025" s="5"/>
      <c r="N1025" s="3"/>
      <c r="O1025" s="3"/>
      <c r="P1025" s="3"/>
      <c r="Q1025" s="3"/>
      <c r="R1025" s="20"/>
      <c r="S1025" s="3"/>
      <c r="V1025" s="19"/>
      <c r="X1025" s="13" t="s">
        <v>12</v>
      </c>
      <c r="Y1025" s="12"/>
      <c r="AA1025" s="9"/>
      <c r="AB1025" s="10"/>
      <c r="AC1025" s="10"/>
      <c r="AD1025" s="5"/>
      <c r="AJ1025" s="3"/>
      <c r="AK1025" s="3"/>
      <c r="AL1025" s="3"/>
      <c r="AM1025" s="3"/>
      <c r="AN1025" s="20"/>
      <c r="AO1025" s="3"/>
    </row>
    <row r="1026" spans="2:41" x14ac:dyDescent="0.25">
      <c r="B1026" s="13" t="s">
        <v>13</v>
      </c>
      <c r="C1026" s="12"/>
      <c r="E1026" s="9"/>
      <c r="F1026" s="10"/>
      <c r="G1026" s="10"/>
      <c r="H1026" s="5"/>
      <c r="N1026" s="3"/>
      <c r="O1026" s="3"/>
      <c r="P1026" s="3"/>
      <c r="Q1026" s="3"/>
      <c r="R1026" s="20"/>
      <c r="S1026" s="3"/>
      <c r="V1026" s="19"/>
      <c r="X1026" s="13" t="s">
        <v>13</v>
      </c>
      <c r="Y1026" s="12"/>
      <c r="AA1026" s="9"/>
      <c r="AB1026" s="10"/>
      <c r="AC1026" s="10"/>
      <c r="AD1026" s="5"/>
      <c r="AJ1026" s="3"/>
      <c r="AK1026" s="3"/>
      <c r="AL1026" s="3"/>
      <c r="AM1026" s="3"/>
      <c r="AN1026" s="20"/>
      <c r="AO1026" s="3"/>
    </row>
    <row r="1027" spans="2:41" x14ac:dyDescent="0.25">
      <c r="B1027" s="13" t="s">
        <v>14</v>
      </c>
      <c r="C1027" s="12"/>
      <c r="E1027" s="9"/>
      <c r="F1027" s="10"/>
      <c r="G1027" s="10"/>
      <c r="H1027" s="5"/>
      <c r="N1027" s="3"/>
      <c r="O1027" s="3"/>
      <c r="P1027" s="3"/>
      <c r="Q1027" s="3"/>
      <c r="R1027" s="20"/>
      <c r="S1027" s="3"/>
      <c r="V1027" s="19"/>
      <c r="X1027" s="13" t="s">
        <v>14</v>
      </c>
      <c r="Y1027" s="12"/>
      <c r="AA1027" s="9"/>
      <c r="AB1027" s="10"/>
      <c r="AC1027" s="10"/>
      <c r="AD1027" s="5"/>
      <c r="AJ1027" s="3"/>
      <c r="AK1027" s="3"/>
      <c r="AL1027" s="3"/>
      <c r="AM1027" s="3"/>
      <c r="AN1027" s="20"/>
      <c r="AO1027" s="3"/>
    </row>
    <row r="1028" spans="2:41" x14ac:dyDescent="0.25">
      <c r="B1028" s="13" t="s">
        <v>15</v>
      </c>
      <c r="C1028" s="12"/>
      <c r="E1028" s="9"/>
      <c r="F1028" s="10"/>
      <c r="G1028" s="10"/>
      <c r="H1028" s="5"/>
      <c r="N1028" s="3"/>
      <c r="O1028" s="3"/>
      <c r="P1028" s="3"/>
      <c r="Q1028" s="3"/>
      <c r="R1028" s="20"/>
      <c r="S1028" s="3"/>
      <c r="V1028" s="19"/>
      <c r="X1028" s="13" t="s">
        <v>15</v>
      </c>
      <c r="Y1028" s="12"/>
      <c r="AA1028" s="9"/>
      <c r="AB1028" s="10"/>
      <c r="AC1028" s="10"/>
      <c r="AD1028" s="5"/>
      <c r="AJ1028" s="3"/>
      <c r="AK1028" s="3"/>
      <c r="AL1028" s="3"/>
      <c r="AM1028" s="3"/>
      <c r="AN1028" s="20"/>
      <c r="AO1028" s="3"/>
    </row>
    <row r="1029" spans="2:41" x14ac:dyDescent="0.25">
      <c r="B1029" s="13" t="s">
        <v>16</v>
      </c>
      <c r="C1029" s="12"/>
      <c r="E1029" s="9"/>
      <c r="F1029" s="10"/>
      <c r="G1029" s="10"/>
      <c r="H1029" s="5"/>
      <c r="N1029" s="3"/>
      <c r="O1029" s="3"/>
      <c r="P1029" s="3"/>
      <c r="Q1029" s="3"/>
      <c r="R1029" s="20"/>
      <c r="S1029" s="3"/>
      <c r="V1029" s="19"/>
      <c r="X1029" s="13" t="s">
        <v>16</v>
      </c>
      <c r="Y1029" s="12"/>
      <c r="AA1029" s="9"/>
      <c r="AB1029" s="10"/>
      <c r="AC1029" s="10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3" t="s">
        <v>17</v>
      </c>
      <c r="C1030" s="12"/>
      <c r="E1030" s="161" t="s">
        <v>7</v>
      </c>
      <c r="F1030" s="162"/>
      <c r="G1030" s="163"/>
      <c r="H1030" s="5">
        <f>SUM(H1016:H1029)</f>
        <v>0</v>
      </c>
      <c r="N1030" s="3"/>
      <c r="O1030" s="3"/>
      <c r="P1030" s="3"/>
      <c r="Q1030" s="3"/>
      <c r="R1030" s="20"/>
      <c r="S1030" s="3"/>
      <c r="V1030" s="19"/>
      <c r="X1030" s="13" t="s">
        <v>17</v>
      </c>
      <c r="Y1030" s="12"/>
      <c r="AA1030" s="161" t="s">
        <v>7</v>
      </c>
      <c r="AB1030" s="162"/>
      <c r="AC1030" s="163"/>
      <c r="AD1030" s="5">
        <f>SUM(AD1016:AD1029)</f>
        <v>0</v>
      </c>
      <c r="AJ1030" s="3"/>
      <c r="AK1030" s="3"/>
      <c r="AL1030" s="3"/>
      <c r="AM1030" s="3"/>
      <c r="AN1030" s="20"/>
      <c r="AO1030" s="3"/>
    </row>
    <row r="1031" spans="2:41" x14ac:dyDescent="0.25">
      <c r="B1031" s="14"/>
      <c r="C1031" s="12"/>
      <c r="E1031" s="15"/>
      <c r="F1031" s="15"/>
      <c r="G1031" s="15"/>
      <c r="N1031" s="3"/>
      <c r="O1031" s="3"/>
      <c r="P1031" s="3"/>
      <c r="Q1031" s="3"/>
      <c r="R1031" s="20"/>
      <c r="S1031" s="3"/>
      <c r="V1031" s="19"/>
      <c r="X1031" s="14"/>
      <c r="Y1031" s="12"/>
      <c r="AA1031" s="15"/>
      <c r="AB1031" s="15"/>
      <c r="AC1031" s="15"/>
      <c r="AJ1031" s="3"/>
      <c r="AK1031" s="3"/>
      <c r="AL1031" s="3"/>
      <c r="AM1031" s="3"/>
      <c r="AN1031" s="20"/>
      <c r="AO1031" s="3"/>
    </row>
    <row r="1032" spans="2:41" x14ac:dyDescent="0.25">
      <c r="B1032" s="14"/>
      <c r="C1032" s="12"/>
      <c r="N1032" s="161" t="s">
        <v>7</v>
      </c>
      <c r="O1032" s="162"/>
      <c r="P1032" s="162"/>
      <c r="Q1032" s="163"/>
      <c r="R1032" s="20">
        <f>SUM(R1016:R1031)</f>
        <v>0</v>
      </c>
      <c r="S1032" s="3"/>
      <c r="V1032" s="19"/>
      <c r="X1032" s="14"/>
      <c r="Y1032" s="12"/>
      <c r="AJ1032" s="161" t="s">
        <v>7</v>
      </c>
      <c r="AK1032" s="162"/>
      <c r="AL1032" s="162"/>
      <c r="AM1032" s="163"/>
      <c r="AN1032" s="20">
        <f>SUM(AN1016:AN1031)</f>
        <v>0</v>
      </c>
      <c r="AO1032" s="3"/>
    </row>
    <row r="1033" spans="2:41" x14ac:dyDescent="0.25">
      <c r="B1033" s="14"/>
      <c r="C1033" s="12"/>
      <c r="V1033" s="19"/>
      <c r="X1033" s="14"/>
      <c r="Y1033" s="12"/>
    </row>
    <row r="1034" spans="2:41" x14ac:dyDescent="0.25">
      <c r="B1034" s="14"/>
      <c r="C1034" s="12"/>
      <c r="V1034" s="19"/>
      <c r="X1034" s="14"/>
      <c r="Y1034" s="12"/>
    </row>
    <row r="1035" spans="2:41" x14ac:dyDescent="0.25">
      <c r="B1035" s="14"/>
      <c r="C1035" s="12"/>
      <c r="E1035" s="16"/>
      <c r="V1035" s="19"/>
      <c r="X1035" s="14"/>
      <c r="Y1035" s="12"/>
      <c r="AA1035" s="16"/>
    </row>
    <row r="1036" spans="2:41" x14ac:dyDescent="0.25">
      <c r="B1036" s="14"/>
      <c r="C1036" s="12"/>
      <c r="V1036" s="19"/>
      <c r="X1036" s="14"/>
      <c r="Y1036" s="12"/>
    </row>
    <row r="1037" spans="2:41" x14ac:dyDescent="0.25">
      <c r="B1037" s="14"/>
      <c r="C1037" s="12"/>
      <c r="V1037" s="19"/>
      <c r="X1037" s="14"/>
      <c r="Y1037" s="12"/>
    </row>
    <row r="1038" spans="2:41" x14ac:dyDescent="0.25">
      <c r="B1038" s="14"/>
      <c r="C1038" s="12"/>
      <c r="V1038" s="19"/>
      <c r="X1038" s="14"/>
      <c r="Y1038" s="12"/>
    </row>
    <row r="1039" spans="2:41" x14ac:dyDescent="0.25">
      <c r="B1039" s="14"/>
      <c r="C1039" s="12"/>
      <c r="V1039" s="19"/>
      <c r="X1039" s="14"/>
      <c r="Y1039" s="12"/>
    </row>
    <row r="1040" spans="2:41" x14ac:dyDescent="0.25">
      <c r="B1040" s="13"/>
      <c r="C1040" s="12"/>
      <c r="V1040" s="19"/>
      <c r="X1040" s="13"/>
      <c r="Y1040" s="12"/>
    </row>
    <row r="1041" spans="1:43" x14ac:dyDescent="0.25">
      <c r="B1041" s="17" t="s">
        <v>18</v>
      </c>
      <c r="C1041" s="18">
        <f>SUM(C1022:C1040)</f>
        <v>0</v>
      </c>
      <c r="V1041" s="19"/>
      <c r="X1041" s="17" t="s">
        <v>18</v>
      </c>
      <c r="Y1041" s="18">
        <f>SUM(Y1022:Y1040)</f>
        <v>0</v>
      </c>
    </row>
    <row r="1042" spans="1:43" x14ac:dyDescent="0.25">
      <c r="D1042" s="30" t="s">
        <v>22</v>
      </c>
      <c r="E1042" s="30" t="s">
        <v>21</v>
      </c>
      <c r="V1042" s="19"/>
      <c r="Z1042" s="30" t="s">
        <v>22</v>
      </c>
      <c r="AA1042" s="30" t="s">
        <v>21</v>
      </c>
    </row>
    <row r="1043" spans="1:43" x14ac:dyDescent="0.25">
      <c r="E1043" s="1" t="s">
        <v>19</v>
      </c>
      <c r="V1043" s="19"/>
      <c r="AA1043" s="1" t="s">
        <v>19</v>
      </c>
    </row>
    <row r="1044" spans="1:43" x14ac:dyDescent="0.25">
      <c r="V1044" s="19"/>
    </row>
    <row r="1045" spans="1:43" x14ac:dyDescent="0.25">
      <c r="V1045" s="19"/>
    </row>
    <row r="1046" spans="1:43" x14ac:dyDescent="0.25">
      <c r="V1046" s="19"/>
    </row>
    <row r="1047" spans="1:43" x14ac:dyDescent="0.25">
      <c r="V1047" s="19"/>
    </row>
    <row r="1048" spans="1:43" x14ac:dyDescent="0.25">
      <c r="V1048" s="19"/>
    </row>
    <row r="1049" spans="1:43" x14ac:dyDescent="0.25">
      <c r="V1049" s="19"/>
    </row>
    <row r="1050" spans="1:43" x14ac:dyDescent="0.25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</row>
    <row r="1051" spans="1:43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</row>
    <row r="1052" spans="1:43" x14ac:dyDescent="0.25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</row>
    <row r="1053" spans="1:43" x14ac:dyDescent="0.25">
      <c r="V1053" s="19"/>
    </row>
    <row r="1054" spans="1:43" x14ac:dyDescent="0.25">
      <c r="H1054" s="165" t="s">
        <v>30</v>
      </c>
      <c r="I1054" s="165"/>
      <c r="J1054" s="165"/>
      <c r="V1054" s="19"/>
      <c r="AA1054" s="165" t="s">
        <v>31</v>
      </c>
      <c r="AB1054" s="165"/>
      <c r="AC1054" s="165"/>
    </row>
    <row r="1055" spans="1:43" x14ac:dyDescent="0.25">
      <c r="H1055" s="165"/>
      <c r="I1055" s="165"/>
      <c r="J1055" s="165"/>
      <c r="V1055" s="19"/>
      <c r="AA1055" s="165"/>
      <c r="AB1055" s="165"/>
      <c r="AC1055" s="165"/>
    </row>
    <row r="1056" spans="1:43" x14ac:dyDescent="0.25">
      <c r="V1056" s="19"/>
    </row>
    <row r="1057" spans="2:41" x14ac:dyDescent="0.25">
      <c r="V1057" s="19"/>
    </row>
    <row r="1058" spans="2:41" ht="23.25" x14ac:dyDescent="0.35">
      <c r="B1058" s="26" t="s">
        <v>72</v>
      </c>
      <c r="V1058" s="19"/>
      <c r="X1058" s="24" t="s">
        <v>72</v>
      </c>
    </row>
    <row r="1059" spans="2:41" ht="23.25" x14ac:dyDescent="0.35">
      <c r="B1059" s="25" t="s">
        <v>32</v>
      </c>
      <c r="C1059" s="22">
        <f>IF(X1014="PAGADO",0,C1019)</f>
        <v>0</v>
      </c>
      <c r="E1059" s="166" t="s">
        <v>20</v>
      </c>
      <c r="F1059" s="166"/>
      <c r="G1059" s="166"/>
      <c r="H1059" s="166"/>
      <c r="V1059" s="19"/>
      <c r="X1059" s="25" t="s">
        <v>32</v>
      </c>
      <c r="Y1059" s="22">
        <f>IF(B1859="PAGADO",0,C1064)</f>
        <v>0</v>
      </c>
      <c r="AA1059" s="166" t="s">
        <v>20</v>
      </c>
      <c r="AB1059" s="166"/>
      <c r="AC1059" s="166"/>
      <c r="AD1059" s="166"/>
    </row>
    <row r="1060" spans="2:41" x14ac:dyDescent="0.25">
      <c r="B1060" s="1" t="s">
        <v>0</v>
      </c>
      <c r="C1060" s="21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9"/>
      <c r="X1060" s="1" t="s">
        <v>0</v>
      </c>
      <c r="Y1060" s="21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2"/>
      <c r="E1061" s="4"/>
      <c r="F1061" s="3"/>
      <c r="G1061" s="3"/>
      <c r="H1061" s="5"/>
      <c r="N1061" s="3"/>
      <c r="O1061" s="3"/>
      <c r="P1061" s="3"/>
      <c r="Q1061" s="3"/>
      <c r="R1061" s="20"/>
      <c r="S1061" s="3"/>
      <c r="V1061" s="19"/>
      <c r="Y1061" s="22"/>
      <c r="AA1061" s="4"/>
      <c r="AB1061" s="3"/>
      <c r="AC1061" s="3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" t="s">
        <v>24</v>
      </c>
      <c r="C1062" s="21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20"/>
      <c r="S1062" s="3"/>
      <c r="V1062" s="19"/>
      <c r="X1062" s="1" t="s">
        <v>24</v>
      </c>
      <c r="Y1062" s="21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" t="s">
        <v>9</v>
      </c>
      <c r="C1063" s="22">
        <f>C1087</f>
        <v>0</v>
      </c>
      <c r="E1063" s="4"/>
      <c r="F1063" s="3"/>
      <c r="G1063" s="3"/>
      <c r="H1063" s="5"/>
      <c r="N1063" s="3"/>
      <c r="O1063" s="3"/>
      <c r="P1063" s="3"/>
      <c r="Q1063" s="3"/>
      <c r="R1063" s="20"/>
      <c r="S1063" s="3"/>
      <c r="V1063" s="19"/>
      <c r="X1063" s="1" t="s">
        <v>9</v>
      </c>
      <c r="Y1063" s="22">
        <f>Y1087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6" t="s">
        <v>26</v>
      </c>
      <c r="C1064" s="23">
        <f>C1062-C1063</f>
        <v>0</v>
      </c>
      <c r="E1064" s="4"/>
      <c r="F1064" s="3"/>
      <c r="G1064" s="3"/>
      <c r="H1064" s="5"/>
      <c r="N1064" s="3"/>
      <c r="O1064" s="3"/>
      <c r="P1064" s="3"/>
      <c r="Q1064" s="3"/>
      <c r="R1064" s="20"/>
      <c r="S1064" s="3"/>
      <c r="V1064" s="19"/>
      <c r="X1064" s="6" t="s">
        <v>27</v>
      </c>
      <c r="Y1064" s="23">
        <f>Y1062-Y1063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20"/>
      <c r="AO1064" s="3"/>
    </row>
    <row r="1065" spans="2:41" ht="23.25" x14ac:dyDescent="0.35">
      <c r="B1065" s="6"/>
      <c r="C1065" s="7"/>
      <c r="E1065" s="9"/>
      <c r="F1065" s="10"/>
      <c r="G1065" s="10"/>
      <c r="H1065" s="5"/>
      <c r="N1065" s="3"/>
      <c r="O1065" s="3"/>
      <c r="P1065" s="3"/>
      <c r="Q1065" s="3"/>
      <c r="R1065" s="20"/>
      <c r="S1065" s="3"/>
      <c r="V1065" s="19"/>
      <c r="X1065" s="168" t="str">
        <f>IF(Y1064&lt;0,"NO PAGAR","COBRAR'")</f>
        <v>COBRAR'</v>
      </c>
      <c r="Y1065" s="168"/>
      <c r="AA1065" s="9"/>
      <c r="AB1065" s="10"/>
      <c r="AC1065" s="10"/>
      <c r="AD1065" s="5"/>
      <c r="AJ1065" s="3"/>
      <c r="AK1065" s="3"/>
      <c r="AL1065" s="3"/>
      <c r="AM1065" s="3"/>
      <c r="AN1065" s="20"/>
      <c r="AO1065" s="3"/>
    </row>
    <row r="1066" spans="2:41" ht="23.25" x14ac:dyDescent="0.35">
      <c r="B1066" s="168" t="str">
        <f>IF(C1064&lt;0,"NO PAGAR","COBRAR'")</f>
        <v>COBRAR'</v>
      </c>
      <c r="C1066" s="168"/>
      <c r="E1066" s="9"/>
      <c r="F1066" s="10"/>
      <c r="G1066" s="10"/>
      <c r="H1066" s="5"/>
      <c r="N1066" s="3"/>
      <c r="O1066" s="3"/>
      <c r="P1066" s="3"/>
      <c r="Q1066" s="3"/>
      <c r="R1066" s="20"/>
      <c r="S1066" s="3"/>
      <c r="V1066" s="19"/>
      <c r="X1066" s="6"/>
      <c r="Y1066" s="8"/>
      <c r="AA1066" s="9"/>
      <c r="AB1066" s="10"/>
      <c r="AC1066" s="10"/>
      <c r="AD1066" s="5"/>
      <c r="AJ1066" s="3"/>
      <c r="AK1066" s="3"/>
      <c r="AL1066" s="3"/>
      <c r="AM1066" s="3"/>
      <c r="AN1066" s="20"/>
      <c r="AO1066" s="3"/>
    </row>
    <row r="1067" spans="2:41" x14ac:dyDescent="0.25">
      <c r="B1067" s="159" t="s">
        <v>9</v>
      </c>
      <c r="C1067" s="160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59" t="s">
        <v>9</v>
      </c>
      <c r="Y1067" s="160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x14ac:dyDescent="0.25">
      <c r="B1068" s="11" t="str">
        <f>IF(Y1019&lt;0,"SALDO ADELANTADO","SALDO A FAVOR '")</f>
        <v>SALDO A FAVOR '</v>
      </c>
      <c r="C1068" s="12">
        <f>IF(Y1019&lt;=0,Y1019*-1)</f>
        <v>0</v>
      </c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11" t="str">
        <f>IF(C1064&lt;0,"SALDO ADELANTADO","SALDO A FAVOR'")</f>
        <v>SALDO A FAVOR'</v>
      </c>
      <c r="Y1068" s="12">
        <f>IF(C1064&lt;=0,C1064*-1)</f>
        <v>0</v>
      </c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3" t="s">
        <v>10</v>
      </c>
      <c r="C1069" s="12">
        <f>R1077</f>
        <v>0</v>
      </c>
      <c r="E1069" s="9"/>
      <c r="F1069" s="10"/>
      <c r="G1069" s="10"/>
      <c r="H1069" s="5"/>
      <c r="N1069" s="3"/>
      <c r="O1069" s="3"/>
      <c r="P1069" s="3"/>
      <c r="Q1069" s="3"/>
      <c r="R1069" s="20"/>
      <c r="S1069" s="3"/>
      <c r="V1069" s="19"/>
      <c r="X1069" s="13" t="s">
        <v>10</v>
      </c>
      <c r="Y1069" s="12">
        <f>AN1077</f>
        <v>0</v>
      </c>
      <c r="AA1069" s="9"/>
      <c r="AB1069" s="10"/>
      <c r="AC1069" s="10"/>
      <c r="AD1069" s="5"/>
      <c r="AJ1069" s="3"/>
      <c r="AK1069" s="3"/>
      <c r="AL1069" s="3"/>
      <c r="AM1069" s="3"/>
      <c r="AN1069" s="20"/>
      <c r="AO1069" s="3"/>
    </row>
    <row r="1070" spans="2:41" x14ac:dyDescent="0.25">
      <c r="B1070" s="13" t="s">
        <v>11</v>
      </c>
      <c r="C1070" s="12"/>
      <c r="E1070" s="9"/>
      <c r="F1070" s="10"/>
      <c r="G1070" s="10"/>
      <c r="H1070" s="5"/>
      <c r="N1070" s="3"/>
      <c r="O1070" s="3"/>
      <c r="P1070" s="3"/>
      <c r="Q1070" s="3"/>
      <c r="R1070" s="20"/>
      <c r="S1070" s="3"/>
      <c r="V1070" s="19"/>
      <c r="X1070" s="13" t="s">
        <v>11</v>
      </c>
      <c r="Y1070" s="12"/>
      <c r="AA1070" s="9"/>
      <c r="AB1070" s="10"/>
      <c r="AC1070" s="10"/>
      <c r="AD1070" s="5"/>
      <c r="AJ1070" s="3"/>
      <c r="AK1070" s="3"/>
      <c r="AL1070" s="3"/>
      <c r="AM1070" s="3"/>
      <c r="AN1070" s="20"/>
      <c r="AO1070" s="3"/>
    </row>
    <row r="1071" spans="2:41" x14ac:dyDescent="0.25">
      <c r="B1071" s="13" t="s">
        <v>12</v>
      </c>
      <c r="C1071" s="12"/>
      <c r="E1071" s="9"/>
      <c r="F1071" s="10"/>
      <c r="G1071" s="10"/>
      <c r="H1071" s="5"/>
      <c r="N1071" s="3"/>
      <c r="O1071" s="3"/>
      <c r="P1071" s="3"/>
      <c r="Q1071" s="3"/>
      <c r="R1071" s="20"/>
      <c r="S1071" s="3"/>
      <c r="V1071" s="19"/>
      <c r="X1071" s="13" t="s">
        <v>12</v>
      </c>
      <c r="Y1071" s="12"/>
      <c r="AA1071" s="9"/>
      <c r="AB1071" s="10"/>
      <c r="AC1071" s="10"/>
      <c r="AD1071" s="5"/>
      <c r="AJ1071" s="3"/>
      <c r="AK1071" s="3"/>
      <c r="AL1071" s="3"/>
      <c r="AM1071" s="3"/>
      <c r="AN1071" s="20"/>
      <c r="AO1071" s="3"/>
    </row>
    <row r="1072" spans="2:41" x14ac:dyDescent="0.25">
      <c r="B1072" s="13" t="s">
        <v>13</v>
      </c>
      <c r="C1072" s="12"/>
      <c r="E1072" s="9"/>
      <c r="F1072" s="10"/>
      <c r="G1072" s="10"/>
      <c r="H1072" s="5"/>
      <c r="N1072" s="3"/>
      <c r="O1072" s="3"/>
      <c r="P1072" s="3"/>
      <c r="Q1072" s="3"/>
      <c r="R1072" s="20"/>
      <c r="S1072" s="3"/>
      <c r="V1072" s="19"/>
      <c r="X1072" s="13" t="s">
        <v>13</v>
      </c>
      <c r="Y1072" s="12"/>
      <c r="AA1072" s="9"/>
      <c r="AB1072" s="10"/>
      <c r="AC1072" s="10"/>
      <c r="AD1072" s="5"/>
      <c r="AJ1072" s="3"/>
      <c r="AK1072" s="3"/>
      <c r="AL1072" s="3"/>
      <c r="AM1072" s="3"/>
      <c r="AN1072" s="20"/>
      <c r="AO1072" s="3"/>
    </row>
    <row r="1073" spans="2:41" x14ac:dyDescent="0.25">
      <c r="B1073" s="13" t="s">
        <v>14</v>
      </c>
      <c r="C1073" s="12"/>
      <c r="E1073" s="9"/>
      <c r="F1073" s="10"/>
      <c r="G1073" s="10"/>
      <c r="H1073" s="5"/>
      <c r="N1073" s="3"/>
      <c r="O1073" s="3"/>
      <c r="P1073" s="3"/>
      <c r="Q1073" s="3"/>
      <c r="R1073" s="20"/>
      <c r="S1073" s="3"/>
      <c r="V1073" s="19"/>
      <c r="X1073" s="13" t="s">
        <v>14</v>
      </c>
      <c r="Y1073" s="12"/>
      <c r="AA1073" s="9"/>
      <c r="AB1073" s="10"/>
      <c r="AC1073" s="10"/>
      <c r="AD1073" s="5"/>
      <c r="AJ1073" s="3"/>
      <c r="AK1073" s="3"/>
      <c r="AL1073" s="3"/>
      <c r="AM1073" s="3"/>
      <c r="AN1073" s="20"/>
      <c r="AO1073" s="3"/>
    </row>
    <row r="1074" spans="2:41" x14ac:dyDescent="0.25">
      <c r="B1074" s="13" t="s">
        <v>15</v>
      </c>
      <c r="C1074" s="12"/>
      <c r="E1074" s="9"/>
      <c r="F1074" s="10"/>
      <c r="G1074" s="10"/>
      <c r="H1074" s="5"/>
      <c r="N1074" s="3"/>
      <c r="O1074" s="3"/>
      <c r="P1074" s="3"/>
      <c r="Q1074" s="3"/>
      <c r="R1074" s="20"/>
      <c r="S1074" s="3"/>
      <c r="V1074" s="19"/>
      <c r="X1074" s="13" t="s">
        <v>15</v>
      </c>
      <c r="Y1074" s="12"/>
      <c r="AA1074" s="9"/>
      <c r="AB1074" s="10"/>
      <c r="AC1074" s="10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3" t="s">
        <v>16</v>
      </c>
      <c r="C1075" s="12"/>
      <c r="E1075" s="161" t="s">
        <v>7</v>
      </c>
      <c r="F1075" s="162"/>
      <c r="G1075" s="163"/>
      <c r="H1075" s="5">
        <f>SUM(H1061:H1074)</f>
        <v>0</v>
      </c>
      <c r="N1075" s="3"/>
      <c r="O1075" s="3"/>
      <c r="P1075" s="3"/>
      <c r="Q1075" s="3"/>
      <c r="R1075" s="20"/>
      <c r="S1075" s="3"/>
      <c r="V1075" s="19"/>
      <c r="X1075" s="13" t="s">
        <v>16</v>
      </c>
      <c r="Y1075" s="12"/>
      <c r="AA1075" s="161" t="s">
        <v>7</v>
      </c>
      <c r="AB1075" s="162"/>
      <c r="AC1075" s="163"/>
      <c r="AD1075" s="5">
        <f>SUM(AD1061:AD1074)</f>
        <v>0</v>
      </c>
      <c r="AJ1075" s="3"/>
      <c r="AK1075" s="3"/>
      <c r="AL1075" s="3"/>
      <c r="AM1075" s="3"/>
      <c r="AN1075" s="20"/>
      <c r="AO1075" s="3"/>
    </row>
    <row r="1076" spans="2:41" x14ac:dyDescent="0.25">
      <c r="B1076" s="13" t="s">
        <v>17</v>
      </c>
      <c r="C1076" s="12"/>
      <c r="E1076" s="15"/>
      <c r="F1076" s="15"/>
      <c r="G1076" s="15"/>
      <c r="N1076" s="3"/>
      <c r="O1076" s="3"/>
      <c r="P1076" s="3"/>
      <c r="Q1076" s="3"/>
      <c r="R1076" s="20"/>
      <c r="S1076" s="3"/>
      <c r="V1076" s="19"/>
      <c r="X1076" s="13" t="s">
        <v>17</v>
      </c>
      <c r="Y1076" s="12"/>
      <c r="AA1076" s="15"/>
      <c r="AB1076" s="15"/>
      <c r="AC1076" s="15"/>
      <c r="AJ1076" s="3"/>
      <c r="AK1076" s="3"/>
      <c r="AL1076" s="3"/>
      <c r="AM1076" s="3"/>
      <c r="AN1076" s="20"/>
      <c r="AO1076" s="3"/>
    </row>
    <row r="1077" spans="2:41" x14ac:dyDescent="0.25">
      <c r="B1077" s="14"/>
      <c r="C1077" s="12"/>
      <c r="N1077" s="161" t="s">
        <v>7</v>
      </c>
      <c r="O1077" s="162"/>
      <c r="P1077" s="162"/>
      <c r="Q1077" s="163"/>
      <c r="R1077" s="20">
        <f>SUM(R1061:R1076)</f>
        <v>0</v>
      </c>
      <c r="S1077" s="3"/>
      <c r="V1077" s="19"/>
      <c r="X1077" s="14"/>
      <c r="Y1077" s="12"/>
      <c r="AJ1077" s="161" t="s">
        <v>7</v>
      </c>
      <c r="AK1077" s="162"/>
      <c r="AL1077" s="162"/>
      <c r="AM1077" s="163"/>
      <c r="AN1077" s="20">
        <f>SUM(AN1061:AN1076)</f>
        <v>0</v>
      </c>
      <c r="AO1077" s="3"/>
    </row>
    <row r="1078" spans="2:41" x14ac:dyDescent="0.25">
      <c r="B1078" s="14"/>
      <c r="C1078" s="12"/>
      <c r="V1078" s="19"/>
      <c r="X1078" s="14"/>
      <c r="Y1078" s="12"/>
    </row>
    <row r="1079" spans="2:41" x14ac:dyDescent="0.25">
      <c r="B1079" s="14"/>
      <c r="C1079" s="12"/>
      <c r="V1079" s="19"/>
      <c r="X1079" s="14"/>
      <c r="Y1079" s="12"/>
    </row>
    <row r="1080" spans="2:41" x14ac:dyDescent="0.25">
      <c r="B1080" s="14"/>
      <c r="C1080" s="12"/>
      <c r="E1080" s="16"/>
      <c r="V1080" s="19"/>
      <c r="X1080" s="14"/>
      <c r="Y1080" s="12"/>
      <c r="AA1080" s="16"/>
    </row>
    <row r="1081" spans="2:41" x14ac:dyDescent="0.25">
      <c r="B1081" s="14"/>
      <c r="C1081" s="12"/>
      <c r="V1081" s="19"/>
      <c r="X1081" s="14"/>
      <c r="Y1081" s="12"/>
    </row>
    <row r="1082" spans="2:41" x14ac:dyDescent="0.25">
      <c r="B1082" s="14"/>
      <c r="C1082" s="12"/>
      <c r="V1082" s="19"/>
      <c r="X1082" s="14"/>
      <c r="Y1082" s="12"/>
    </row>
    <row r="1083" spans="2:41" x14ac:dyDescent="0.25">
      <c r="B1083" s="14"/>
      <c r="C1083" s="12"/>
      <c r="V1083" s="19"/>
      <c r="X1083" s="14"/>
      <c r="Y1083" s="12"/>
    </row>
    <row r="1084" spans="2:41" x14ac:dyDescent="0.25">
      <c r="B1084" s="14"/>
      <c r="C1084" s="12"/>
      <c r="V1084" s="19"/>
      <c r="X1084" s="14"/>
      <c r="Y1084" s="12"/>
    </row>
    <row r="1085" spans="2:41" x14ac:dyDescent="0.25">
      <c r="B1085" s="14"/>
      <c r="C1085" s="12"/>
      <c r="V1085" s="19"/>
      <c r="X1085" s="14"/>
      <c r="Y1085" s="12"/>
    </row>
    <row r="1086" spans="2:41" x14ac:dyDescent="0.25">
      <c r="B1086" s="13"/>
      <c r="C1086" s="12"/>
      <c r="V1086" s="19"/>
      <c r="X1086" s="13"/>
      <c r="Y1086" s="12"/>
    </row>
    <row r="1087" spans="2:41" x14ac:dyDescent="0.25">
      <c r="B1087" s="17" t="s">
        <v>18</v>
      </c>
      <c r="C1087" s="18">
        <f>SUM(C1068:C1086)</f>
        <v>0</v>
      </c>
      <c r="D1087" s="30" t="s">
        <v>22</v>
      </c>
      <c r="E1087" s="30" t="s">
        <v>21</v>
      </c>
      <c r="V1087" s="19"/>
      <c r="X1087" s="17" t="s">
        <v>18</v>
      </c>
      <c r="Y1087" s="18">
        <f>SUM(Y1068:Y1086)</f>
        <v>0</v>
      </c>
      <c r="Z1087" s="30" t="s">
        <v>22</v>
      </c>
      <c r="AA1087" s="30" t="s">
        <v>21</v>
      </c>
    </row>
    <row r="1088" spans="2:41" x14ac:dyDescent="0.25">
      <c r="E1088" s="1" t="s">
        <v>19</v>
      </c>
      <c r="V1088" s="19"/>
      <c r="AA1088" s="1" t="s">
        <v>19</v>
      </c>
    </row>
    <row r="1089" spans="22:22" x14ac:dyDescent="0.25">
      <c r="V1089" s="19"/>
    </row>
    <row r="1090" spans="22:22" x14ac:dyDescent="0.25">
      <c r="V1090" s="19"/>
    </row>
    <row r="1091" spans="22:22" x14ac:dyDescent="0.25">
      <c r="V1091" s="19"/>
    </row>
    <row r="1092" spans="22:22" x14ac:dyDescent="0.25">
      <c r="V1092" s="19"/>
    </row>
    <row r="1093" spans="22:22" x14ac:dyDescent="0.25">
      <c r="V1093" s="19"/>
    </row>
    <row r="1094" spans="22:22" x14ac:dyDescent="0.25">
      <c r="V1094" s="19"/>
    </row>
    <row r="1095" spans="22:22" x14ac:dyDescent="0.25">
      <c r="V1095" s="19"/>
    </row>
    <row r="1096" spans="22:22" x14ac:dyDescent="0.25">
      <c r="V1096" s="19"/>
    </row>
    <row r="1097" spans="22:22" x14ac:dyDescent="0.25">
      <c r="V1097" s="19"/>
    </row>
    <row r="1098" spans="22:22" x14ac:dyDescent="0.25">
      <c r="V1098" s="19"/>
    </row>
    <row r="1099" spans="22:22" x14ac:dyDescent="0.25">
      <c r="V1099" s="19"/>
    </row>
    <row r="1100" spans="22:22" x14ac:dyDescent="0.25">
      <c r="V1100" s="19"/>
    </row>
    <row r="1101" spans="22:22" x14ac:dyDescent="0.25">
      <c r="V1101" s="19"/>
    </row>
    <row r="1102" spans="22:22" x14ac:dyDescent="0.25">
      <c r="V1102" s="19"/>
    </row>
    <row r="1103" spans="22:22" x14ac:dyDescent="0.25">
      <c r="V1103" s="19"/>
    </row>
    <row r="1104" spans="22:22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C352:AE354"/>
    <mergeCell ref="H353:J354"/>
    <mergeCell ref="E358:H358"/>
    <mergeCell ref="AA358:AD358"/>
    <mergeCell ref="B364:C364"/>
    <mergeCell ref="X364:Y364"/>
    <mergeCell ref="AB357:AC357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V359" zoomScaleNormal="100" workbookViewId="0">
      <selection activeCell="AK365" sqref="AK365"/>
    </sheetView>
  </sheetViews>
  <sheetFormatPr baseColWidth="10" defaultRowHeight="15" x14ac:dyDescent="0.25"/>
  <cols>
    <col min="1" max="1" width="5" style="30" customWidth="1"/>
    <col min="2" max="2" width="22" style="30" customWidth="1"/>
    <col min="3" max="3" width="16.85546875" style="30" customWidth="1"/>
    <col min="4" max="5" width="11.42578125" style="30"/>
    <col min="6" max="8" width="12.85546875" style="30" customWidth="1"/>
    <col min="9" max="14" width="11.42578125" style="30"/>
    <col min="15" max="15" width="30.42578125" style="30" customWidth="1"/>
    <col min="16" max="23" width="11.42578125" style="30"/>
    <col min="24" max="24" width="28.28515625" style="30" customWidth="1"/>
    <col min="25" max="25" width="16.7109375" style="30" customWidth="1"/>
    <col min="26" max="27" width="11.42578125" style="30"/>
    <col min="28" max="28" width="14.140625" style="30" customWidth="1"/>
    <col min="29" max="29" width="14" style="30" customWidth="1"/>
    <col min="30" max="36" width="11.42578125" style="30"/>
    <col min="37" max="37" width="25.570312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6" t="s">
        <v>80</v>
      </c>
      <c r="F8" s="166"/>
      <c r="G8" s="166"/>
      <c r="H8" s="166"/>
      <c r="V8" s="19"/>
      <c r="X8" s="25" t="s">
        <v>130</v>
      </c>
      <c r="Y8" s="22">
        <f>IF(B8="PAGADO",0,C13)</f>
        <v>-2248.4700000000003</v>
      </c>
      <c r="AA8" s="166" t="s">
        <v>80</v>
      </c>
      <c r="AB8" s="166"/>
      <c r="AC8" s="166"/>
      <c r="AD8" s="166"/>
      <c r="AK8" s="172" t="s">
        <v>10</v>
      </c>
      <c r="AL8" s="172"/>
      <c r="AM8" s="172"/>
      <c r="AN8" s="172"/>
    </row>
    <row r="9" spans="2:41" x14ac:dyDescent="0.25">
      <c r="B9" s="1" t="s">
        <v>0</v>
      </c>
      <c r="C9" s="21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45258</v>
      </c>
      <c r="F10" s="3" t="s">
        <v>87</v>
      </c>
      <c r="G10" s="3" t="s">
        <v>86</v>
      </c>
      <c r="H10" s="5">
        <v>150</v>
      </c>
      <c r="N10" s="27">
        <v>44931</v>
      </c>
      <c r="O10" s="3" t="s">
        <v>92</v>
      </c>
      <c r="P10" s="3">
        <v>100</v>
      </c>
      <c r="Q10" s="3"/>
      <c r="R10" s="20">
        <v>100</v>
      </c>
      <c r="S10" s="3"/>
      <c r="V10" s="19"/>
      <c r="Y10" s="22"/>
      <c r="AA10" s="4">
        <v>44867</v>
      </c>
      <c r="AB10" s="3" t="s">
        <v>144</v>
      </c>
      <c r="AC10" s="3" t="s">
        <v>145</v>
      </c>
      <c r="AD10" s="5">
        <v>240</v>
      </c>
      <c r="AJ10" s="27">
        <v>44938</v>
      </c>
      <c r="AK10" s="3" t="s">
        <v>184</v>
      </c>
      <c r="AL10" s="3">
        <v>100</v>
      </c>
      <c r="AM10" s="3">
        <v>1045</v>
      </c>
      <c r="AN10" s="20">
        <v>100</v>
      </c>
      <c r="AO10" s="3"/>
    </row>
    <row r="11" spans="2:41" x14ac:dyDescent="0.25">
      <c r="B11" s="1" t="s">
        <v>24</v>
      </c>
      <c r="C11" s="21">
        <f>H24</f>
        <v>150</v>
      </c>
      <c r="E11" s="4"/>
      <c r="F11" s="3"/>
      <c r="G11" s="3"/>
      <c r="H11" s="5"/>
      <c r="N11" s="27">
        <v>44931</v>
      </c>
      <c r="O11" s="3" t="s">
        <v>109</v>
      </c>
      <c r="P11" s="3"/>
      <c r="Q11" s="3"/>
      <c r="R11" s="20">
        <v>2.65</v>
      </c>
      <c r="S11" s="3"/>
      <c r="V11" s="19"/>
      <c r="X11" s="1" t="s">
        <v>24</v>
      </c>
      <c r="Y11" s="21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2398.4700000000003</v>
      </c>
      <c r="E12" s="4"/>
      <c r="F12" s="3"/>
      <c r="G12" s="3"/>
      <c r="H12" s="5"/>
      <c r="S12" s="3"/>
      <c r="V12" s="19"/>
      <c r="X12" s="1" t="s">
        <v>9</v>
      </c>
      <c r="Y12" s="22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NO PAGAR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NO PAGAR</v>
      </c>
      <c r="Y14" s="167"/>
      <c r="AA14" s="9">
        <v>44914</v>
      </c>
      <c r="AB14" s="10" t="s">
        <v>88</v>
      </c>
      <c r="AC14" s="10" t="s">
        <v>150</v>
      </c>
      <c r="AD14" s="5">
        <v>150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44894</v>
      </c>
      <c r="AB15" s="10" t="s">
        <v>88</v>
      </c>
      <c r="AC15" s="10" t="s">
        <v>141</v>
      </c>
      <c r="AD15" s="5">
        <v>150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2215.8200000000002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ADELANTADO</v>
      </c>
      <c r="Y16" s="12">
        <f>IF(C13&lt;=0,C13*-1)</f>
        <v>2248.4700000000003</v>
      </c>
      <c r="AA16" s="9">
        <v>44897</v>
      </c>
      <c r="AB16" s="10" t="s">
        <v>88</v>
      </c>
      <c r="AC16" s="10" t="s">
        <v>89</v>
      </c>
      <c r="AD16" s="5">
        <v>200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102.65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100</v>
      </c>
      <c r="AA17" s="9">
        <v>44901</v>
      </c>
      <c r="AB17" s="10" t="s">
        <v>88</v>
      </c>
      <c r="AC17" s="10" t="s">
        <v>150</v>
      </c>
      <c r="AD17" s="5">
        <v>150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44909</v>
      </c>
      <c r="AB18" s="10" t="s">
        <v>88</v>
      </c>
      <c r="AC18" s="10" t="s">
        <v>89</v>
      </c>
      <c r="AD18" s="5">
        <v>150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30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>
        <v>55.15</v>
      </c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>
        <v>51</v>
      </c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165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150</v>
      </c>
      <c r="N24" s="3"/>
      <c r="O24" s="3"/>
      <c r="P24" s="3"/>
      <c r="Q24" s="3"/>
      <c r="R24" s="20"/>
      <c r="S24" s="3"/>
      <c r="V24" s="19"/>
      <c r="X24" s="13" t="s">
        <v>160</v>
      </c>
      <c r="Y24" s="12">
        <v>730</v>
      </c>
      <c r="AA24" s="161" t="s">
        <v>7</v>
      </c>
      <c r="AB24" s="162"/>
      <c r="AC24" s="163"/>
      <c r="AD24" s="5">
        <f>SUM(AD10:AD23)</f>
        <v>1590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102.65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100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2398.4700000000003</v>
      </c>
      <c r="V35" s="19"/>
      <c r="X35" s="17" t="s">
        <v>18</v>
      </c>
      <c r="Y35" s="18">
        <f>SUM(Y16:Y34)</f>
        <v>3253.2900000000004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0</v>
      </c>
      <c r="E53" s="166" t="s">
        <v>80</v>
      </c>
      <c r="F53" s="166"/>
      <c r="G53" s="166"/>
      <c r="H53" s="166"/>
      <c r="V53" s="19"/>
      <c r="X53" s="25" t="s">
        <v>32</v>
      </c>
      <c r="Y53" s="22">
        <f>IF(B53="PAGADO",0,C58)</f>
        <v>-2773.2900000000004</v>
      </c>
      <c r="AA53" s="166" t="s">
        <v>254</v>
      </c>
      <c r="AB53" s="166"/>
      <c r="AC53" s="166"/>
      <c r="AD53" s="166"/>
    </row>
    <row r="54" spans="2:41" x14ac:dyDescent="0.25">
      <c r="B54" s="1" t="s">
        <v>0</v>
      </c>
      <c r="C54" s="21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44907</v>
      </c>
      <c r="F55" s="3" t="s">
        <v>201</v>
      </c>
      <c r="G55" s="3" t="s">
        <v>141</v>
      </c>
      <c r="H55" s="5">
        <v>180</v>
      </c>
      <c r="N55" s="27">
        <v>44942</v>
      </c>
      <c r="O55" s="3" t="s">
        <v>193</v>
      </c>
      <c r="P55" s="3">
        <v>1600</v>
      </c>
      <c r="Q55" s="3">
        <v>1062</v>
      </c>
      <c r="R55" s="20">
        <v>1600</v>
      </c>
      <c r="S55" s="3"/>
      <c r="V55" s="19"/>
      <c r="Y55" s="22"/>
      <c r="AA55" s="4">
        <v>44916</v>
      </c>
      <c r="AB55" s="3" t="s">
        <v>199</v>
      </c>
      <c r="AC55" s="3" t="s">
        <v>203</v>
      </c>
      <c r="AD55" s="5">
        <v>580</v>
      </c>
      <c r="AJ55" s="27">
        <v>44950</v>
      </c>
      <c r="AK55" s="3" t="s">
        <v>248</v>
      </c>
      <c r="AL55" s="3">
        <v>200</v>
      </c>
      <c r="AM55" s="3"/>
      <c r="AN55" s="20">
        <v>200</v>
      </c>
      <c r="AO55" s="3"/>
    </row>
    <row r="56" spans="2:41" x14ac:dyDescent="0.25">
      <c r="B56" s="1" t="s">
        <v>24</v>
      </c>
      <c r="C56" s="21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7">
        <v>44945</v>
      </c>
      <c r="O56" s="3" t="s">
        <v>222</v>
      </c>
      <c r="P56" s="3">
        <v>150</v>
      </c>
      <c r="Q56" s="3"/>
      <c r="R56" s="20">
        <v>150</v>
      </c>
      <c r="S56" s="3"/>
      <c r="V56" s="19"/>
      <c r="X56" s="1" t="s">
        <v>24</v>
      </c>
      <c r="Y56" s="21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7">
        <v>44951</v>
      </c>
      <c r="AK56" s="3" t="s">
        <v>268</v>
      </c>
      <c r="AL56" s="3">
        <v>20</v>
      </c>
      <c r="AM56" s="3"/>
      <c r="AN56" s="20">
        <v>20</v>
      </c>
      <c r="AO56" s="3"/>
    </row>
    <row r="57" spans="2:41" x14ac:dyDescent="0.25">
      <c r="B57" s="1" t="s">
        <v>9</v>
      </c>
      <c r="C57" s="22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NO PAGAR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NO PAGAR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1663.2900000000004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ADELANTADO</v>
      </c>
      <c r="Y62" s="12">
        <f>IF(C58&lt;=0,C58*-1)</f>
        <v>2773.2900000000004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1750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220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640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870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1750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220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7" t="s">
        <v>18</v>
      </c>
      <c r="C76" s="18">
        <f>SUM(C62:C75)</f>
        <v>3413.2900000000004</v>
      </c>
      <c r="D76" s="30" t="s">
        <v>22</v>
      </c>
      <c r="E76" s="30" t="s">
        <v>21</v>
      </c>
      <c r="V76" s="19"/>
      <c r="X76" s="17" t="s">
        <v>18</v>
      </c>
      <c r="Y76" s="18">
        <f>SUM(Y62:Y75)</f>
        <v>2993.2900000000004</v>
      </c>
      <c r="Z76" s="30" t="s">
        <v>22</v>
      </c>
      <c r="AA76" s="30" t="s">
        <v>21</v>
      </c>
    </row>
    <row r="77" spans="2:41" x14ac:dyDescent="0.25">
      <c r="E77" s="1" t="s">
        <v>19</v>
      </c>
      <c r="V77" s="19"/>
      <c r="AA77" s="1" t="s">
        <v>19</v>
      </c>
    </row>
    <row r="78" spans="2:41" x14ac:dyDescent="0.25">
      <c r="V78" s="19"/>
    </row>
    <row r="79" spans="2:41" x14ac:dyDescent="0.25">
      <c r="V79" s="19"/>
    </row>
    <row r="80" spans="2:41" x14ac:dyDescent="0.25">
      <c r="V80" s="19"/>
    </row>
    <row r="81" spans="8:31" x14ac:dyDescent="0.25">
      <c r="V81" s="19"/>
    </row>
    <row r="82" spans="8:31" x14ac:dyDescent="0.25">
      <c r="V82" s="19"/>
    </row>
    <row r="83" spans="8:31" x14ac:dyDescent="0.25">
      <c r="V83" s="19"/>
    </row>
    <row r="84" spans="8:31" x14ac:dyDescent="0.25">
      <c r="V84" s="19"/>
    </row>
    <row r="85" spans="8:31" x14ac:dyDescent="0.25">
      <c r="V85" s="19"/>
    </row>
    <row r="86" spans="8:31" x14ac:dyDescent="0.25">
      <c r="V86" s="19"/>
    </row>
    <row r="87" spans="8:31" x14ac:dyDescent="0.25">
      <c r="V87" s="19"/>
    </row>
    <row r="88" spans="8:31" x14ac:dyDescent="0.25">
      <c r="V88" s="19"/>
    </row>
    <row r="89" spans="8:31" x14ac:dyDescent="0.25">
      <c r="V89" s="19"/>
    </row>
    <row r="90" spans="8:31" x14ac:dyDescent="0.25">
      <c r="V90" s="19"/>
    </row>
    <row r="91" spans="8:31" x14ac:dyDescent="0.25">
      <c r="V91" s="19"/>
    </row>
    <row r="92" spans="8:31" x14ac:dyDescent="0.25">
      <c r="V92" s="19"/>
    </row>
    <row r="93" spans="8:31" x14ac:dyDescent="0.25">
      <c r="V93" s="19"/>
    </row>
    <row r="94" spans="8:31" x14ac:dyDescent="0.25">
      <c r="V94" s="19"/>
    </row>
    <row r="95" spans="8:31" x14ac:dyDescent="0.25">
      <c r="V95" s="19"/>
      <c r="AC95" s="164" t="s">
        <v>29</v>
      </c>
      <c r="AD95" s="164"/>
      <c r="AE95" s="164"/>
    </row>
    <row r="96" spans="8:31" x14ac:dyDescent="0.25">
      <c r="H96" s="165" t="s">
        <v>28</v>
      </c>
      <c r="I96" s="165"/>
      <c r="J96" s="165"/>
      <c r="V96" s="19"/>
      <c r="AC96" s="164"/>
      <c r="AD96" s="164"/>
      <c r="AE96" s="164"/>
    </row>
    <row r="97" spans="2:41" x14ac:dyDescent="0.25">
      <c r="H97" s="165"/>
      <c r="I97" s="165"/>
      <c r="J97" s="165"/>
      <c r="V97" s="19"/>
      <c r="AC97" s="164"/>
      <c r="AD97" s="164"/>
      <c r="AE97" s="164"/>
    </row>
    <row r="98" spans="2:41" x14ac:dyDescent="0.25">
      <c r="V98" s="19"/>
    </row>
    <row r="99" spans="2:41" x14ac:dyDescent="0.25">
      <c r="V99" s="19"/>
    </row>
    <row r="100" spans="2:41" ht="23.25" x14ac:dyDescent="0.35">
      <c r="B100" s="24" t="s">
        <v>33</v>
      </c>
      <c r="V100" s="19"/>
      <c r="X100" s="24" t="s">
        <v>33</v>
      </c>
    </row>
    <row r="101" spans="2:41" ht="23.25" x14ac:dyDescent="0.35">
      <c r="B101" s="25" t="s">
        <v>82</v>
      </c>
      <c r="C101" s="22">
        <f>IF(X53="PAGADO",0,Y58)</f>
        <v>-2123.2900000000004</v>
      </c>
      <c r="E101" s="166" t="s">
        <v>80</v>
      </c>
      <c r="F101" s="166"/>
      <c r="G101" s="166"/>
      <c r="H101" s="166"/>
      <c r="V101" s="19"/>
      <c r="X101" s="25" t="s">
        <v>32</v>
      </c>
      <c r="Y101" s="22">
        <f>IF(B101="PAGADO",0,C106)</f>
        <v>0</v>
      </c>
      <c r="AA101" s="166" t="s">
        <v>80</v>
      </c>
      <c r="AB101" s="166"/>
      <c r="AC101" s="166"/>
      <c r="AD101" s="166"/>
    </row>
    <row r="102" spans="2:41" x14ac:dyDescent="0.25">
      <c r="B102" s="1" t="s">
        <v>0</v>
      </c>
      <c r="C102" s="21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9"/>
      <c r="X102" s="1" t="s">
        <v>0</v>
      </c>
      <c r="Y102" s="21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2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20"/>
      <c r="S103" s="3"/>
      <c r="V103" s="19"/>
      <c r="Y103" s="22"/>
      <c r="AA103" s="4">
        <v>44919</v>
      </c>
      <c r="AB103" s="3" t="s">
        <v>314</v>
      </c>
      <c r="AC103" s="3" t="s">
        <v>189</v>
      </c>
      <c r="AD103" s="5">
        <v>280</v>
      </c>
      <c r="AJ103" s="27">
        <v>44959</v>
      </c>
      <c r="AK103" s="3" t="s">
        <v>310</v>
      </c>
      <c r="AL103" s="3">
        <v>380</v>
      </c>
      <c r="AM103" s="3"/>
      <c r="AN103" s="20">
        <v>380</v>
      </c>
      <c r="AO103" s="3"/>
    </row>
    <row r="104" spans="2:41" x14ac:dyDescent="0.25">
      <c r="B104" s="1" t="s">
        <v>24</v>
      </c>
      <c r="C104" s="21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20"/>
      <c r="S104" s="3"/>
      <c r="V104" s="19"/>
      <c r="X104" s="1" t="s">
        <v>24</v>
      </c>
      <c r="Y104" s="21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7">
        <v>44964</v>
      </c>
      <c r="AK104" s="3" t="s">
        <v>110</v>
      </c>
      <c r="AL104" s="3">
        <v>50</v>
      </c>
      <c r="AM104" s="3"/>
      <c r="AN104" s="20">
        <v>50</v>
      </c>
      <c r="AO104" s="3"/>
    </row>
    <row r="105" spans="2:41" x14ac:dyDescent="0.25">
      <c r="B105" s="1" t="s">
        <v>9</v>
      </c>
      <c r="C105" s="22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20"/>
      <c r="S105" s="3"/>
      <c r="V105" s="19"/>
      <c r="X105" s="1" t="s">
        <v>9</v>
      </c>
      <c r="Y105" s="22">
        <f>Y120</f>
        <v>1440.3300000000004</v>
      </c>
      <c r="AA105" s="4"/>
      <c r="AB105" s="3"/>
      <c r="AC105" s="3"/>
      <c r="AD105" s="5"/>
      <c r="AJ105" s="27">
        <v>44965</v>
      </c>
      <c r="AK105" s="3" t="s">
        <v>317</v>
      </c>
      <c r="AL105" s="3">
        <v>100</v>
      </c>
      <c r="AM105" s="3">
        <v>1107</v>
      </c>
      <c r="AN105" s="20">
        <v>100</v>
      </c>
      <c r="AO105" s="3"/>
    </row>
    <row r="106" spans="2:41" x14ac:dyDescent="0.25">
      <c r="B106" s="6" t="s">
        <v>25</v>
      </c>
      <c r="C106" s="23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20"/>
      <c r="S106" s="3"/>
      <c r="V106" s="19"/>
      <c r="X106" s="6" t="s">
        <v>8</v>
      </c>
      <c r="Y106" s="23">
        <f>Y104-Y105</f>
        <v>-960.33000000000038</v>
      </c>
      <c r="AA106" s="4"/>
      <c r="AB106" s="3"/>
      <c r="AC106" s="3"/>
      <c r="AD106" s="5"/>
      <c r="AJ106" s="27">
        <v>44965</v>
      </c>
      <c r="AK106" s="3" t="s">
        <v>319</v>
      </c>
      <c r="AL106" s="3">
        <v>40</v>
      </c>
      <c r="AM106" s="3"/>
      <c r="AN106" s="20">
        <v>40</v>
      </c>
      <c r="AO106" s="3"/>
    </row>
    <row r="107" spans="2:41" ht="26.25" x14ac:dyDescent="0.4">
      <c r="B107" s="167" t="str">
        <f>IF(C106&lt;0,"NO PAGAR","COBRAR")</f>
        <v>NO PAGAR</v>
      </c>
      <c r="C107" s="167"/>
      <c r="E107" s="9">
        <v>44935</v>
      </c>
      <c r="F107" s="10" t="s">
        <v>85</v>
      </c>
      <c r="G107" s="10" t="s">
        <v>200</v>
      </c>
      <c r="H107" s="5">
        <v>200</v>
      </c>
      <c r="N107" s="3"/>
      <c r="O107" s="3"/>
      <c r="P107" s="3"/>
      <c r="Q107" s="3"/>
      <c r="R107" s="20"/>
      <c r="S107" s="3"/>
      <c r="V107" s="19"/>
      <c r="X107" s="167" t="str">
        <f>IF(Y106&lt;0,"NO PAGAR","COBRAR")</f>
        <v>NO PAGAR</v>
      </c>
      <c r="Y107" s="167"/>
      <c r="AA107" s="9"/>
      <c r="AB107" s="10"/>
      <c r="AC107" s="10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59" t="s">
        <v>9</v>
      </c>
      <c r="C108" s="160"/>
      <c r="E108" s="9">
        <v>44937</v>
      </c>
      <c r="F108" s="10" t="s">
        <v>85</v>
      </c>
      <c r="G108" s="10" t="s">
        <v>200</v>
      </c>
      <c r="H108" s="5">
        <v>200</v>
      </c>
      <c r="N108" s="3"/>
      <c r="O108" s="3"/>
      <c r="P108" s="3"/>
      <c r="Q108" s="3"/>
      <c r="R108" s="20"/>
      <c r="S108" s="3"/>
      <c r="V108" s="19"/>
      <c r="X108" s="159" t="s">
        <v>9</v>
      </c>
      <c r="Y108" s="160"/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1" t="str">
        <f>IF(C130&lt;0,"SALDO A FAVOR","SALDO ADELANTAD0'")</f>
        <v>SALDO ADELANTAD0'</v>
      </c>
      <c r="C109" s="12">
        <f>IF(Y58&lt;=0,Y58*-1)</f>
        <v>2123.2900000000004</v>
      </c>
      <c r="E109" s="9">
        <v>44942</v>
      </c>
      <c r="F109" s="10" t="s">
        <v>85</v>
      </c>
      <c r="G109" s="10" t="s">
        <v>200</v>
      </c>
      <c r="H109" s="5">
        <v>200</v>
      </c>
      <c r="N109" s="3"/>
      <c r="O109" s="3"/>
      <c r="P109" s="3"/>
      <c r="Q109" s="3"/>
      <c r="R109" s="20"/>
      <c r="S109" s="3"/>
      <c r="V109" s="19"/>
      <c r="X109" s="11" t="str">
        <f>IF(C106&lt;0,"SALDO ADELANTADO","SALDO A FAVOR'")</f>
        <v>SALDO ADELANTADO</v>
      </c>
      <c r="Y109" s="12">
        <f>IF(C106&lt;=0,C106*-1)</f>
        <v>793.29000000000042</v>
      </c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3" t="s">
        <v>10</v>
      </c>
      <c r="C110" s="12">
        <f>R119</f>
        <v>0</v>
      </c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3" t="s">
        <v>10</v>
      </c>
      <c r="Y110" s="12">
        <f>AN119</f>
        <v>570</v>
      </c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11</v>
      </c>
      <c r="C111" s="12">
        <v>50</v>
      </c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3" t="s">
        <v>11</v>
      </c>
      <c r="Y111" s="12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12</v>
      </c>
      <c r="C112" s="12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12</v>
      </c>
      <c r="Y112" s="12">
        <v>30</v>
      </c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13</v>
      </c>
      <c r="C113" s="12">
        <v>20</v>
      </c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13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14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14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15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15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16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16</v>
      </c>
      <c r="Y116" s="12">
        <v>47.04</v>
      </c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17</v>
      </c>
      <c r="C117" s="12"/>
      <c r="E117" s="161" t="s">
        <v>7</v>
      </c>
      <c r="F117" s="162"/>
      <c r="G117" s="163"/>
      <c r="H117" s="5">
        <f>SUM(H103:H116)</f>
        <v>1400</v>
      </c>
      <c r="N117" s="3"/>
      <c r="O117" s="3"/>
      <c r="P117" s="3"/>
      <c r="Q117" s="3"/>
      <c r="R117" s="20"/>
      <c r="S117" s="3"/>
      <c r="V117" s="19"/>
      <c r="X117" s="13" t="s">
        <v>17</v>
      </c>
      <c r="Y117" s="12"/>
      <c r="AA117" s="161" t="s">
        <v>7</v>
      </c>
      <c r="AB117" s="162"/>
      <c r="AC117" s="163"/>
      <c r="AD117" s="5">
        <f>SUM(AD103:AD116)</f>
        <v>480</v>
      </c>
      <c r="AJ117" s="3"/>
      <c r="AK117" s="3"/>
      <c r="AL117" s="3"/>
      <c r="AM117" s="3"/>
      <c r="AN117" s="20"/>
      <c r="AO117" s="3"/>
    </row>
    <row r="118" spans="1:43" x14ac:dyDescent="0.25">
      <c r="B118" s="14"/>
      <c r="C118" s="12"/>
      <c r="E118" s="15"/>
      <c r="F118" s="15"/>
      <c r="G118" s="15"/>
      <c r="N118" s="3"/>
      <c r="O118" s="3"/>
      <c r="P118" s="3"/>
      <c r="Q118" s="3"/>
      <c r="R118" s="20"/>
      <c r="S118" s="3"/>
      <c r="V118" s="19"/>
      <c r="X118" s="14"/>
      <c r="Y118" s="12"/>
      <c r="AA118" s="15"/>
      <c r="AB118" s="15"/>
      <c r="AC118" s="15"/>
      <c r="AJ118" s="3"/>
      <c r="AK118" s="3"/>
      <c r="AL118" s="3"/>
      <c r="AM118" s="3"/>
      <c r="AN118" s="20"/>
      <c r="AO118" s="3"/>
    </row>
    <row r="119" spans="1:43" x14ac:dyDescent="0.25">
      <c r="B119" s="14"/>
      <c r="C119" s="12"/>
      <c r="N119" s="161" t="s">
        <v>7</v>
      </c>
      <c r="O119" s="162"/>
      <c r="P119" s="162"/>
      <c r="Q119" s="163"/>
      <c r="R119" s="20">
        <f>SUM(R103:R118)</f>
        <v>0</v>
      </c>
      <c r="S119" s="3"/>
      <c r="V119" s="19"/>
      <c r="X119" s="14"/>
      <c r="Y119" s="12"/>
      <c r="AJ119" s="161" t="s">
        <v>7</v>
      </c>
      <c r="AK119" s="162"/>
      <c r="AL119" s="162"/>
      <c r="AM119" s="163"/>
      <c r="AN119" s="20">
        <f>SUM(AN103:AN118)</f>
        <v>570</v>
      </c>
      <c r="AO119" s="3"/>
    </row>
    <row r="120" spans="1:43" x14ac:dyDescent="0.25">
      <c r="B120" s="17" t="s">
        <v>18</v>
      </c>
      <c r="C120" s="18">
        <f>SUM(C109:C119)</f>
        <v>2193.2900000000004</v>
      </c>
      <c r="V120" s="19"/>
      <c r="X120" s="17" t="s">
        <v>18</v>
      </c>
      <c r="Y120" s="18">
        <f>SUM(Y109:Y119)</f>
        <v>1440.3300000000004</v>
      </c>
    </row>
    <row r="121" spans="1:43" x14ac:dyDescent="0.25">
      <c r="D121" s="30" t="s">
        <v>22</v>
      </c>
      <c r="E121" s="30" t="s">
        <v>21</v>
      </c>
      <c r="V121" s="19"/>
      <c r="Z121" s="30" t="s">
        <v>22</v>
      </c>
      <c r="AA121" s="30" t="s">
        <v>21</v>
      </c>
    </row>
    <row r="122" spans="1:43" x14ac:dyDescent="0.25">
      <c r="E122" s="1" t="s">
        <v>19</v>
      </c>
      <c r="V122" s="19"/>
      <c r="AA122" s="1" t="s">
        <v>19</v>
      </c>
    </row>
    <row r="123" spans="1:43" x14ac:dyDescent="0.25">
      <c r="V123" s="19"/>
    </row>
    <row r="124" spans="1:43" x14ac:dyDescent="0.25">
      <c r="V124" s="19"/>
    </row>
    <row r="125" spans="1:43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</row>
    <row r="126" spans="1:43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V128" s="19"/>
    </row>
    <row r="129" spans="2:41" x14ac:dyDescent="0.25">
      <c r="H129" s="165" t="s">
        <v>30</v>
      </c>
      <c r="I129" s="165"/>
      <c r="J129" s="165"/>
      <c r="V129" s="19"/>
      <c r="AA129" s="165" t="s">
        <v>31</v>
      </c>
      <c r="AB129" s="165"/>
      <c r="AC129" s="165"/>
    </row>
    <row r="130" spans="2:41" x14ac:dyDescent="0.25">
      <c r="H130" s="165"/>
      <c r="I130" s="165"/>
      <c r="J130" s="165"/>
      <c r="V130" s="19"/>
      <c r="AA130" s="165"/>
      <c r="AB130" s="165"/>
      <c r="AC130" s="165"/>
    </row>
    <row r="131" spans="2:41" x14ac:dyDescent="0.25">
      <c r="V131" s="19"/>
    </row>
    <row r="132" spans="2:41" x14ac:dyDescent="0.25">
      <c r="V132" s="19"/>
    </row>
    <row r="133" spans="2:41" ht="23.25" x14ac:dyDescent="0.35">
      <c r="B133" s="26" t="s">
        <v>33</v>
      </c>
      <c r="V133" s="19"/>
      <c r="X133" s="24" t="s">
        <v>33</v>
      </c>
    </row>
    <row r="134" spans="2:41" ht="23.25" x14ac:dyDescent="0.35">
      <c r="B134" s="25" t="s">
        <v>32</v>
      </c>
      <c r="C134" s="22">
        <f>IF(X101="PAGADO",0,C106)</f>
        <v>-793.29000000000042</v>
      </c>
      <c r="E134" s="166" t="s">
        <v>254</v>
      </c>
      <c r="F134" s="166"/>
      <c r="G134" s="166"/>
      <c r="H134" s="166"/>
      <c r="V134" s="19"/>
      <c r="X134" s="25" t="s">
        <v>32</v>
      </c>
      <c r="Y134" s="22">
        <f>IF(B134="PAGADO",0,C139)</f>
        <v>-1640.3300000000004</v>
      </c>
      <c r="AA134" s="166" t="s">
        <v>359</v>
      </c>
      <c r="AB134" s="166"/>
      <c r="AC134" s="166"/>
      <c r="AD134" s="166"/>
      <c r="AK134" s="30" t="s">
        <v>10</v>
      </c>
    </row>
    <row r="135" spans="2:41" x14ac:dyDescent="0.25">
      <c r="B135" s="1" t="s">
        <v>0</v>
      </c>
      <c r="C135" s="21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9"/>
      <c r="X135" s="1" t="s">
        <v>0</v>
      </c>
      <c r="Y135" s="21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2"/>
      <c r="E136" s="4">
        <v>44884</v>
      </c>
      <c r="F136" s="3" t="s">
        <v>138</v>
      </c>
      <c r="G136" s="3" t="s">
        <v>141</v>
      </c>
      <c r="H136" s="5">
        <v>170</v>
      </c>
      <c r="N136" s="27"/>
      <c r="O136" s="3"/>
      <c r="P136" s="3"/>
      <c r="Q136" s="3"/>
      <c r="R136" s="20"/>
      <c r="S136" s="3"/>
      <c r="V136" s="19"/>
      <c r="Y136" s="22"/>
      <c r="AA136" s="4">
        <v>44886</v>
      </c>
      <c r="AB136" s="3" t="s">
        <v>355</v>
      </c>
      <c r="AC136" s="3" t="s">
        <v>106</v>
      </c>
      <c r="AD136" s="5">
        <v>315</v>
      </c>
      <c r="AJ136" s="27">
        <v>44974</v>
      </c>
      <c r="AK136" s="3" t="s">
        <v>368</v>
      </c>
      <c r="AL136" s="3">
        <v>150</v>
      </c>
      <c r="AM136" s="3"/>
      <c r="AN136" s="20">
        <v>150</v>
      </c>
      <c r="AO136" s="3"/>
    </row>
    <row r="137" spans="2:41" x14ac:dyDescent="0.25">
      <c r="B137" s="1" t="s">
        <v>24</v>
      </c>
      <c r="C137" s="21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7">
        <v>44973</v>
      </c>
      <c r="O137" s="3" t="s">
        <v>339</v>
      </c>
      <c r="P137" s="3">
        <v>1580</v>
      </c>
      <c r="Q137" s="3"/>
      <c r="R137" s="20">
        <v>1580</v>
      </c>
      <c r="S137" s="3"/>
      <c r="V137" s="19"/>
      <c r="X137" s="1" t="s">
        <v>24</v>
      </c>
      <c r="Y137" s="21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20"/>
      <c r="AO137" s="3"/>
    </row>
    <row r="138" spans="2:41" x14ac:dyDescent="0.25">
      <c r="B138" s="1" t="s">
        <v>9</v>
      </c>
      <c r="C138" s="22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20"/>
      <c r="S138" s="3"/>
      <c r="V138" s="19"/>
      <c r="X138" s="1" t="s">
        <v>9</v>
      </c>
      <c r="Y138" s="22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20"/>
      <c r="AO138" s="3"/>
    </row>
    <row r="139" spans="2:41" x14ac:dyDescent="0.25">
      <c r="B139" s="6" t="s">
        <v>26</v>
      </c>
      <c r="C139" s="23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20"/>
      <c r="S139" s="3"/>
      <c r="V139" s="19"/>
      <c r="X139" s="6" t="s">
        <v>27</v>
      </c>
      <c r="Y139" s="23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20"/>
      <c r="AO139" s="3"/>
    </row>
    <row r="140" spans="2:41" ht="23.25" x14ac:dyDescent="0.35">
      <c r="B140" s="6"/>
      <c r="C140" s="7"/>
      <c r="E140" s="9">
        <v>44956</v>
      </c>
      <c r="F140" s="10" t="s">
        <v>88</v>
      </c>
      <c r="G140" s="10" t="s">
        <v>86</v>
      </c>
      <c r="H140" s="5">
        <v>150</v>
      </c>
      <c r="N140" s="3"/>
      <c r="O140" s="3"/>
      <c r="P140" s="3"/>
      <c r="Q140" s="3"/>
      <c r="R140" s="20"/>
      <c r="S140" s="3"/>
      <c r="V140" s="19"/>
      <c r="X140" s="168" t="str">
        <f>IF(Y139&lt;0,"NO PAGAR","COBRAR'")</f>
        <v>NO PAGAR</v>
      </c>
      <c r="Y140" s="168"/>
      <c r="AA140" s="9"/>
      <c r="AB140" s="10"/>
      <c r="AC140" s="10"/>
      <c r="AD140" s="5"/>
      <c r="AJ140" s="3"/>
      <c r="AK140" s="3"/>
      <c r="AL140" s="3"/>
      <c r="AM140" s="3"/>
      <c r="AN140" s="20"/>
      <c r="AO140" s="3"/>
    </row>
    <row r="141" spans="2:41" ht="23.25" x14ac:dyDescent="0.35">
      <c r="B141" s="168" t="str">
        <f>IF(C139&lt;0,"NO PAGAR","COBRAR'")</f>
        <v>NO PAGAR</v>
      </c>
      <c r="C141" s="168"/>
      <c r="E141" s="9"/>
      <c r="F141" s="10"/>
      <c r="G141" s="10"/>
      <c r="H141" s="5"/>
      <c r="N141" s="3"/>
      <c r="O141" s="3"/>
      <c r="P141" s="3"/>
      <c r="Q141" s="3"/>
      <c r="R141" s="20"/>
      <c r="S141" s="3"/>
      <c r="V141" s="19"/>
      <c r="X141" s="6"/>
      <c r="Y141" s="8"/>
      <c r="AA141" s="9"/>
      <c r="AB141" s="10"/>
      <c r="AC141" s="10"/>
      <c r="AD141" s="5"/>
      <c r="AJ141" s="3"/>
      <c r="AK141" s="3"/>
      <c r="AL141" s="3"/>
      <c r="AM141" s="3"/>
      <c r="AN141" s="20"/>
      <c r="AO141" s="3"/>
    </row>
    <row r="142" spans="2:41" x14ac:dyDescent="0.25">
      <c r="B142" s="159" t="s">
        <v>9</v>
      </c>
      <c r="C142" s="160"/>
      <c r="E142" s="9"/>
      <c r="F142" s="10"/>
      <c r="G142" s="10"/>
      <c r="H142" s="5"/>
      <c r="N142" s="3"/>
      <c r="O142" s="3"/>
      <c r="P142" s="3"/>
      <c r="Q142" s="3"/>
      <c r="R142" s="20"/>
      <c r="S142" s="3"/>
      <c r="V142" s="19"/>
      <c r="X142" s="159" t="s">
        <v>9</v>
      </c>
      <c r="Y142" s="160"/>
      <c r="AA142" s="9"/>
      <c r="AB142" s="10"/>
      <c r="AC142" s="10"/>
      <c r="AD142" s="5"/>
      <c r="AJ142" s="3"/>
      <c r="AK142" s="3"/>
      <c r="AL142" s="3"/>
      <c r="AM142" s="3"/>
      <c r="AN142" s="20"/>
      <c r="AO142" s="3"/>
    </row>
    <row r="143" spans="2:41" x14ac:dyDescent="0.25">
      <c r="B143" s="11" t="str">
        <f>IF(Y106&lt;0,"SALDO ADELANTADO","SALDO A FAVOR '")</f>
        <v>SALDO ADELANTADO</v>
      </c>
      <c r="C143" s="12">
        <f>IF(Y106&lt;=0,Y106*-1)</f>
        <v>960.33000000000038</v>
      </c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11" t="str">
        <f>IF(C139&lt;0,"SALDO ADELANTADO","SALDO A FAVOR'")</f>
        <v>SALDO ADELANTADO</v>
      </c>
      <c r="Y143" s="12">
        <f>IF(C139&lt;=0,C139*-1)</f>
        <v>1640.3300000000004</v>
      </c>
      <c r="AA143" s="9"/>
      <c r="AB143" s="10"/>
      <c r="AC143" s="10"/>
      <c r="AD143" s="5"/>
      <c r="AJ143" s="3"/>
      <c r="AK143" s="3"/>
      <c r="AL143" s="3"/>
      <c r="AM143" s="3"/>
      <c r="AN143" s="20"/>
      <c r="AO143" s="3"/>
    </row>
    <row r="144" spans="2:41" x14ac:dyDescent="0.25">
      <c r="B144" s="13" t="s">
        <v>10</v>
      </c>
      <c r="C144" s="12">
        <f>R152</f>
        <v>1580</v>
      </c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3" t="s">
        <v>10</v>
      </c>
      <c r="Y144" s="12">
        <f>AN152</f>
        <v>150</v>
      </c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3" t="s">
        <v>11</v>
      </c>
      <c r="C145" s="12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3" t="s">
        <v>11</v>
      </c>
      <c r="Y145" s="12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12</v>
      </c>
      <c r="C146" s="12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12</v>
      </c>
      <c r="Y146" s="12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13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13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14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14</v>
      </c>
      <c r="Y148" s="12">
        <v>60.48</v>
      </c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15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15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16</v>
      </c>
      <c r="C150" s="12"/>
      <c r="E150" s="161" t="s">
        <v>7</v>
      </c>
      <c r="F150" s="162"/>
      <c r="G150" s="163"/>
      <c r="H150" s="5">
        <f>SUM(H136:H149)</f>
        <v>900</v>
      </c>
      <c r="N150" s="3"/>
      <c r="O150" s="3"/>
      <c r="P150" s="3"/>
      <c r="Q150" s="3"/>
      <c r="R150" s="20"/>
      <c r="S150" s="3"/>
      <c r="V150" s="19"/>
      <c r="X150" s="13" t="s">
        <v>16</v>
      </c>
      <c r="Y150" s="12"/>
      <c r="AA150" s="161" t="s">
        <v>7</v>
      </c>
      <c r="AB150" s="162"/>
      <c r="AC150" s="163"/>
      <c r="AD150" s="5">
        <f>SUM(AD136:AD149)</f>
        <v>825</v>
      </c>
      <c r="AJ150" s="3"/>
      <c r="AK150" s="3"/>
      <c r="AL150" s="3"/>
      <c r="AM150" s="3"/>
      <c r="AN150" s="20"/>
      <c r="AO150" s="3"/>
    </row>
    <row r="151" spans="2:41" ht="14.25" customHeight="1" x14ac:dyDescent="0.25">
      <c r="B151" s="13" t="s">
        <v>17</v>
      </c>
      <c r="C151" s="12"/>
      <c r="E151" s="15"/>
      <c r="F151" s="15"/>
      <c r="G151" s="15"/>
      <c r="N151" s="3"/>
      <c r="O151" s="3"/>
      <c r="P151" s="3"/>
      <c r="Q151" s="3"/>
      <c r="R151" s="20"/>
      <c r="S151" s="3"/>
      <c r="V151" s="19"/>
      <c r="X151" s="13" t="s">
        <v>17</v>
      </c>
      <c r="Y151" s="12"/>
      <c r="AA151" s="15"/>
      <c r="AB151" s="15"/>
      <c r="AC151" s="15"/>
      <c r="AJ151" s="3"/>
      <c r="AK151" s="3"/>
      <c r="AL151" s="3"/>
      <c r="AM151" s="3"/>
      <c r="AN151" s="20"/>
      <c r="AO151" s="3"/>
    </row>
    <row r="152" spans="2:41" x14ac:dyDescent="0.25">
      <c r="B152" s="17" t="s">
        <v>18</v>
      </c>
      <c r="C152" s="18">
        <f>SUM(C143:C151)</f>
        <v>2540.3300000000004</v>
      </c>
      <c r="N152" s="161" t="s">
        <v>7</v>
      </c>
      <c r="O152" s="162"/>
      <c r="P152" s="162"/>
      <c r="Q152" s="163"/>
      <c r="R152" s="20">
        <f>SUM(R136:R151)</f>
        <v>1580</v>
      </c>
      <c r="S152" s="3"/>
      <c r="V152" s="19"/>
      <c r="X152" s="14"/>
      <c r="Y152" s="12"/>
      <c r="AJ152" s="161" t="s">
        <v>7</v>
      </c>
      <c r="AK152" s="162"/>
      <c r="AL152" s="162"/>
      <c r="AM152" s="163"/>
      <c r="AN152" s="20">
        <f>SUM(AN136:AN151)</f>
        <v>150</v>
      </c>
      <c r="AO152" s="3"/>
    </row>
    <row r="153" spans="2:41" x14ac:dyDescent="0.25">
      <c r="D153" s="30" t="s">
        <v>22</v>
      </c>
      <c r="E153" s="30" t="s">
        <v>21</v>
      </c>
      <c r="V153" s="19"/>
      <c r="X153" s="17" t="s">
        <v>18</v>
      </c>
      <c r="Y153" s="18">
        <f>SUM(Y143:Y152)</f>
        <v>1850.8100000000004</v>
      </c>
      <c r="Z153" s="30" t="s">
        <v>22</v>
      </c>
      <c r="AA153" s="30" t="s">
        <v>21</v>
      </c>
    </row>
    <row r="154" spans="2:41" x14ac:dyDescent="0.25">
      <c r="E154" s="1" t="s">
        <v>19</v>
      </c>
      <c r="V154" s="19"/>
      <c r="AA154" s="1" t="s">
        <v>19</v>
      </c>
    </row>
    <row r="155" spans="2:41" x14ac:dyDescent="0.25">
      <c r="V155" s="19"/>
    </row>
    <row r="156" spans="2:41" x14ac:dyDescent="0.25">
      <c r="V156" s="19"/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41" x14ac:dyDescent="0.25">
      <c r="V161" s="19"/>
    </row>
    <row r="162" spans="2:41" x14ac:dyDescent="0.25">
      <c r="V162" s="19"/>
    </row>
    <row r="163" spans="2:41" x14ac:dyDescent="0.25">
      <c r="V163" s="19"/>
    </row>
    <row r="164" spans="2:41" x14ac:dyDescent="0.25">
      <c r="V164" s="19"/>
    </row>
    <row r="165" spans="2:41" x14ac:dyDescent="0.25">
      <c r="V165" s="19"/>
    </row>
    <row r="166" spans="2:41" x14ac:dyDescent="0.25">
      <c r="V166" s="19"/>
    </row>
    <row r="167" spans="2:41" x14ac:dyDescent="0.25">
      <c r="V167" s="19"/>
    </row>
    <row r="168" spans="2:41" x14ac:dyDescent="0.25">
      <c r="V168" s="19"/>
      <c r="AC168" s="164" t="s">
        <v>29</v>
      </c>
      <c r="AD168" s="164"/>
      <c r="AE168" s="164"/>
    </row>
    <row r="169" spans="2:41" x14ac:dyDescent="0.25">
      <c r="H169" s="165" t="s">
        <v>28</v>
      </c>
      <c r="I169" s="165"/>
      <c r="J169" s="165"/>
      <c r="V169" s="19"/>
      <c r="AC169" s="164"/>
      <c r="AD169" s="164"/>
      <c r="AE169" s="164"/>
    </row>
    <row r="170" spans="2:41" x14ac:dyDescent="0.25">
      <c r="H170" s="165"/>
      <c r="I170" s="165"/>
      <c r="J170" s="165"/>
      <c r="V170" s="19"/>
      <c r="AC170" s="164"/>
      <c r="AD170" s="164"/>
      <c r="AE170" s="164"/>
    </row>
    <row r="171" spans="2:41" x14ac:dyDescent="0.25">
      <c r="V171" s="19"/>
    </row>
    <row r="172" spans="2:41" ht="23.25" x14ac:dyDescent="0.35">
      <c r="B172" s="24" t="s">
        <v>63</v>
      </c>
      <c r="V172" s="19"/>
    </row>
    <row r="173" spans="2:41" ht="23.25" x14ac:dyDescent="0.35">
      <c r="B173" s="25" t="s">
        <v>32</v>
      </c>
      <c r="C173" s="22">
        <f>IF(X134="PAGADO",0,Y139)</f>
        <v>-1025.8100000000004</v>
      </c>
      <c r="V173" s="19"/>
      <c r="X173" s="24" t="s">
        <v>63</v>
      </c>
    </row>
    <row r="174" spans="2:41" ht="23.25" x14ac:dyDescent="0.35">
      <c r="B174" s="1" t="s">
        <v>0</v>
      </c>
      <c r="C174" s="21">
        <f>H190</f>
        <v>530</v>
      </c>
      <c r="E174" s="166" t="s">
        <v>359</v>
      </c>
      <c r="F174" s="166"/>
      <c r="G174" s="166"/>
      <c r="H174" s="166"/>
      <c r="V174" s="19"/>
      <c r="X174" s="25" t="s">
        <v>32</v>
      </c>
      <c r="Y174" s="22">
        <f>IF(B173="PAGADO",0,C178)</f>
        <v>-1065.8100000000004</v>
      </c>
      <c r="AA174" s="166" t="s">
        <v>359</v>
      </c>
      <c r="AB174" s="166"/>
      <c r="AC174" s="166"/>
      <c r="AD174" s="166"/>
    </row>
    <row r="175" spans="2:41" x14ac:dyDescent="0.25">
      <c r="C175" s="22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9"/>
      <c r="X175" s="1" t="s">
        <v>0</v>
      </c>
      <c r="Y175" s="21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21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7">
        <v>44985</v>
      </c>
      <c r="O176" s="3" t="s">
        <v>317</v>
      </c>
      <c r="P176" s="3">
        <v>250</v>
      </c>
      <c r="Q176" s="3"/>
      <c r="R176" s="20">
        <v>250</v>
      </c>
      <c r="S176" s="3"/>
      <c r="V176" s="19"/>
      <c r="Y176" s="22"/>
      <c r="AA176" s="4">
        <v>44968</v>
      </c>
      <c r="AB176" s="3" t="s">
        <v>194</v>
      </c>
      <c r="AC176" s="3" t="s">
        <v>169</v>
      </c>
      <c r="AD176" s="5">
        <v>180</v>
      </c>
      <c r="AJ176" s="27">
        <v>44992</v>
      </c>
      <c r="AK176" s="3" t="s">
        <v>453</v>
      </c>
      <c r="AL176" s="3">
        <v>220</v>
      </c>
      <c r="AM176" s="3">
        <v>1145</v>
      </c>
      <c r="AN176" s="20">
        <v>220</v>
      </c>
      <c r="AO176" s="3"/>
    </row>
    <row r="177" spans="2:41" x14ac:dyDescent="0.25">
      <c r="B177" s="1" t="s">
        <v>9</v>
      </c>
      <c r="C177" s="22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7">
        <v>44958</v>
      </c>
      <c r="O177" s="3" t="s">
        <v>418</v>
      </c>
      <c r="P177" s="3">
        <v>200</v>
      </c>
      <c r="Q177" s="3"/>
      <c r="R177" s="20">
        <v>200</v>
      </c>
      <c r="S177" s="3"/>
      <c r="V177" s="19"/>
      <c r="X177" s="1" t="s">
        <v>24</v>
      </c>
      <c r="Y177" s="21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7">
        <v>44993</v>
      </c>
      <c r="AK177" s="3" t="s">
        <v>467</v>
      </c>
      <c r="AL177" s="3">
        <v>350</v>
      </c>
      <c r="AM177" s="3">
        <v>1147</v>
      </c>
      <c r="AN177" s="20">
        <v>350</v>
      </c>
      <c r="AO177" s="3"/>
    </row>
    <row r="178" spans="2:41" x14ac:dyDescent="0.25">
      <c r="B178" s="6" t="s">
        <v>25</v>
      </c>
      <c r="C178" s="23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20"/>
      <c r="S178" s="3"/>
      <c r="V178" s="19"/>
      <c r="X178" s="1" t="s">
        <v>9</v>
      </c>
      <c r="Y178" s="22">
        <f>Y201</f>
        <v>2588.2800000000007</v>
      </c>
      <c r="AA178" s="4"/>
      <c r="AB178" s="3"/>
      <c r="AC178" s="3"/>
      <c r="AD178" s="5"/>
      <c r="AJ178" s="27">
        <v>44994</v>
      </c>
      <c r="AK178" s="3" t="s">
        <v>496</v>
      </c>
      <c r="AL178" s="3">
        <v>220</v>
      </c>
      <c r="AM178" s="3">
        <v>1148</v>
      </c>
      <c r="AN178" s="20">
        <v>240</v>
      </c>
      <c r="AO178" s="3"/>
    </row>
    <row r="179" spans="2:41" ht="26.25" x14ac:dyDescent="0.4">
      <c r="B179" s="167" t="str">
        <f>IF(C178&lt;0,"NO PAGAR","COBRAR")</f>
        <v>NO PAGAR</v>
      </c>
      <c r="C179" s="167"/>
      <c r="E179" s="4"/>
      <c r="F179" s="3"/>
      <c r="G179" s="3"/>
      <c r="H179" s="5"/>
      <c r="N179" s="3"/>
      <c r="O179" s="3"/>
      <c r="P179" s="3"/>
      <c r="Q179" s="3"/>
      <c r="R179" s="20"/>
      <c r="S179" s="3"/>
      <c r="V179" s="19"/>
      <c r="X179" s="6" t="s">
        <v>8</v>
      </c>
      <c r="Y179" s="23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20"/>
      <c r="AO179" s="3"/>
    </row>
    <row r="180" spans="2:41" ht="26.25" x14ac:dyDescent="0.4">
      <c r="B180" s="159" t="s">
        <v>9</v>
      </c>
      <c r="C180" s="160"/>
      <c r="E180" s="9"/>
      <c r="F180" s="10"/>
      <c r="G180" s="10"/>
      <c r="H180" s="5"/>
      <c r="N180" s="3"/>
      <c r="O180" s="3"/>
      <c r="P180" s="3"/>
      <c r="Q180" s="3"/>
      <c r="R180" s="20"/>
      <c r="S180" s="3"/>
      <c r="V180" s="19"/>
      <c r="X180" s="167" t="str">
        <f>IF(Y179&lt;0,"NO PAGAR","COBRAR")</f>
        <v>NO PAGAR</v>
      </c>
      <c r="Y180" s="167"/>
      <c r="AA180" s="9"/>
      <c r="AB180" s="10"/>
      <c r="AC180" s="10"/>
      <c r="AD180" s="5"/>
      <c r="AJ180" s="3"/>
      <c r="AK180" s="3"/>
      <c r="AL180" s="3"/>
      <c r="AM180" s="3"/>
      <c r="AN180" s="20"/>
      <c r="AO180" s="3"/>
    </row>
    <row r="181" spans="2:41" x14ac:dyDescent="0.25">
      <c r="B181" s="11" t="str">
        <f>IF(C214&lt;0,"SALDO A FAVOR","SALDO ADELANTAD0'")</f>
        <v>SALDO ADELANTAD0'</v>
      </c>
      <c r="C181" s="12">
        <f>IF(Y139&lt;=0,Y139*-1)</f>
        <v>1025.8100000000004</v>
      </c>
      <c r="E181" s="9"/>
      <c r="F181" s="10"/>
      <c r="G181" s="10"/>
      <c r="H181" s="5"/>
      <c r="N181" s="3"/>
      <c r="O181" s="3"/>
      <c r="P181" s="3"/>
      <c r="Q181" s="3"/>
      <c r="R181" s="20"/>
      <c r="S181" s="3"/>
      <c r="V181" s="19"/>
      <c r="X181" s="159" t="s">
        <v>9</v>
      </c>
      <c r="Y181" s="160"/>
      <c r="AA181" s="9"/>
      <c r="AB181" s="10"/>
      <c r="AC181" s="10"/>
      <c r="AD181" s="5"/>
      <c r="AJ181" s="3"/>
      <c r="AK181" s="3"/>
      <c r="AL181" s="3"/>
      <c r="AM181" s="3"/>
      <c r="AN181" s="20"/>
      <c r="AO181" s="3"/>
    </row>
    <row r="182" spans="2:41" x14ac:dyDescent="0.25">
      <c r="B182" s="13" t="s">
        <v>10</v>
      </c>
      <c r="C182" s="12">
        <f>R192</f>
        <v>450</v>
      </c>
      <c r="E182" s="9"/>
      <c r="F182" s="10"/>
      <c r="G182" s="10"/>
      <c r="H182" s="5"/>
      <c r="N182" s="3"/>
      <c r="O182" s="3"/>
      <c r="P182" s="3"/>
      <c r="Q182" s="3"/>
      <c r="R182" s="20"/>
      <c r="S182" s="3"/>
      <c r="V182" s="19"/>
      <c r="X182" s="11" t="str">
        <f>IF(C178&lt;0,"SALDO ADELANTADO","SALDO A FAVOR'")</f>
        <v>SALDO ADELANTADO</v>
      </c>
      <c r="Y182" s="12">
        <f>IF(C178&lt;=0,C178*-1)</f>
        <v>1065.8100000000004</v>
      </c>
      <c r="AA182" s="9"/>
      <c r="AB182" s="10"/>
      <c r="AC182" s="10"/>
      <c r="AD182" s="5"/>
      <c r="AJ182" s="3"/>
      <c r="AK182" s="3"/>
      <c r="AL182" s="3"/>
      <c r="AM182" s="3"/>
      <c r="AN182" s="20"/>
      <c r="AO182" s="3"/>
    </row>
    <row r="183" spans="2:41" x14ac:dyDescent="0.25">
      <c r="B183" s="13" t="s">
        <v>11</v>
      </c>
      <c r="C183" s="12">
        <v>50</v>
      </c>
      <c r="E183" s="9"/>
      <c r="F183" s="10"/>
      <c r="G183" s="10"/>
      <c r="H183" s="5"/>
      <c r="N183" s="3"/>
      <c r="O183" s="3"/>
      <c r="P183" s="3"/>
      <c r="Q183" s="3"/>
      <c r="R183" s="20"/>
      <c r="S183" s="3"/>
      <c r="V183" s="19"/>
      <c r="X183" s="13" t="s">
        <v>10</v>
      </c>
      <c r="Y183" s="12">
        <f>AN192</f>
        <v>810</v>
      </c>
      <c r="AA183" s="9"/>
      <c r="AB183" s="10"/>
      <c r="AC183" s="10"/>
      <c r="AD183" s="5"/>
      <c r="AJ183" s="3"/>
      <c r="AK183" s="3"/>
      <c r="AL183" s="3"/>
      <c r="AM183" s="3"/>
      <c r="AN183" s="20"/>
      <c r="AO183" s="3"/>
    </row>
    <row r="184" spans="2:41" x14ac:dyDescent="0.25">
      <c r="B184" s="13" t="s">
        <v>12</v>
      </c>
      <c r="C184" s="12"/>
      <c r="E184" s="9"/>
      <c r="F184" s="10"/>
      <c r="G184" s="10"/>
      <c r="H184" s="5"/>
      <c r="N184" s="3"/>
      <c r="O184" s="3"/>
      <c r="P184" s="3"/>
      <c r="Q184" s="3"/>
      <c r="R184" s="20"/>
      <c r="S184" s="3"/>
      <c r="V184" s="19"/>
      <c r="X184" s="13" t="s">
        <v>11</v>
      </c>
      <c r="Y184" s="12"/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13</v>
      </c>
      <c r="C185" s="12">
        <v>20</v>
      </c>
      <c r="E185" s="9"/>
      <c r="F185" s="10"/>
      <c r="G185" s="10"/>
      <c r="H185" s="5"/>
      <c r="N185" s="3"/>
      <c r="O185" s="3"/>
      <c r="P185" s="3"/>
      <c r="Q185" s="3"/>
      <c r="R185" s="20"/>
      <c r="S185" s="3"/>
      <c r="V185" s="19"/>
      <c r="X185" s="13" t="s">
        <v>12</v>
      </c>
      <c r="Y185" s="12"/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14</v>
      </c>
      <c r="C186" s="12"/>
      <c r="E186" s="9"/>
      <c r="F186" s="10"/>
      <c r="G186" s="10"/>
      <c r="H186" s="5"/>
      <c r="N186" s="3"/>
      <c r="O186" s="3"/>
      <c r="P186" s="3"/>
      <c r="Q186" s="3"/>
      <c r="R186" s="20"/>
      <c r="S186" s="3"/>
      <c r="V186" s="19"/>
      <c r="X186" s="13" t="s">
        <v>13</v>
      </c>
      <c r="Y186" s="12"/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15</v>
      </c>
      <c r="C187" s="12"/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454</v>
      </c>
      <c r="Y187" s="12">
        <v>59.5</v>
      </c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16</v>
      </c>
      <c r="C188" s="12"/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457</v>
      </c>
      <c r="Y188" s="12">
        <v>91.28</v>
      </c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3" t="s">
        <v>17</v>
      </c>
      <c r="C189" s="12">
        <v>50</v>
      </c>
      <c r="E189" s="9"/>
      <c r="F189" s="10"/>
      <c r="G189" s="10"/>
      <c r="H189" s="5"/>
      <c r="N189" s="3"/>
      <c r="O189" s="3"/>
      <c r="P189" s="3"/>
      <c r="Q189" s="3"/>
      <c r="R189" s="20"/>
      <c r="S189" s="3"/>
      <c r="V189" s="19"/>
      <c r="X189" s="13" t="s">
        <v>16</v>
      </c>
      <c r="Y189" s="12"/>
      <c r="AA189" s="9"/>
      <c r="AB189" s="10"/>
      <c r="AC189" s="10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4"/>
      <c r="C190" s="12"/>
      <c r="E190" s="161" t="s">
        <v>7</v>
      </c>
      <c r="F190" s="162"/>
      <c r="G190" s="163"/>
      <c r="H190" s="5">
        <f>SUM(H176:H189)</f>
        <v>530</v>
      </c>
      <c r="N190" s="3"/>
      <c r="O190" s="3"/>
      <c r="P190" s="3"/>
      <c r="Q190" s="3"/>
      <c r="R190" s="20"/>
      <c r="S190" s="3"/>
      <c r="V190" s="19"/>
      <c r="X190" s="13" t="s">
        <v>495</v>
      </c>
      <c r="Y190" s="12">
        <v>561.69000000000005</v>
      </c>
      <c r="AA190" s="161" t="s">
        <v>7</v>
      </c>
      <c r="AB190" s="162"/>
      <c r="AC190" s="163"/>
      <c r="AD190" s="5">
        <f>SUM(AD176:AD189)</f>
        <v>360</v>
      </c>
      <c r="AJ190" s="3"/>
      <c r="AK190" s="3"/>
      <c r="AL190" s="3"/>
      <c r="AM190" s="3"/>
      <c r="AN190" s="20"/>
      <c r="AO190" s="3"/>
    </row>
    <row r="191" spans="2:41" x14ac:dyDescent="0.25">
      <c r="B191" s="14"/>
      <c r="C191" s="12"/>
      <c r="E191" s="15"/>
      <c r="F191" s="15"/>
      <c r="G191" s="15"/>
      <c r="N191" s="3"/>
      <c r="O191" s="3"/>
      <c r="P191" s="3"/>
      <c r="Q191" s="3"/>
      <c r="R191" s="20"/>
      <c r="S191" s="3"/>
      <c r="V191" s="19"/>
      <c r="X191" s="14"/>
      <c r="Y191" s="12"/>
      <c r="AA191" s="15"/>
      <c r="AB191" s="15"/>
      <c r="AC191" s="15"/>
      <c r="AJ191" s="3"/>
      <c r="AK191" s="3"/>
      <c r="AL191" s="3"/>
      <c r="AM191" s="3"/>
      <c r="AN191" s="20"/>
      <c r="AO191" s="3"/>
    </row>
    <row r="192" spans="2:41" x14ac:dyDescent="0.25">
      <c r="B192" s="14"/>
      <c r="C192" s="12"/>
      <c r="N192" s="161" t="s">
        <v>7</v>
      </c>
      <c r="O192" s="162"/>
      <c r="P192" s="162"/>
      <c r="Q192" s="163"/>
      <c r="R192" s="20">
        <f>SUM(R176:R191)</f>
        <v>450</v>
      </c>
      <c r="S192" s="3"/>
      <c r="V192" s="19"/>
      <c r="X192" s="14"/>
      <c r="Y192" s="12"/>
      <c r="AJ192" s="161" t="s">
        <v>7</v>
      </c>
      <c r="AK192" s="162"/>
      <c r="AL192" s="162"/>
      <c r="AM192" s="163"/>
      <c r="AN192" s="20">
        <f>SUM(AN176:AN191)</f>
        <v>810</v>
      </c>
      <c r="AO192" s="3"/>
    </row>
    <row r="193" spans="2:27" x14ac:dyDescent="0.25">
      <c r="B193" s="14"/>
      <c r="C193" s="12"/>
      <c r="V193" s="19"/>
      <c r="X193" s="14"/>
      <c r="Y193" s="12"/>
    </row>
    <row r="194" spans="2:27" x14ac:dyDescent="0.25">
      <c r="B194" s="14"/>
      <c r="C194" s="12"/>
      <c r="V194" s="19"/>
      <c r="X194" s="14"/>
      <c r="Y194" s="12"/>
    </row>
    <row r="195" spans="2:27" x14ac:dyDescent="0.25">
      <c r="B195" s="14"/>
      <c r="C195" s="12"/>
      <c r="E195" s="16"/>
      <c r="V195" s="19"/>
      <c r="X195" s="14"/>
      <c r="Y195" s="12"/>
      <c r="AA195" s="16"/>
    </row>
    <row r="196" spans="2:27" x14ac:dyDescent="0.25">
      <c r="B196" s="14"/>
      <c r="C196" s="12"/>
      <c r="V196" s="19"/>
      <c r="X196" s="14"/>
      <c r="Y196" s="12"/>
    </row>
    <row r="197" spans="2:27" x14ac:dyDescent="0.25">
      <c r="B197" s="14"/>
      <c r="C197" s="12"/>
      <c r="V197" s="19"/>
      <c r="X197" s="14"/>
      <c r="Y197" s="12"/>
    </row>
    <row r="198" spans="2:27" x14ac:dyDescent="0.25">
      <c r="B198" s="14"/>
      <c r="C198" s="12"/>
      <c r="V198" s="19"/>
      <c r="X198" s="14"/>
      <c r="Y198" s="12"/>
    </row>
    <row r="199" spans="2:27" x14ac:dyDescent="0.25">
      <c r="B199" s="13"/>
      <c r="C199" s="12"/>
      <c r="V199" s="19"/>
      <c r="X199" s="14"/>
      <c r="Y199" s="12"/>
    </row>
    <row r="200" spans="2:27" x14ac:dyDescent="0.25">
      <c r="B200" s="17" t="s">
        <v>18</v>
      </c>
      <c r="C200" s="18">
        <f>SUM(C181:C199)</f>
        <v>1595.8100000000004</v>
      </c>
      <c r="V200" s="19"/>
      <c r="X200" s="13"/>
      <c r="Y200" s="12"/>
    </row>
    <row r="201" spans="2:27" x14ac:dyDescent="0.25">
      <c r="V201" s="19"/>
      <c r="X201" s="17" t="s">
        <v>18</v>
      </c>
      <c r="Y201" s="18">
        <f>SUM(Y182:Y200)</f>
        <v>2588.2800000000007</v>
      </c>
    </row>
    <row r="202" spans="2:27" x14ac:dyDescent="0.25">
      <c r="D202" s="30" t="s">
        <v>22</v>
      </c>
      <c r="E202" s="30" t="s">
        <v>21</v>
      </c>
      <c r="V202" s="19"/>
      <c r="Z202" s="30" t="s">
        <v>22</v>
      </c>
      <c r="AA202" s="30" t="s">
        <v>21</v>
      </c>
    </row>
    <row r="203" spans="2:27" x14ac:dyDescent="0.25">
      <c r="E203" s="1" t="s">
        <v>19</v>
      </c>
      <c r="V203" s="19"/>
      <c r="AA203" s="1" t="s">
        <v>19</v>
      </c>
    </row>
    <row r="204" spans="2:27" x14ac:dyDescent="0.25">
      <c r="V204" s="19"/>
    </row>
    <row r="205" spans="2:27" x14ac:dyDescent="0.25">
      <c r="V205" s="19"/>
    </row>
    <row r="206" spans="2:27" x14ac:dyDescent="0.25">
      <c r="V206" s="19"/>
    </row>
    <row r="207" spans="2:27" x14ac:dyDescent="0.25">
      <c r="V207" s="19"/>
    </row>
    <row r="208" spans="2:27" x14ac:dyDescent="0.25">
      <c r="V208" s="19"/>
    </row>
    <row r="209" spans="1:43" x14ac:dyDescent="0.25">
      <c r="B209" s="19"/>
      <c r="C209" s="19"/>
      <c r="V209" s="19"/>
    </row>
    <row r="210" spans="1:43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</row>
    <row r="211" spans="1:43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</row>
    <row r="212" spans="1:43" x14ac:dyDescent="0.25">
      <c r="A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</row>
    <row r="213" spans="1:43" x14ac:dyDescent="0.25">
      <c r="V213" s="19"/>
    </row>
    <row r="214" spans="1:43" x14ac:dyDescent="0.25">
      <c r="H214" s="165" t="s">
        <v>30</v>
      </c>
      <c r="I214" s="165"/>
      <c r="J214" s="165"/>
      <c r="V214" s="19"/>
      <c r="AA214" s="165" t="s">
        <v>31</v>
      </c>
      <c r="AB214" s="165"/>
      <c r="AC214" s="165"/>
    </row>
    <row r="215" spans="1:43" x14ac:dyDescent="0.25">
      <c r="H215" s="165"/>
      <c r="I215" s="165"/>
      <c r="J215" s="165"/>
      <c r="V215" s="19"/>
      <c r="AA215" s="165"/>
      <c r="AB215" s="165"/>
      <c r="AC215" s="165"/>
    </row>
    <row r="216" spans="1:43" x14ac:dyDescent="0.25">
      <c r="V216" s="19"/>
    </row>
    <row r="217" spans="1:43" ht="23.25" x14ac:dyDescent="0.35">
      <c r="B217" s="26" t="s">
        <v>63</v>
      </c>
      <c r="V217" s="19"/>
    </row>
    <row r="218" spans="1:43" ht="23.25" x14ac:dyDescent="0.35">
      <c r="B218" s="25" t="s">
        <v>32</v>
      </c>
      <c r="C218" s="22">
        <f>IF(X174="PAGADO",0,Y179)</f>
        <v>-2228.2800000000007</v>
      </c>
      <c r="V218" s="19"/>
      <c r="X218" s="24" t="s">
        <v>63</v>
      </c>
    </row>
    <row r="219" spans="1:43" ht="23.25" x14ac:dyDescent="0.35">
      <c r="B219" s="1" t="s">
        <v>0</v>
      </c>
      <c r="C219" s="21">
        <f>H235</f>
        <v>1405</v>
      </c>
      <c r="E219" s="166" t="s">
        <v>359</v>
      </c>
      <c r="F219" s="166"/>
      <c r="G219" s="166"/>
      <c r="H219" s="166"/>
      <c r="V219" s="19"/>
      <c r="X219" s="25" t="s">
        <v>32</v>
      </c>
      <c r="Y219" s="22">
        <f>IF(B239="PAGADO",0,C223)</f>
        <v>-2403.2800000000007</v>
      </c>
      <c r="AA219" s="166" t="s">
        <v>547</v>
      </c>
      <c r="AB219" s="166"/>
      <c r="AC219" s="166"/>
      <c r="AD219" s="166"/>
    </row>
    <row r="220" spans="1:43" x14ac:dyDescent="0.25">
      <c r="C220" s="22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9"/>
      <c r="X220" s="1" t="s">
        <v>0</v>
      </c>
      <c r="Y220" s="21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21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7">
        <v>45001</v>
      </c>
      <c r="O221" s="3" t="s">
        <v>530</v>
      </c>
      <c r="P221" s="3">
        <v>1580</v>
      </c>
      <c r="Q221" s="3">
        <v>1159</v>
      </c>
      <c r="R221" s="20">
        <v>1580</v>
      </c>
      <c r="S221" s="3"/>
      <c r="V221" s="19"/>
      <c r="Y221" s="22"/>
      <c r="AA221" s="4">
        <v>44952</v>
      </c>
      <c r="AB221" s="3" t="s">
        <v>149</v>
      </c>
      <c r="AC221" s="3" t="s">
        <v>152</v>
      </c>
      <c r="AD221" s="5">
        <v>190</v>
      </c>
      <c r="AJ221" s="27">
        <v>45005</v>
      </c>
      <c r="AK221" s="3" t="s">
        <v>554</v>
      </c>
      <c r="AL221" s="3">
        <v>160</v>
      </c>
      <c r="AM221" s="3">
        <v>1170</v>
      </c>
      <c r="AN221" s="20">
        <v>160</v>
      </c>
      <c r="AO221" s="3"/>
    </row>
    <row r="222" spans="1:43" x14ac:dyDescent="0.25">
      <c r="B222" s="1" t="s">
        <v>9</v>
      </c>
      <c r="C222" s="22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20"/>
      <c r="S222" s="3"/>
      <c r="V222" s="19"/>
      <c r="X222" s="1" t="s">
        <v>24</v>
      </c>
      <c r="Y222" s="21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7">
        <v>45006</v>
      </c>
      <c r="AK222" s="3" t="s">
        <v>558</v>
      </c>
      <c r="AL222" s="3"/>
      <c r="AM222" s="3">
        <v>1172</v>
      </c>
      <c r="AN222" s="20">
        <v>200</v>
      </c>
      <c r="AO222" s="3"/>
    </row>
    <row r="223" spans="1:43" x14ac:dyDescent="0.25">
      <c r="B223" s="6" t="s">
        <v>26</v>
      </c>
      <c r="C223" s="23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20"/>
      <c r="S223" s="3"/>
      <c r="V223" s="19"/>
      <c r="X223" s="1" t="s">
        <v>9</v>
      </c>
      <c r="Y223" s="22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20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20"/>
      <c r="S224" s="3"/>
      <c r="V224" s="19"/>
      <c r="X224" s="6" t="s">
        <v>27</v>
      </c>
      <c r="Y224" s="23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20"/>
      <c r="AO224" s="3"/>
    </row>
    <row r="225" spans="2:41" ht="23.25" x14ac:dyDescent="0.35">
      <c r="B225" s="168" t="str">
        <f>IF(C223&lt;0,"NO PAGAR","COBRAR'")</f>
        <v>NO PAGAR</v>
      </c>
      <c r="C225" s="168"/>
      <c r="E225" s="9">
        <v>44981</v>
      </c>
      <c r="F225" s="10" t="s">
        <v>85</v>
      </c>
      <c r="G225" s="10" t="s">
        <v>526</v>
      </c>
      <c r="H225" s="5">
        <v>210</v>
      </c>
      <c r="N225" s="3"/>
      <c r="O225" s="3"/>
      <c r="P225" s="3"/>
      <c r="Q225" s="3"/>
      <c r="R225" s="20"/>
      <c r="S225" s="3"/>
      <c r="V225" s="19"/>
      <c r="X225" s="168" t="str">
        <f>IF(Y224&lt;0,"NO PAGAR","COBRAR'")</f>
        <v>NO PAGAR</v>
      </c>
      <c r="Y225" s="168"/>
      <c r="AA225" s="9">
        <v>44992</v>
      </c>
      <c r="AB225" s="10" t="s">
        <v>562</v>
      </c>
      <c r="AC225" s="10" t="s">
        <v>141</v>
      </c>
      <c r="AD225" s="5">
        <v>150</v>
      </c>
      <c r="AJ225" s="3"/>
      <c r="AK225" s="3"/>
      <c r="AL225" s="3"/>
      <c r="AM225" s="3"/>
      <c r="AN225" s="20"/>
      <c r="AO225" s="3"/>
    </row>
    <row r="226" spans="2:41" x14ac:dyDescent="0.25">
      <c r="B226" s="159" t="s">
        <v>9</v>
      </c>
      <c r="C226" s="160"/>
      <c r="E226" s="9"/>
      <c r="F226" s="10"/>
      <c r="G226" s="10"/>
      <c r="H226" s="5"/>
      <c r="N226" s="3"/>
      <c r="O226" s="3"/>
      <c r="P226" s="3"/>
      <c r="Q226" s="3"/>
      <c r="R226" s="20"/>
      <c r="S226" s="3"/>
      <c r="V226" s="19"/>
      <c r="X226" s="6"/>
      <c r="Y226" s="8"/>
      <c r="AA226" s="9"/>
      <c r="AB226" s="10"/>
      <c r="AC226" s="10"/>
      <c r="AD226" s="5"/>
      <c r="AJ226" s="3"/>
      <c r="AK226" s="3"/>
      <c r="AL226" s="3"/>
      <c r="AM226" s="3"/>
      <c r="AN226" s="20"/>
      <c r="AO226" s="3"/>
    </row>
    <row r="227" spans="2:41" x14ac:dyDescent="0.25">
      <c r="B227" s="11" t="str">
        <f>IF(Y179&lt;0,"SALDO ADELANTADO","SALDO A FAVOR '")</f>
        <v>SALDO ADELANTADO</v>
      </c>
      <c r="C227" s="12">
        <f>IF(Y179&lt;=0,Y179*-1)</f>
        <v>2228.2800000000007</v>
      </c>
      <c r="E227" s="9"/>
      <c r="F227" s="10"/>
      <c r="G227" s="10"/>
      <c r="H227" s="5"/>
      <c r="N227" s="3"/>
      <c r="O227" s="3"/>
      <c r="P227" s="3"/>
      <c r="Q227" s="3"/>
      <c r="R227" s="20"/>
      <c r="S227" s="3"/>
      <c r="V227" s="19"/>
      <c r="X227" s="159" t="s">
        <v>9</v>
      </c>
      <c r="Y227" s="160"/>
      <c r="AA227" s="9"/>
      <c r="AB227" s="10"/>
      <c r="AC227" s="10"/>
      <c r="AD227" s="5"/>
      <c r="AJ227" s="3"/>
      <c r="AK227" s="3"/>
      <c r="AL227" s="3"/>
      <c r="AM227" s="3"/>
      <c r="AN227" s="20"/>
      <c r="AO227" s="3"/>
    </row>
    <row r="228" spans="2:41" x14ac:dyDescent="0.25">
      <c r="B228" s="13" t="s">
        <v>10</v>
      </c>
      <c r="C228" s="12">
        <f>R237</f>
        <v>1580</v>
      </c>
      <c r="E228" s="9"/>
      <c r="F228" s="10"/>
      <c r="G228" s="10"/>
      <c r="H228" s="5"/>
      <c r="N228" s="3"/>
      <c r="O228" s="3"/>
      <c r="P228" s="3"/>
      <c r="Q228" s="3"/>
      <c r="R228" s="20"/>
      <c r="S228" s="3"/>
      <c r="V228" s="19"/>
      <c r="X228" s="11" t="str">
        <f>IF(C223&lt;0,"SALDO ADELANTADO","SALDO A FAVOR'")</f>
        <v>SALDO ADELANTADO</v>
      </c>
      <c r="Y228" s="12">
        <f>IF(C223&lt;=0,C223*-1)</f>
        <v>2403.2800000000007</v>
      </c>
      <c r="AA228" s="9"/>
      <c r="AB228" s="10"/>
      <c r="AC228" s="10"/>
      <c r="AD228" s="5"/>
      <c r="AJ228" s="3"/>
      <c r="AK228" s="3"/>
      <c r="AL228" s="3"/>
      <c r="AM228" s="3"/>
      <c r="AN228" s="20"/>
      <c r="AO228" s="3"/>
    </row>
    <row r="229" spans="2:41" x14ac:dyDescent="0.25">
      <c r="B229" s="13" t="s">
        <v>11</v>
      </c>
      <c r="C229" s="12"/>
      <c r="E229" s="9"/>
      <c r="F229" s="10"/>
      <c r="G229" s="10"/>
      <c r="H229" s="5"/>
      <c r="N229" s="3"/>
      <c r="O229" s="3"/>
      <c r="P229" s="3"/>
      <c r="Q229" s="3"/>
      <c r="R229" s="20"/>
      <c r="S229" s="3"/>
      <c r="V229" s="19"/>
      <c r="X229" s="13" t="s">
        <v>10</v>
      </c>
      <c r="Y229" s="12">
        <f>AN237</f>
        <v>360</v>
      </c>
      <c r="AA229" s="9"/>
      <c r="AB229" s="10"/>
      <c r="AC229" s="10"/>
      <c r="AD229" s="5"/>
      <c r="AJ229" s="3"/>
      <c r="AK229" s="3"/>
      <c r="AL229" s="3"/>
      <c r="AM229" s="3"/>
      <c r="AN229" s="20"/>
      <c r="AO229" s="3"/>
    </row>
    <row r="230" spans="2:41" x14ac:dyDescent="0.25">
      <c r="B230" s="13" t="s">
        <v>12</v>
      </c>
      <c r="C230" s="12"/>
      <c r="E230" s="9"/>
      <c r="F230" s="10"/>
      <c r="G230" s="10"/>
      <c r="H230" s="5"/>
      <c r="N230" s="3"/>
      <c r="O230" s="3"/>
      <c r="P230" s="3"/>
      <c r="Q230" s="3"/>
      <c r="R230" s="20"/>
      <c r="S230" s="3"/>
      <c r="V230" s="19"/>
      <c r="X230" s="13" t="s">
        <v>11</v>
      </c>
      <c r="Y230" s="12"/>
      <c r="AA230" s="9"/>
      <c r="AB230" s="10"/>
      <c r="AC230" s="10"/>
      <c r="AD230" s="5"/>
      <c r="AJ230" s="3"/>
      <c r="AK230" s="3"/>
      <c r="AL230" s="3"/>
      <c r="AM230" s="3"/>
      <c r="AN230" s="20"/>
      <c r="AO230" s="3"/>
    </row>
    <row r="231" spans="2:41" x14ac:dyDescent="0.25">
      <c r="B231" s="13" t="s">
        <v>13</v>
      </c>
      <c r="C231" s="12"/>
      <c r="E231" s="9"/>
      <c r="F231" s="10"/>
      <c r="G231" s="10"/>
      <c r="H231" s="5"/>
      <c r="N231" s="3"/>
      <c r="O231" s="3"/>
      <c r="P231" s="3"/>
      <c r="Q231" s="3"/>
      <c r="R231" s="20"/>
      <c r="S231" s="3"/>
      <c r="V231" s="19"/>
      <c r="X231" s="13" t="s">
        <v>12</v>
      </c>
      <c r="Y231" s="12">
        <v>10</v>
      </c>
      <c r="AA231" s="9"/>
      <c r="AB231" s="10"/>
      <c r="AC231" s="10"/>
      <c r="AD231" s="5"/>
      <c r="AJ231" s="3"/>
      <c r="AK231" s="3"/>
      <c r="AL231" s="3"/>
      <c r="AM231" s="3"/>
      <c r="AN231" s="20"/>
      <c r="AO231" s="3"/>
    </row>
    <row r="232" spans="2:41" x14ac:dyDescent="0.25">
      <c r="B232" s="13" t="s">
        <v>14</v>
      </c>
      <c r="C232" s="12"/>
      <c r="E232" s="9"/>
      <c r="F232" s="10"/>
      <c r="G232" s="10"/>
      <c r="H232" s="5"/>
      <c r="N232" s="3"/>
      <c r="O232" s="3"/>
      <c r="P232" s="3"/>
      <c r="Q232" s="3"/>
      <c r="R232" s="20"/>
      <c r="S232" s="3"/>
      <c r="V232" s="19"/>
      <c r="X232" s="13" t="s">
        <v>13</v>
      </c>
      <c r="Y232" s="12"/>
      <c r="AA232" s="9"/>
      <c r="AB232" s="10"/>
      <c r="AC232" s="10"/>
      <c r="AD232" s="5"/>
      <c r="AJ232" s="3"/>
      <c r="AK232" s="3"/>
      <c r="AL232" s="3"/>
      <c r="AM232" s="3"/>
      <c r="AN232" s="20"/>
      <c r="AO232" s="3"/>
    </row>
    <row r="233" spans="2:41" x14ac:dyDescent="0.25">
      <c r="B233" s="13" t="s">
        <v>15</v>
      </c>
      <c r="C233" s="12"/>
      <c r="E233" s="9"/>
      <c r="F233" s="10"/>
      <c r="G233" s="10"/>
      <c r="H233" s="5"/>
      <c r="N233" s="3"/>
      <c r="O233" s="3"/>
      <c r="P233" s="3"/>
      <c r="Q233" s="3"/>
      <c r="R233" s="20"/>
      <c r="S233" s="3"/>
      <c r="V233" s="19"/>
      <c r="X233" s="13" t="s">
        <v>14</v>
      </c>
      <c r="Y233" s="12"/>
      <c r="AA233" s="9"/>
      <c r="AB233" s="10"/>
      <c r="AC233" s="10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3" t="s">
        <v>16</v>
      </c>
      <c r="C234" s="12"/>
      <c r="E234" s="9"/>
      <c r="F234" s="10"/>
      <c r="G234" s="10"/>
      <c r="H234" s="5"/>
      <c r="N234" s="3"/>
      <c r="O234" s="3"/>
      <c r="P234" s="3"/>
      <c r="Q234" s="3"/>
      <c r="R234" s="20"/>
      <c r="S234" s="3"/>
      <c r="V234" s="19"/>
      <c r="X234" s="13" t="s">
        <v>15</v>
      </c>
      <c r="Y234" s="12"/>
      <c r="AA234" s="9"/>
      <c r="AB234" s="10"/>
      <c r="AC234" s="10"/>
      <c r="AD234" s="5"/>
      <c r="AJ234" s="3"/>
      <c r="AK234" s="3"/>
      <c r="AL234" s="3"/>
      <c r="AM234" s="3"/>
      <c r="AN234" s="20"/>
      <c r="AO234" s="3"/>
    </row>
    <row r="235" spans="2:41" x14ac:dyDescent="0.25">
      <c r="B235" s="13" t="s">
        <v>17</v>
      </c>
      <c r="C235" s="12"/>
      <c r="E235" s="161" t="s">
        <v>7</v>
      </c>
      <c r="F235" s="162"/>
      <c r="G235" s="163"/>
      <c r="H235" s="5">
        <f>SUM(H221:H234)</f>
        <v>1405</v>
      </c>
      <c r="N235" s="3"/>
      <c r="O235" s="3"/>
      <c r="P235" s="3"/>
      <c r="Q235" s="3"/>
      <c r="R235" s="20"/>
      <c r="S235" s="3"/>
      <c r="V235" s="19"/>
      <c r="X235" s="13" t="s">
        <v>16</v>
      </c>
      <c r="Y235" s="12"/>
      <c r="AA235" s="161" t="s">
        <v>7</v>
      </c>
      <c r="AB235" s="162"/>
      <c r="AC235" s="163"/>
      <c r="AD235" s="5">
        <f>SUM(AD221:AD234)</f>
        <v>1300</v>
      </c>
      <c r="AJ235" s="3"/>
      <c r="AK235" s="3"/>
      <c r="AL235" s="3"/>
      <c r="AM235" s="3"/>
      <c r="AN235" s="20"/>
      <c r="AO235" s="3"/>
    </row>
    <row r="236" spans="2:41" x14ac:dyDescent="0.25">
      <c r="B236" s="14"/>
      <c r="C236" s="12"/>
      <c r="E236" s="15"/>
      <c r="F236" s="15"/>
      <c r="G236" s="15"/>
      <c r="N236" s="3"/>
      <c r="O236" s="3"/>
      <c r="P236" s="3"/>
      <c r="Q236" s="3"/>
      <c r="R236" s="20"/>
      <c r="S236" s="3"/>
      <c r="V236" s="19"/>
      <c r="X236" s="13" t="s">
        <v>582</v>
      </c>
      <c r="Y236" s="12">
        <f>'combustibles '!I102</f>
        <v>95</v>
      </c>
      <c r="AA236" s="15"/>
      <c r="AB236" s="15"/>
      <c r="AC236" s="15"/>
      <c r="AJ236" s="3"/>
      <c r="AK236" s="3"/>
      <c r="AL236" s="3"/>
      <c r="AM236" s="3"/>
      <c r="AN236" s="20"/>
      <c r="AO236" s="3"/>
    </row>
    <row r="237" spans="2:41" x14ac:dyDescent="0.25">
      <c r="B237" s="14"/>
      <c r="C237" s="12"/>
      <c r="N237" s="161" t="s">
        <v>7</v>
      </c>
      <c r="O237" s="162"/>
      <c r="P237" s="162"/>
      <c r="Q237" s="163"/>
      <c r="R237" s="20">
        <f>SUM(R221:R236)</f>
        <v>1580</v>
      </c>
      <c r="S237" s="3"/>
      <c r="V237" s="19"/>
      <c r="X237" s="14" t="s">
        <v>575</v>
      </c>
      <c r="Y237" s="12">
        <v>425.358</v>
      </c>
      <c r="AJ237" s="161" t="s">
        <v>7</v>
      </c>
      <c r="AK237" s="162"/>
      <c r="AL237" s="162"/>
      <c r="AM237" s="163"/>
      <c r="AN237" s="20">
        <f>SUM(AN221:AN236)</f>
        <v>360</v>
      </c>
      <c r="AO237" s="3"/>
    </row>
    <row r="238" spans="2:41" x14ac:dyDescent="0.25">
      <c r="B238" s="14"/>
      <c r="C238" s="12"/>
      <c r="V238" s="19"/>
      <c r="X238" s="14"/>
      <c r="Y238" s="12"/>
    </row>
    <row r="239" spans="2:41" x14ac:dyDescent="0.25">
      <c r="B239" s="14"/>
      <c r="C239" s="12"/>
      <c r="V239" s="19"/>
      <c r="X239" s="14"/>
      <c r="Y239" s="12"/>
    </row>
    <row r="240" spans="2:41" x14ac:dyDescent="0.25">
      <c r="B240" s="14"/>
      <c r="C240" s="12"/>
      <c r="E240" s="16"/>
      <c r="V240" s="19"/>
      <c r="X240" s="14"/>
      <c r="Y240" s="12"/>
      <c r="AA240" s="16"/>
    </row>
    <row r="241" spans="2:27" x14ac:dyDescent="0.25">
      <c r="B241" s="14"/>
      <c r="C241" s="12"/>
      <c r="V241" s="19"/>
      <c r="X241" s="14"/>
      <c r="Y241" s="12"/>
    </row>
    <row r="242" spans="2:27" x14ac:dyDescent="0.25">
      <c r="B242" s="14"/>
      <c r="C242" s="12"/>
      <c r="V242" s="19"/>
      <c r="X242" s="14"/>
      <c r="Y242" s="12"/>
    </row>
    <row r="243" spans="2:27" x14ac:dyDescent="0.25">
      <c r="B243" s="14"/>
      <c r="C243" s="12"/>
      <c r="V243" s="19"/>
      <c r="X243" s="14"/>
      <c r="Y243" s="12"/>
    </row>
    <row r="244" spans="2:27" x14ac:dyDescent="0.25">
      <c r="B244" s="14"/>
      <c r="C244" s="12"/>
      <c r="V244" s="19"/>
      <c r="X244" s="14"/>
      <c r="Y244" s="12"/>
    </row>
    <row r="245" spans="2:27" x14ac:dyDescent="0.25">
      <c r="B245" s="13"/>
      <c r="C245" s="12"/>
      <c r="V245" s="19"/>
      <c r="X245" s="14"/>
      <c r="Y245" s="12"/>
    </row>
    <row r="246" spans="2:27" x14ac:dyDescent="0.25">
      <c r="B246" s="17" t="s">
        <v>18</v>
      </c>
      <c r="C246" s="18">
        <f>SUM(C227:C245)</f>
        <v>3808.2800000000007</v>
      </c>
      <c r="V246" s="19"/>
      <c r="X246" s="13"/>
      <c r="Y246" s="12"/>
    </row>
    <row r="247" spans="2:27" x14ac:dyDescent="0.25">
      <c r="D247" s="30" t="s">
        <v>22</v>
      </c>
      <c r="E247" s="30" t="s">
        <v>21</v>
      </c>
      <c r="V247" s="19"/>
      <c r="X247" s="17" t="s">
        <v>18</v>
      </c>
      <c r="Y247" s="18">
        <f>SUM(Y228:Y246)</f>
        <v>3293.6380000000008</v>
      </c>
      <c r="Z247" s="30" t="s">
        <v>22</v>
      </c>
      <c r="AA247" s="30" t="s">
        <v>21</v>
      </c>
    </row>
    <row r="248" spans="2:27" x14ac:dyDescent="0.25">
      <c r="E248" s="1" t="s">
        <v>19</v>
      </c>
      <c r="V248" s="19"/>
      <c r="AA248" s="1" t="s">
        <v>19</v>
      </c>
    </row>
    <row r="249" spans="2:27" x14ac:dyDescent="0.25">
      <c r="V249" s="19"/>
    </row>
    <row r="250" spans="2:27" x14ac:dyDescent="0.25">
      <c r="V250" s="19"/>
    </row>
    <row r="251" spans="2:27" x14ac:dyDescent="0.25">
      <c r="V251" s="19"/>
    </row>
    <row r="252" spans="2:27" x14ac:dyDescent="0.25">
      <c r="V252" s="19"/>
    </row>
    <row r="253" spans="2:27" x14ac:dyDescent="0.25">
      <c r="V253" s="19"/>
    </row>
    <row r="254" spans="2:27" x14ac:dyDescent="0.25">
      <c r="V254" s="19"/>
    </row>
    <row r="255" spans="2:27" x14ac:dyDescent="0.25">
      <c r="V255" s="19"/>
    </row>
    <row r="256" spans="2:27" x14ac:dyDescent="0.25">
      <c r="V256" s="19"/>
    </row>
    <row r="257" spans="2:41" x14ac:dyDescent="0.25">
      <c r="V257" s="19"/>
    </row>
    <row r="258" spans="2:41" x14ac:dyDescent="0.25">
      <c r="V258" s="19"/>
    </row>
    <row r="259" spans="2:41" x14ac:dyDescent="0.25">
      <c r="V259" s="19"/>
    </row>
    <row r="260" spans="2:41" x14ac:dyDescent="0.25">
      <c r="V260" s="19"/>
      <c r="AC260" s="164" t="s">
        <v>29</v>
      </c>
      <c r="AD260" s="164"/>
      <c r="AE260" s="164"/>
    </row>
    <row r="261" spans="2:41" x14ac:dyDescent="0.25">
      <c r="H261" s="165" t="s">
        <v>28</v>
      </c>
      <c r="I261" s="165"/>
      <c r="J261" s="165"/>
      <c r="V261" s="19"/>
      <c r="AC261" s="164"/>
      <c r="AD261" s="164"/>
      <c r="AE261" s="164"/>
    </row>
    <row r="262" spans="2:41" x14ac:dyDescent="0.25">
      <c r="H262" s="165"/>
      <c r="I262" s="165"/>
      <c r="J262" s="165"/>
      <c r="V262" s="19"/>
      <c r="AC262" s="164"/>
      <c r="AD262" s="164"/>
      <c r="AE262" s="164"/>
    </row>
    <row r="263" spans="2:41" x14ac:dyDescent="0.25">
      <c r="V263" s="19"/>
    </row>
    <row r="264" spans="2:41" ht="23.25" x14ac:dyDescent="0.35">
      <c r="B264" s="24" t="s">
        <v>65</v>
      </c>
      <c r="V264" s="19"/>
    </row>
    <row r="265" spans="2:41" ht="23.25" x14ac:dyDescent="0.35">
      <c r="B265" s="25" t="s">
        <v>32</v>
      </c>
      <c r="C265" s="22">
        <f>IF(X219="PAGADO",0,Y224)</f>
        <v>-1993.6380000000008</v>
      </c>
      <c r="V265" s="19"/>
      <c r="X265" s="24" t="s">
        <v>65</v>
      </c>
    </row>
    <row r="266" spans="2:41" ht="23.25" x14ac:dyDescent="0.35">
      <c r="B266" s="1" t="s">
        <v>0</v>
      </c>
      <c r="C266" s="21">
        <f>H282</f>
        <v>550</v>
      </c>
      <c r="E266" s="166" t="s">
        <v>615</v>
      </c>
      <c r="F266" s="166"/>
      <c r="G266" s="166"/>
      <c r="H266" s="166"/>
      <c r="V266" s="19"/>
      <c r="X266" s="25" t="s">
        <v>32</v>
      </c>
      <c r="Y266" s="22">
        <f>IF(B265="PAGADO",0,C270)</f>
        <v>-1680.7380000000007</v>
      </c>
      <c r="AA266" s="166" t="s">
        <v>615</v>
      </c>
      <c r="AB266" s="166"/>
      <c r="AC266" s="166"/>
      <c r="AD266" s="166"/>
    </row>
    <row r="267" spans="2:41" x14ac:dyDescent="0.25">
      <c r="C267" s="22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9"/>
      <c r="X267" s="1" t="s">
        <v>0</v>
      </c>
      <c r="Y267" s="21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21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7">
        <v>45013</v>
      </c>
      <c r="O268" s="3" t="s">
        <v>593</v>
      </c>
      <c r="P268" s="3">
        <v>40</v>
      </c>
      <c r="Q268" s="3">
        <v>1181</v>
      </c>
      <c r="R268" s="20">
        <v>40</v>
      </c>
      <c r="S268" s="3"/>
      <c r="V268" s="19"/>
      <c r="Y268" s="22"/>
      <c r="AA268" s="4">
        <v>45009</v>
      </c>
      <c r="AB268" s="3" t="s">
        <v>87</v>
      </c>
      <c r="AC268" s="3" t="s">
        <v>86</v>
      </c>
      <c r="AD268" s="5">
        <v>150</v>
      </c>
      <c r="AJ268" s="27">
        <v>45028</v>
      </c>
      <c r="AK268" s="3" t="s">
        <v>645</v>
      </c>
      <c r="AL268" s="3">
        <v>100</v>
      </c>
      <c r="AM268" s="3"/>
      <c r="AN268" s="20">
        <v>100</v>
      </c>
      <c r="AO268" s="3"/>
    </row>
    <row r="269" spans="2:41" x14ac:dyDescent="0.25">
      <c r="B269" s="1" t="s">
        <v>9</v>
      </c>
      <c r="C269" s="22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7">
        <v>45020</v>
      </c>
      <c r="O269" s="3" t="s">
        <v>110</v>
      </c>
      <c r="P269" s="3">
        <v>150</v>
      </c>
      <c r="Q269" s="3">
        <v>1196</v>
      </c>
      <c r="R269" s="20">
        <v>150</v>
      </c>
      <c r="S269" s="3"/>
      <c r="V269" s="19"/>
      <c r="X269" s="1" t="s">
        <v>24</v>
      </c>
      <c r="Y269" s="21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20"/>
      <c r="AO269" s="3"/>
    </row>
    <row r="270" spans="2:41" x14ac:dyDescent="0.25">
      <c r="B270" s="6" t="s">
        <v>25</v>
      </c>
      <c r="C270" s="23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20"/>
      <c r="S270" s="3"/>
      <c r="V270" s="19"/>
      <c r="X270" s="1" t="s">
        <v>9</v>
      </c>
      <c r="Y270" s="22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20"/>
      <c r="AO270" s="3"/>
    </row>
    <row r="271" spans="2:41" ht="26.25" x14ac:dyDescent="0.4">
      <c r="B271" s="167" t="str">
        <f>IF(C270&lt;0,"NO PAGAR","COBRAR")</f>
        <v>NO PAGAR</v>
      </c>
      <c r="C271" s="167"/>
      <c r="E271" s="4"/>
      <c r="F271" s="3"/>
      <c r="G271" s="3"/>
      <c r="H271" s="5"/>
      <c r="N271" s="3"/>
      <c r="O271" s="3"/>
      <c r="P271" s="3"/>
      <c r="Q271" s="3"/>
      <c r="R271" s="20"/>
      <c r="S271" s="3"/>
      <c r="V271" s="19"/>
      <c r="X271" s="6" t="s">
        <v>8</v>
      </c>
      <c r="Y271" s="23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20"/>
      <c r="AO271" s="3"/>
    </row>
    <row r="272" spans="2:41" ht="26.25" x14ac:dyDescent="0.4">
      <c r="B272" s="159" t="s">
        <v>9</v>
      </c>
      <c r="C272" s="160"/>
      <c r="E272" s="9"/>
      <c r="F272" s="10"/>
      <c r="G272" s="10"/>
      <c r="H272" s="5"/>
      <c r="N272" s="3"/>
      <c r="O272" s="3"/>
      <c r="P272" s="3"/>
      <c r="Q272" s="3"/>
      <c r="R272" s="20"/>
      <c r="S272" s="3"/>
      <c r="V272" s="19"/>
      <c r="X272" s="167" t="str">
        <f>IF(Y271&lt;0,"NO PAGAR","COBRAR")</f>
        <v>NO PAGAR</v>
      </c>
      <c r="Y272" s="167"/>
      <c r="AA272" s="9"/>
      <c r="AB272" s="10"/>
      <c r="AC272" s="10"/>
      <c r="AD272" s="5"/>
      <c r="AJ272" s="3"/>
      <c r="AK272" s="3"/>
      <c r="AL272" s="3"/>
      <c r="AM272" s="3"/>
      <c r="AN272" s="20"/>
      <c r="AO272" s="3"/>
    </row>
    <row r="273" spans="2:41" x14ac:dyDescent="0.25">
      <c r="B273" s="11" t="str">
        <f>IF(C306&lt;0,"SALDO A FAVOR","SALDO ADELANTAD0'")</f>
        <v>SALDO ADELANTAD0'</v>
      </c>
      <c r="C273" s="12">
        <f>IF(Y224&lt;=0,Y224*-1)</f>
        <v>1993.6380000000008</v>
      </c>
      <c r="E273" s="9"/>
      <c r="F273" s="10"/>
      <c r="G273" s="10"/>
      <c r="H273" s="5"/>
      <c r="N273" s="3"/>
      <c r="O273" s="3"/>
      <c r="P273" s="3"/>
      <c r="Q273" s="3"/>
      <c r="R273" s="20"/>
      <c r="S273" s="3"/>
      <c r="V273" s="19"/>
      <c r="X273" s="159" t="s">
        <v>9</v>
      </c>
      <c r="Y273" s="160"/>
      <c r="AA273" s="9"/>
      <c r="AB273" s="10"/>
      <c r="AC273" s="10"/>
      <c r="AD273" s="5"/>
      <c r="AJ273" s="3"/>
      <c r="AK273" s="3"/>
      <c r="AL273" s="3"/>
      <c r="AM273" s="3"/>
      <c r="AN273" s="20"/>
      <c r="AO273" s="3"/>
    </row>
    <row r="274" spans="2:41" x14ac:dyDescent="0.25">
      <c r="B274" s="13" t="s">
        <v>10</v>
      </c>
      <c r="C274" s="12">
        <f>R284</f>
        <v>190</v>
      </c>
      <c r="E274" s="9"/>
      <c r="F274" s="10"/>
      <c r="G274" s="10"/>
      <c r="H274" s="5"/>
      <c r="N274" s="3"/>
      <c r="O274" s="3"/>
      <c r="P274" s="3"/>
      <c r="Q274" s="3"/>
      <c r="R274" s="20"/>
      <c r="S274" s="3"/>
      <c r="V274" s="19"/>
      <c r="X274" s="11" t="str">
        <f>IF(C270&lt;0,"SALDO ADELANTADO","SALDO A FAVOR'")</f>
        <v>SALDO ADELANTADO</v>
      </c>
      <c r="Y274" s="12">
        <f>IF(C270&lt;=0,C270*-1)</f>
        <v>1680.7380000000007</v>
      </c>
      <c r="AA274" s="9"/>
      <c r="AB274" s="10"/>
      <c r="AC274" s="10"/>
      <c r="AD274" s="5"/>
      <c r="AJ274" s="3"/>
      <c r="AK274" s="3"/>
      <c r="AL274" s="3"/>
      <c r="AM274" s="3"/>
      <c r="AN274" s="20"/>
      <c r="AO274" s="3"/>
    </row>
    <row r="275" spans="2:41" x14ac:dyDescent="0.25">
      <c r="B275" s="13" t="s">
        <v>11</v>
      </c>
      <c r="C275" s="12"/>
      <c r="E275" s="9"/>
      <c r="F275" s="10"/>
      <c r="G275" s="10"/>
      <c r="H275" s="5"/>
      <c r="N275" s="3"/>
      <c r="O275" s="3"/>
      <c r="P275" s="3"/>
      <c r="Q275" s="3"/>
      <c r="R275" s="20"/>
      <c r="S275" s="3"/>
      <c r="V275" s="19"/>
      <c r="X275" s="13" t="s">
        <v>10</v>
      </c>
      <c r="Y275" s="12">
        <f>AN284</f>
        <v>100</v>
      </c>
      <c r="AA275" s="9"/>
      <c r="AB275" s="10"/>
      <c r="AC275" s="10"/>
      <c r="AD275" s="5"/>
      <c r="AJ275" s="3"/>
      <c r="AK275" s="3"/>
      <c r="AL275" s="3"/>
      <c r="AM275" s="3"/>
      <c r="AN275" s="20"/>
      <c r="AO275" s="3"/>
    </row>
    <row r="276" spans="2:41" x14ac:dyDescent="0.25">
      <c r="B276" s="13" t="s">
        <v>12</v>
      </c>
      <c r="C276" s="12"/>
      <c r="E276" s="9"/>
      <c r="F276" s="10"/>
      <c r="G276" s="10"/>
      <c r="H276" s="5"/>
      <c r="N276" s="3"/>
      <c r="O276" s="3"/>
      <c r="P276" s="3"/>
      <c r="Q276" s="3"/>
      <c r="R276" s="20"/>
      <c r="S276" s="3"/>
      <c r="V276" s="19"/>
      <c r="X276" s="13" t="s">
        <v>11</v>
      </c>
      <c r="Y276" s="12">
        <v>50</v>
      </c>
      <c r="AA276" s="9"/>
      <c r="AB276" s="10"/>
      <c r="AC276" s="10"/>
      <c r="AD276" s="5"/>
      <c r="AJ276" s="3"/>
      <c r="AK276" s="3"/>
      <c r="AL276" s="3"/>
      <c r="AM276" s="3"/>
      <c r="AN276" s="20"/>
      <c r="AO276" s="3"/>
    </row>
    <row r="277" spans="2:41" x14ac:dyDescent="0.25">
      <c r="B277" s="13" t="s">
        <v>13</v>
      </c>
      <c r="C277" s="12"/>
      <c r="E277" s="9"/>
      <c r="F277" s="10"/>
      <c r="G277" s="10"/>
      <c r="H277" s="5"/>
      <c r="N277" s="3"/>
      <c r="O277" s="3"/>
      <c r="P277" s="3"/>
      <c r="Q277" s="3"/>
      <c r="R277" s="20"/>
      <c r="S277" s="3"/>
      <c r="V277" s="19"/>
      <c r="X277" s="13" t="s">
        <v>12</v>
      </c>
      <c r="Y277" s="12">
        <v>15</v>
      </c>
      <c r="AA277" s="9"/>
      <c r="AB277" s="10"/>
      <c r="AC277" s="10"/>
      <c r="AD277" s="5"/>
      <c r="AJ277" s="3"/>
      <c r="AK277" s="3"/>
      <c r="AL277" s="3"/>
      <c r="AM277" s="3"/>
      <c r="AN277" s="20"/>
      <c r="AO277" s="3"/>
    </row>
    <row r="278" spans="2:41" x14ac:dyDescent="0.25">
      <c r="B278" s="13" t="s">
        <v>14</v>
      </c>
      <c r="C278" s="12"/>
      <c r="E278" s="9"/>
      <c r="F278" s="10"/>
      <c r="G278" s="10"/>
      <c r="H278" s="5"/>
      <c r="N278" s="3"/>
      <c r="O278" s="3"/>
      <c r="P278" s="3"/>
      <c r="Q278" s="3"/>
      <c r="R278" s="20"/>
      <c r="S278" s="3"/>
      <c r="V278" s="19"/>
      <c r="X278" s="13" t="s">
        <v>13</v>
      </c>
      <c r="Y278" s="12">
        <v>20</v>
      </c>
      <c r="AA278" s="9"/>
      <c r="AB278" s="10"/>
      <c r="AC278" s="10"/>
      <c r="AD278" s="5"/>
      <c r="AJ278" s="3"/>
      <c r="AK278" s="3"/>
      <c r="AL278" s="3"/>
      <c r="AM278" s="3"/>
      <c r="AN278" s="20"/>
      <c r="AO278" s="3"/>
    </row>
    <row r="279" spans="2:41" x14ac:dyDescent="0.25">
      <c r="B279" s="13" t="s">
        <v>15</v>
      </c>
      <c r="C279" s="12"/>
      <c r="E279" s="9"/>
      <c r="F279" s="10"/>
      <c r="G279" s="10"/>
      <c r="H279" s="5"/>
      <c r="N279" s="3"/>
      <c r="O279" s="3"/>
      <c r="P279" s="3"/>
      <c r="Q279" s="3"/>
      <c r="R279" s="20"/>
      <c r="S279" s="3"/>
      <c r="V279" s="19"/>
      <c r="X279" s="13" t="s">
        <v>649</v>
      </c>
      <c r="Y279" s="12">
        <v>59.25</v>
      </c>
      <c r="AA279" s="9"/>
      <c r="AB279" s="10"/>
      <c r="AC279" s="10"/>
      <c r="AD279" s="5"/>
      <c r="AJ279" s="3"/>
      <c r="AK279" s="3"/>
      <c r="AL279" s="3"/>
      <c r="AM279" s="3"/>
      <c r="AN279" s="20"/>
      <c r="AO279" s="3"/>
    </row>
    <row r="280" spans="2:41" x14ac:dyDescent="0.25">
      <c r="B280" s="13" t="s">
        <v>594</v>
      </c>
      <c r="C280" s="12">
        <v>47.1</v>
      </c>
      <c r="E280" s="9"/>
      <c r="F280" s="10"/>
      <c r="G280" s="10"/>
      <c r="H280" s="5"/>
      <c r="N280" s="3"/>
      <c r="O280" s="3"/>
      <c r="P280" s="3"/>
      <c r="Q280" s="3"/>
      <c r="R280" s="20"/>
      <c r="S280" s="3"/>
      <c r="V280" s="19"/>
      <c r="X280" s="13" t="s">
        <v>660</v>
      </c>
      <c r="Y280" s="12">
        <v>45.32</v>
      </c>
      <c r="AA280" s="9"/>
      <c r="AB280" s="10"/>
      <c r="AC280" s="10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3" t="s">
        <v>17</v>
      </c>
      <c r="C281" s="12"/>
      <c r="E281" s="9"/>
      <c r="F281" s="10"/>
      <c r="G281" s="10"/>
      <c r="H281" s="5"/>
      <c r="N281" s="3"/>
      <c r="O281" s="3"/>
      <c r="P281" s="3"/>
      <c r="Q281" s="3"/>
      <c r="R281" s="20"/>
      <c r="S281" s="3"/>
      <c r="V281" s="19"/>
      <c r="X281" s="13" t="s">
        <v>16</v>
      </c>
      <c r="Y281" s="12"/>
      <c r="AA281" s="9"/>
      <c r="AB281" s="10"/>
      <c r="AC281" s="10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14"/>
      <c r="C282" s="12"/>
      <c r="E282" s="161" t="s">
        <v>7</v>
      </c>
      <c r="F282" s="162"/>
      <c r="G282" s="163"/>
      <c r="H282" s="5">
        <f>SUM(H268:H281)</f>
        <v>550</v>
      </c>
      <c r="N282" s="3"/>
      <c r="O282" s="3"/>
      <c r="P282" s="3"/>
      <c r="Q282" s="3"/>
      <c r="R282" s="20"/>
      <c r="S282" s="3"/>
      <c r="V282" s="19"/>
      <c r="X282" s="13" t="s">
        <v>17</v>
      </c>
      <c r="Y282" s="12"/>
      <c r="AA282" s="161" t="s">
        <v>7</v>
      </c>
      <c r="AB282" s="162"/>
      <c r="AC282" s="163"/>
      <c r="AD282" s="5">
        <f>SUM(AD268:AD281)</f>
        <v>150</v>
      </c>
      <c r="AJ282" s="3"/>
      <c r="AK282" s="3"/>
      <c r="AL282" s="3"/>
      <c r="AM282" s="3"/>
      <c r="AN282" s="20"/>
      <c r="AO282" s="3"/>
    </row>
    <row r="283" spans="2:41" x14ac:dyDescent="0.25">
      <c r="B283" s="14"/>
      <c r="C283" s="12"/>
      <c r="E283" s="15"/>
      <c r="F283" s="15"/>
      <c r="G283" s="15"/>
      <c r="N283" s="3"/>
      <c r="O283" s="3"/>
      <c r="P283" s="3"/>
      <c r="Q283" s="3"/>
      <c r="R283" s="20"/>
      <c r="S283" s="3"/>
      <c r="V283" s="19"/>
      <c r="X283" s="14"/>
      <c r="Y283" s="12"/>
      <c r="AA283" s="15"/>
      <c r="AB283" s="15"/>
      <c r="AC283" s="15"/>
      <c r="AJ283" s="3"/>
      <c r="AK283" s="3"/>
      <c r="AL283" s="3"/>
      <c r="AM283" s="3"/>
      <c r="AN283" s="20"/>
      <c r="AO283" s="3"/>
    </row>
    <row r="284" spans="2:41" x14ac:dyDescent="0.25">
      <c r="B284" s="14"/>
      <c r="C284" s="12"/>
      <c r="N284" s="161" t="s">
        <v>7</v>
      </c>
      <c r="O284" s="162"/>
      <c r="P284" s="162"/>
      <c r="Q284" s="163"/>
      <c r="R284" s="20">
        <f>SUM(R268:R283)</f>
        <v>190</v>
      </c>
      <c r="S284" s="3"/>
      <c r="V284" s="19"/>
      <c r="X284" s="14"/>
      <c r="Y284" s="12"/>
      <c r="AJ284" s="161" t="s">
        <v>7</v>
      </c>
      <c r="AK284" s="162"/>
      <c r="AL284" s="162"/>
      <c r="AM284" s="163"/>
      <c r="AN284" s="20">
        <f>SUM(AN268:AN283)</f>
        <v>100</v>
      </c>
      <c r="AO284" s="3"/>
    </row>
    <row r="285" spans="2:41" x14ac:dyDescent="0.25">
      <c r="B285" s="14"/>
      <c r="C285" s="12"/>
      <c r="V285" s="19"/>
      <c r="X285" s="14"/>
      <c r="Y285" s="12"/>
    </row>
    <row r="286" spans="2:41" x14ac:dyDescent="0.25">
      <c r="B286" s="14"/>
      <c r="C286" s="12"/>
      <c r="V286" s="19"/>
      <c r="X286" s="14"/>
      <c r="Y286" s="12"/>
    </row>
    <row r="287" spans="2:41" x14ac:dyDescent="0.25">
      <c r="B287" s="14"/>
      <c r="C287" s="12"/>
      <c r="E287" s="16"/>
      <c r="V287" s="19"/>
      <c r="X287" s="14"/>
      <c r="Y287" s="12"/>
      <c r="AA287" s="16"/>
    </row>
    <row r="288" spans="2:41" x14ac:dyDescent="0.25">
      <c r="B288" s="14"/>
      <c r="C288" s="12"/>
      <c r="V288" s="19"/>
      <c r="X288" s="14"/>
      <c r="Y288" s="12"/>
    </row>
    <row r="289" spans="1:43" x14ac:dyDescent="0.25">
      <c r="B289" s="14"/>
      <c r="C289" s="12"/>
      <c r="V289" s="19"/>
      <c r="X289" s="14"/>
      <c r="Y289" s="12"/>
    </row>
    <row r="290" spans="1:43" x14ac:dyDescent="0.25">
      <c r="B290" s="14"/>
      <c r="C290" s="12"/>
      <c r="V290" s="19"/>
      <c r="X290" s="14"/>
      <c r="Y290" s="12"/>
    </row>
    <row r="291" spans="1:43" x14ac:dyDescent="0.25">
      <c r="B291" s="13"/>
      <c r="C291" s="12"/>
      <c r="V291" s="19"/>
      <c r="X291" s="14"/>
      <c r="Y291" s="12"/>
    </row>
    <row r="292" spans="1:43" x14ac:dyDescent="0.25">
      <c r="B292" s="17" t="s">
        <v>18</v>
      </c>
      <c r="C292" s="18">
        <f>SUM(C273:C291)</f>
        <v>2230.7380000000007</v>
      </c>
      <c r="V292" s="19"/>
      <c r="X292" s="13"/>
      <c r="Y292" s="12"/>
    </row>
    <row r="293" spans="1:43" x14ac:dyDescent="0.25">
      <c r="V293" s="19"/>
      <c r="X293" s="17" t="s">
        <v>18</v>
      </c>
      <c r="Y293" s="18">
        <f>SUM(Y274:Y292)</f>
        <v>1970.3080000000007</v>
      </c>
    </row>
    <row r="294" spans="1:43" x14ac:dyDescent="0.25">
      <c r="D294" s="30" t="s">
        <v>22</v>
      </c>
      <c r="E294" s="30" t="s">
        <v>21</v>
      </c>
      <c r="V294" s="19"/>
      <c r="Z294" s="30" t="s">
        <v>22</v>
      </c>
      <c r="AA294" s="30" t="s">
        <v>21</v>
      </c>
    </row>
    <row r="295" spans="1:43" x14ac:dyDescent="0.25">
      <c r="E295" s="1" t="s">
        <v>19</v>
      </c>
      <c r="V295" s="19"/>
      <c r="AA295" s="1" t="s">
        <v>19</v>
      </c>
    </row>
    <row r="296" spans="1:43" x14ac:dyDescent="0.25">
      <c r="V296" s="19"/>
    </row>
    <row r="297" spans="1:43" x14ac:dyDescent="0.25">
      <c r="V297" s="19"/>
    </row>
    <row r="298" spans="1:43" x14ac:dyDescent="0.25">
      <c r="V298" s="19"/>
    </row>
    <row r="299" spans="1:43" x14ac:dyDescent="0.25">
      <c r="V299" s="19"/>
    </row>
    <row r="300" spans="1:43" x14ac:dyDescent="0.25">
      <c r="V300" s="19"/>
    </row>
    <row r="301" spans="1:43" x14ac:dyDescent="0.25">
      <c r="B301" s="19"/>
      <c r="C301" s="19"/>
      <c r="V301" s="19"/>
    </row>
    <row r="302" spans="1:43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</row>
    <row r="303" spans="1:43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</row>
    <row r="304" spans="1:43" x14ac:dyDescent="0.25">
      <c r="A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</row>
    <row r="305" spans="2:41" x14ac:dyDescent="0.25">
      <c r="V305" s="19"/>
    </row>
    <row r="306" spans="2:41" x14ac:dyDescent="0.25">
      <c r="H306" s="165" t="s">
        <v>30</v>
      </c>
      <c r="I306" s="165"/>
      <c r="J306" s="165"/>
      <c r="V306" s="19"/>
      <c r="AA306" s="165" t="s">
        <v>31</v>
      </c>
      <c r="AB306" s="165"/>
      <c r="AC306" s="165"/>
    </row>
    <row r="307" spans="2:41" x14ac:dyDescent="0.25">
      <c r="H307" s="165"/>
      <c r="I307" s="165"/>
      <c r="J307" s="165"/>
      <c r="V307" s="19"/>
      <c r="AA307" s="165"/>
      <c r="AB307" s="165"/>
      <c r="AC307" s="165"/>
    </row>
    <row r="308" spans="2:41" x14ac:dyDescent="0.25">
      <c r="V308" s="19"/>
    </row>
    <row r="309" spans="2:41" ht="23.25" x14ac:dyDescent="0.35">
      <c r="B309" s="26" t="s">
        <v>65</v>
      </c>
      <c r="V309" s="19"/>
    </row>
    <row r="310" spans="2:41" ht="23.25" x14ac:dyDescent="0.35">
      <c r="B310" s="25" t="s">
        <v>32</v>
      </c>
      <c r="C310" s="22">
        <f>IF(X266="PAGADO",0,C270)</f>
        <v>-1680.7380000000007</v>
      </c>
      <c r="V310" s="19"/>
      <c r="X310" s="24" t="s">
        <v>65</v>
      </c>
    </row>
    <row r="311" spans="2:41" ht="23.25" x14ac:dyDescent="0.35">
      <c r="B311" s="1" t="s">
        <v>0</v>
      </c>
      <c r="C311" s="21">
        <f>H327</f>
        <v>1460</v>
      </c>
      <c r="E311" s="166" t="s">
        <v>359</v>
      </c>
      <c r="F311" s="166"/>
      <c r="G311" s="166"/>
      <c r="H311" s="166"/>
      <c r="V311" s="19"/>
      <c r="X311" s="25" t="s">
        <v>32</v>
      </c>
      <c r="Y311" s="22">
        <f>IF(B1104="PAGADO",0,C315)</f>
        <v>-3648.456000000001</v>
      </c>
      <c r="AA311" s="166" t="s">
        <v>703</v>
      </c>
      <c r="AB311" s="166"/>
      <c r="AC311" s="166"/>
      <c r="AD311" s="166"/>
    </row>
    <row r="312" spans="2:41" x14ac:dyDescent="0.25">
      <c r="C312" s="22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9"/>
      <c r="X312" s="1" t="s">
        <v>0</v>
      </c>
      <c r="Y312" s="21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21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7">
        <v>45030</v>
      </c>
      <c r="O313" s="3" t="s">
        <v>661</v>
      </c>
      <c r="P313" s="3">
        <v>30</v>
      </c>
      <c r="Q313" s="3"/>
      <c r="R313" s="20">
        <v>30</v>
      </c>
      <c r="S313" s="3"/>
      <c r="V313" s="19"/>
      <c r="Y313" s="22"/>
      <c r="AA313" s="4">
        <v>45008</v>
      </c>
      <c r="AB313" s="3" t="s">
        <v>700</v>
      </c>
      <c r="AC313" s="3" t="s">
        <v>230</v>
      </c>
      <c r="AD313" s="5">
        <v>110</v>
      </c>
      <c r="AJ313" s="27">
        <v>45042</v>
      </c>
      <c r="AK313" s="3" t="s">
        <v>723</v>
      </c>
      <c r="AL313" s="3"/>
      <c r="AM313" s="3"/>
      <c r="AN313" s="20">
        <v>20</v>
      </c>
      <c r="AO313" s="3"/>
    </row>
    <row r="314" spans="2:41" x14ac:dyDescent="0.25">
      <c r="B314" s="1" t="s">
        <v>9</v>
      </c>
      <c r="C314" s="22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7">
        <v>45033</v>
      </c>
      <c r="O314" s="3" t="s">
        <v>661</v>
      </c>
      <c r="P314" s="3"/>
      <c r="Q314" s="3"/>
      <c r="R314" s="20">
        <v>2650</v>
      </c>
      <c r="S314" s="3"/>
      <c r="V314" s="19"/>
      <c r="X314" s="1" t="s">
        <v>24</v>
      </c>
      <c r="Y314" s="21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20"/>
      <c r="AO314" s="3"/>
    </row>
    <row r="315" spans="2:41" x14ac:dyDescent="0.25">
      <c r="B315" s="6" t="s">
        <v>26</v>
      </c>
      <c r="C315" s="23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20"/>
      <c r="S315" s="3"/>
      <c r="V315" s="19"/>
      <c r="X315" s="1" t="s">
        <v>9</v>
      </c>
      <c r="Y315" s="22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20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20"/>
      <c r="S316" s="3"/>
      <c r="V316" s="19"/>
      <c r="X316" s="6" t="s">
        <v>27</v>
      </c>
      <c r="Y316" s="23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20"/>
      <c r="AO316" s="3"/>
    </row>
    <row r="317" spans="2:41" ht="23.25" x14ac:dyDescent="0.35">
      <c r="B317" s="168" t="str">
        <f>IF(C315&lt;0,"NO PAGAR","COBRAR'")</f>
        <v>NO PAGAR</v>
      </c>
      <c r="C317" s="168"/>
      <c r="E317" s="9"/>
      <c r="F317" s="10"/>
      <c r="G317" s="10"/>
      <c r="H317" s="5"/>
      <c r="N317" s="3"/>
      <c r="O317" s="3"/>
      <c r="P317" s="3"/>
      <c r="Q317" s="3"/>
      <c r="R317" s="20"/>
      <c r="S317" s="3"/>
      <c r="V317" s="19"/>
      <c r="X317" s="168" t="str">
        <f>IF(Y316&lt;0,"NO PAGAR","COBRAR'")</f>
        <v>NO PAGAR</v>
      </c>
      <c r="Y317" s="168"/>
      <c r="AA317" s="9"/>
      <c r="AB317" s="10"/>
      <c r="AC317" s="10"/>
      <c r="AD317" s="5"/>
      <c r="AJ317" s="3"/>
      <c r="AK317" s="3"/>
      <c r="AL317" s="3"/>
      <c r="AM317" s="3"/>
      <c r="AN317" s="20"/>
      <c r="AO317" s="3"/>
    </row>
    <row r="318" spans="2:41" x14ac:dyDescent="0.25">
      <c r="B318" s="159" t="s">
        <v>9</v>
      </c>
      <c r="C318" s="160"/>
      <c r="E318" s="9"/>
      <c r="F318" s="10"/>
      <c r="G318" s="10"/>
      <c r="H318" s="5"/>
      <c r="N318" s="3"/>
      <c r="O318" s="3"/>
      <c r="P318" s="3"/>
      <c r="Q318" s="3"/>
      <c r="R318" s="20"/>
      <c r="S318" s="3"/>
      <c r="V318" s="19"/>
      <c r="X318" s="6"/>
      <c r="Y318" s="8"/>
      <c r="AA318" s="9"/>
      <c r="AB318" s="10"/>
      <c r="AC318" s="10"/>
      <c r="AD318" s="5"/>
      <c r="AJ318" s="3"/>
      <c r="AK318" s="3"/>
      <c r="AL318" s="3"/>
      <c r="AM318" s="3"/>
      <c r="AN318" s="20"/>
      <c r="AO318" s="3"/>
    </row>
    <row r="319" spans="2:41" x14ac:dyDescent="0.25">
      <c r="B319" s="11" t="str">
        <f>IF(Y271&lt;0,"SALDO ADELANTADO","SALDO A FAVOR '")</f>
        <v>SALDO ADELANTADO</v>
      </c>
      <c r="C319" s="12">
        <f>IF(Y271&lt;=0,Y271*-1)</f>
        <v>1820.3080000000007</v>
      </c>
      <c r="E319" s="9"/>
      <c r="F319" s="10"/>
      <c r="G319" s="10"/>
      <c r="H319" s="5"/>
      <c r="N319" s="3"/>
      <c r="O319" s="3"/>
      <c r="P319" s="3"/>
      <c r="Q319" s="3"/>
      <c r="R319" s="20"/>
      <c r="S319" s="3"/>
      <c r="V319" s="19"/>
      <c r="X319" s="159" t="s">
        <v>9</v>
      </c>
      <c r="Y319" s="160"/>
      <c r="AA319" s="9"/>
      <c r="AB319" s="10"/>
      <c r="AC319" s="10"/>
      <c r="AD319" s="5"/>
      <c r="AJ319" s="3"/>
      <c r="AK319" s="3"/>
      <c r="AL319" s="3"/>
      <c r="AM319" s="3"/>
      <c r="AN319" s="20"/>
      <c r="AO319" s="3"/>
    </row>
    <row r="320" spans="2:41" x14ac:dyDescent="0.25">
      <c r="B320" s="13" t="s">
        <v>10</v>
      </c>
      <c r="C320" s="12">
        <f>R329</f>
        <v>2680</v>
      </c>
      <c r="E320" s="9"/>
      <c r="F320" s="10"/>
      <c r="G320" s="10"/>
      <c r="H320" s="5"/>
      <c r="N320" s="3"/>
      <c r="O320" s="3"/>
      <c r="P320" s="3"/>
      <c r="Q320" s="3"/>
      <c r="R320" s="20"/>
      <c r="S320" s="3"/>
      <c r="V320" s="19"/>
      <c r="X320" s="11" t="str">
        <f>IF(C315&lt;0,"SALDO ADELANTADO","SALDO A FAVOR'")</f>
        <v>SALDO ADELANTADO</v>
      </c>
      <c r="Y320" s="12">
        <f>IF(C315&lt;=0,C315*-1)</f>
        <v>3648.456000000001</v>
      </c>
      <c r="AA320" s="9"/>
      <c r="AB320" s="10"/>
      <c r="AC320" s="10"/>
      <c r="AD320" s="5"/>
      <c r="AJ320" s="3"/>
      <c r="AK320" s="3"/>
      <c r="AL320" s="3"/>
      <c r="AM320" s="3"/>
      <c r="AN320" s="20"/>
      <c r="AO320" s="3"/>
    </row>
    <row r="321" spans="2:41" x14ac:dyDescent="0.25">
      <c r="B321" s="13" t="s">
        <v>11</v>
      </c>
      <c r="C321" s="12"/>
      <c r="E321" s="9"/>
      <c r="F321" s="10"/>
      <c r="G321" s="10"/>
      <c r="H321" s="5"/>
      <c r="N321" s="3"/>
      <c r="O321" s="3"/>
      <c r="P321" s="3"/>
      <c r="Q321" s="3"/>
      <c r="R321" s="20"/>
      <c r="S321" s="3"/>
      <c r="V321" s="19"/>
      <c r="X321" s="13" t="s">
        <v>10</v>
      </c>
      <c r="Y321" s="12">
        <f>AN329</f>
        <v>20</v>
      </c>
      <c r="AA321" s="9"/>
      <c r="AB321" s="10"/>
      <c r="AC321" s="10"/>
      <c r="AD321" s="5"/>
      <c r="AJ321" s="3"/>
      <c r="AK321" s="3"/>
      <c r="AL321" s="3"/>
      <c r="AM321" s="3"/>
      <c r="AN321" s="20"/>
      <c r="AO321" s="3"/>
    </row>
    <row r="322" spans="2:41" x14ac:dyDescent="0.25">
      <c r="B322" s="13" t="s">
        <v>12</v>
      </c>
      <c r="C322" s="12"/>
      <c r="E322" s="9"/>
      <c r="F322" s="10"/>
      <c r="G322" s="10"/>
      <c r="H322" s="5"/>
      <c r="N322" s="3"/>
      <c r="O322" s="3"/>
      <c r="P322" s="3"/>
      <c r="Q322" s="3"/>
      <c r="R322" s="20"/>
      <c r="S322" s="3"/>
      <c r="V322" s="19"/>
      <c r="X322" s="13" t="s">
        <v>11</v>
      </c>
      <c r="Y322" s="12"/>
      <c r="AA322" s="9"/>
      <c r="AB322" s="10"/>
      <c r="AC322" s="10"/>
      <c r="AD322" s="5"/>
      <c r="AJ322" s="3"/>
      <c r="AK322" s="3"/>
      <c r="AL322" s="3"/>
      <c r="AM322" s="3"/>
      <c r="AN322" s="20"/>
      <c r="AO322" s="3"/>
    </row>
    <row r="323" spans="2:41" x14ac:dyDescent="0.25">
      <c r="B323" s="13" t="s">
        <v>13</v>
      </c>
      <c r="C323" s="12"/>
      <c r="E323" s="9"/>
      <c r="F323" s="10"/>
      <c r="G323" s="10"/>
      <c r="H323" s="5"/>
      <c r="N323" s="3"/>
      <c r="O323" s="3"/>
      <c r="P323" s="3"/>
      <c r="Q323" s="3"/>
      <c r="R323" s="20"/>
      <c r="S323" s="3"/>
      <c r="V323" s="19"/>
      <c r="X323" s="13" t="s">
        <v>12</v>
      </c>
      <c r="Y323" s="12"/>
      <c r="AA323" s="9"/>
      <c r="AB323" s="10"/>
      <c r="AC323" s="10"/>
      <c r="AD323" s="5"/>
      <c r="AJ323" s="3"/>
      <c r="AK323" s="3"/>
      <c r="AL323" s="3"/>
      <c r="AM323" s="3"/>
      <c r="AN323" s="20"/>
      <c r="AO323" s="3"/>
    </row>
    <row r="324" spans="2:41" x14ac:dyDescent="0.25">
      <c r="B324" s="13" t="s">
        <v>14</v>
      </c>
      <c r="C324" s="12"/>
      <c r="E324" s="9"/>
      <c r="F324" s="10"/>
      <c r="G324" s="10"/>
      <c r="H324" s="5"/>
      <c r="N324" s="3"/>
      <c r="O324" s="3"/>
      <c r="P324" s="3"/>
      <c r="Q324" s="3"/>
      <c r="R324" s="20"/>
      <c r="S324" s="3"/>
      <c r="V324" s="19"/>
      <c r="X324" s="13" t="s">
        <v>13</v>
      </c>
      <c r="Y324" s="12"/>
      <c r="AA324" s="9"/>
      <c r="AB324" s="10"/>
      <c r="AC324" s="10"/>
      <c r="AD324" s="5"/>
      <c r="AJ324" s="3"/>
      <c r="AK324" s="3"/>
      <c r="AL324" s="3"/>
      <c r="AM324" s="3"/>
      <c r="AN324" s="20"/>
      <c r="AO324" s="3"/>
    </row>
    <row r="325" spans="2:41" x14ac:dyDescent="0.25">
      <c r="B325" s="13" t="s">
        <v>15</v>
      </c>
      <c r="C325" s="12"/>
      <c r="E325" s="9"/>
      <c r="F325" s="10"/>
      <c r="G325" s="10"/>
      <c r="H325" s="5"/>
      <c r="N325" s="3"/>
      <c r="O325" s="3"/>
      <c r="P325" s="3"/>
      <c r="Q325" s="3"/>
      <c r="R325" s="20"/>
      <c r="S325" s="3"/>
      <c r="V325" s="19"/>
      <c r="X325" s="13" t="s">
        <v>14</v>
      </c>
      <c r="Y325" s="12"/>
      <c r="AA325" s="9"/>
      <c r="AB325" s="10"/>
      <c r="AC325" s="10"/>
      <c r="AD325" s="5"/>
      <c r="AJ325" s="3"/>
      <c r="AK325" s="3"/>
      <c r="AL325" s="3"/>
      <c r="AM325" s="3"/>
      <c r="AN325" s="20"/>
      <c r="AO325" s="3"/>
    </row>
    <row r="326" spans="2:41" x14ac:dyDescent="0.25">
      <c r="B326" s="13" t="s">
        <v>692</v>
      </c>
      <c r="C326" s="12">
        <v>47.05</v>
      </c>
      <c r="E326" s="9"/>
      <c r="F326" s="10"/>
      <c r="G326" s="10"/>
      <c r="H326" s="5"/>
      <c r="N326" s="3"/>
      <c r="O326" s="3"/>
      <c r="P326" s="3"/>
      <c r="Q326" s="3"/>
      <c r="R326" s="20"/>
      <c r="S326" s="3"/>
      <c r="V326" s="19"/>
      <c r="X326" s="13" t="s">
        <v>15</v>
      </c>
      <c r="Y326" s="12"/>
      <c r="AA326" s="9"/>
      <c r="AB326" s="10"/>
      <c r="AC326" s="10"/>
      <c r="AD326" s="5"/>
      <c r="AJ326" s="3"/>
      <c r="AK326" s="3"/>
      <c r="AL326" s="3"/>
      <c r="AM326" s="3"/>
      <c r="AN326" s="20"/>
      <c r="AO326" s="3"/>
    </row>
    <row r="327" spans="2:41" x14ac:dyDescent="0.25">
      <c r="B327" s="13" t="s">
        <v>694</v>
      </c>
      <c r="C327" s="12">
        <v>561.09799999999996</v>
      </c>
      <c r="E327" s="161" t="s">
        <v>7</v>
      </c>
      <c r="F327" s="162"/>
      <c r="G327" s="163"/>
      <c r="H327" s="5">
        <f>SUM(H313:H326)</f>
        <v>1460</v>
      </c>
      <c r="N327" s="3"/>
      <c r="O327" s="3"/>
      <c r="P327" s="3"/>
      <c r="Q327" s="3"/>
      <c r="R327" s="20"/>
      <c r="S327" s="3"/>
      <c r="V327" s="19"/>
      <c r="X327" s="13" t="s">
        <v>16</v>
      </c>
      <c r="Y327" s="12"/>
      <c r="AA327" s="161" t="s">
        <v>7</v>
      </c>
      <c r="AB327" s="162"/>
      <c r="AC327" s="163"/>
      <c r="AD327" s="5">
        <f>SUM(AD313:AD326)</f>
        <v>110</v>
      </c>
      <c r="AJ327" s="3"/>
      <c r="AK327" s="3"/>
      <c r="AL327" s="3"/>
      <c r="AM327" s="3"/>
      <c r="AN327" s="20"/>
      <c r="AO327" s="3"/>
    </row>
    <row r="328" spans="2:41" x14ac:dyDescent="0.25">
      <c r="B328" s="14"/>
      <c r="C328" s="12"/>
      <c r="E328" s="15"/>
      <c r="F328" s="15"/>
      <c r="G328" s="15"/>
      <c r="N328" s="3"/>
      <c r="O328" s="3"/>
      <c r="P328" s="3"/>
      <c r="Q328" s="3"/>
      <c r="R328" s="20"/>
      <c r="S328" s="3"/>
      <c r="V328" s="19"/>
      <c r="X328" s="13" t="s">
        <v>717</v>
      </c>
      <c r="Y328" s="12">
        <v>409.92</v>
      </c>
      <c r="AA328" s="15"/>
      <c r="AB328" s="15"/>
      <c r="AC328" s="15"/>
      <c r="AJ328" s="3"/>
      <c r="AK328" s="3"/>
      <c r="AL328" s="3"/>
      <c r="AM328" s="3"/>
      <c r="AN328" s="20"/>
      <c r="AO328" s="3"/>
    </row>
    <row r="329" spans="2:41" x14ac:dyDescent="0.25">
      <c r="B329" s="14"/>
      <c r="C329" s="12"/>
      <c r="N329" s="161" t="s">
        <v>7</v>
      </c>
      <c r="O329" s="162"/>
      <c r="P329" s="162"/>
      <c r="Q329" s="163"/>
      <c r="R329" s="20">
        <f>SUM(R313:R328)</f>
        <v>2680</v>
      </c>
      <c r="S329" s="3"/>
      <c r="V329" s="19"/>
      <c r="X329" s="14"/>
      <c r="Y329" s="12"/>
      <c r="AJ329" s="161" t="s">
        <v>7</v>
      </c>
      <c r="AK329" s="162"/>
      <c r="AL329" s="162"/>
      <c r="AM329" s="163"/>
      <c r="AN329" s="20">
        <f>SUM(AN313:AN328)</f>
        <v>20</v>
      </c>
      <c r="AO329" s="3"/>
    </row>
    <row r="330" spans="2:41" x14ac:dyDescent="0.25">
      <c r="B330" s="14"/>
      <c r="C330" s="12"/>
      <c r="V330" s="19"/>
      <c r="X330" s="14"/>
      <c r="Y330" s="12"/>
    </row>
    <row r="331" spans="2:41" x14ac:dyDescent="0.25">
      <c r="B331" s="14"/>
      <c r="C331" s="12"/>
      <c r="V331" s="19"/>
      <c r="X331" s="14"/>
      <c r="Y331" s="12"/>
    </row>
    <row r="332" spans="2:41" x14ac:dyDescent="0.25">
      <c r="B332" s="14"/>
      <c r="C332" s="12"/>
      <c r="E332" s="16"/>
      <c r="V332" s="19"/>
      <c r="X332" s="14"/>
      <c r="Y332" s="12"/>
    </row>
    <row r="333" spans="2:41" x14ac:dyDescent="0.25">
      <c r="B333" s="14"/>
      <c r="C333" s="12"/>
      <c r="V333" s="19"/>
      <c r="X333" s="13"/>
      <c r="Y333" s="12"/>
    </row>
    <row r="334" spans="2:41" x14ac:dyDescent="0.25">
      <c r="B334" s="14"/>
      <c r="C334" s="12"/>
      <c r="V334" s="19"/>
      <c r="X334" s="17" t="s">
        <v>18</v>
      </c>
      <c r="Y334" s="18">
        <f>SUM(Y320:Y333)</f>
        <v>4078.3760000000011</v>
      </c>
      <c r="Z334" s="30" t="s">
        <v>22</v>
      </c>
      <c r="AA334" s="30" t="s">
        <v>21</v>
      </c>
    </row>
    <row r="335" spans="2:41" x14ac:dyDescent="0.25">
      <c r="B335" s="14"/>
      <c r="C335" s="12"/>
      <c r="V335" s="19"/>
      <c r="AA335" s="1" t="s">
        <v>19</v>
      </c>
    </row>
    <row r="336" spans="2:41" x14ac:dyDescent="0.25">
      <c r="B336" s="14"/>
      <c r="C336" s="12"/>
      <c r="V336" s="19"/>
    </row>
    <row r="337" spans="2:22" x14ac:dyDescent="0.25">
      <c r="B337" s="13"/>
      <c r="C337" s="12"/>
      <c r="V337" s="19"/>
    </row>
    <row r="338" spans="2:22" x14ac:dyDescent="0.25">
      <c r="B338" s="17" t="s">
        <v>18</v>
      </c>
      <c r="C338" s="18">
        <f>SUM(C319:C337)</f>
        <v>5108.456000000001</v>
      </c>
      <c r="V338" s="19"/>
    </row>
    <row r="339" spans="2:22" x14ac:dyDescent="0.25">
      <c r="D339" s="30" t="s">
        <v>22</v>
      </c>
      <c r="E339" s="30" t="s">
        <v>21</v>
      </c>
      <c r="V339" s="19"/>
    </row>
    <row r="340" spans="2:22" x14ac:dyDescent="0.25">
      <c r="E340" s="1" t="s">
        <v>19</v>
      </c>
      <c r="V340" s="19"/>
    </row>
    <row r="341" spans="2:22" x14ac:dyDescent="0.25">
      <c r="V341" s="19"/>
    </row>
    <row r="342" spans="2:22" x14ac:dyDescent="0.25">
      <c r="V342" s="19"/>
    </row>
    <row r="343" spans="2:22" x14ac:dyDescent="0.25">
      <c r="V343" s="19"/>
    </row>
    <row r="344" spans="2:22" x14ac:dyDescent="0.25">
      <c r="V344" s="19"/>
    </row>
    <row r="345" spans="2:22" x14ac:dyDescent="0.25">
      <c r="V345" s="19"/>
    </row>
    <row r="346" spans="2:22" x14ac:dyDescent="0.25">
      <c r="V346" s="19"/>
    </row>
    <row r="347" spans="2:22" x14ac:dyDescent="0.25">
      <c r="V347" s="19"/>
    </row>
    <row r="348" spans="2:22" x14ac:dyDescent="0.25">
      <c r="V348" s="19"/>
    </row>
    <row r="349" spans="2:22" x14ac:dyDescent="0.25">
      <c r="V349" s="19"/>
    </row>
    <row r="350" spans="2:22" x14ac:dyDescent="0.25">
      <c r="V350" s="19"/>
    </row>
    <row r="351" spans="2:22" x14ac:dyDescent="0.25">
      <c r="V351" s="19"/>
    </row>
    <row r="352" spans="2:22" x14ac:dyDescent="0.25">
      <c r="V352" s="19"/>
    </row>
    <row r="353" spans="2:41" x14ac:dyDescent="0.25">
      <c r="V353" s="19"/>
      <c r="AC353" s="164" t="s">
        <v>29</v>
      </c>
      <c r="AD353" s="164"/>
      <c r="AE353" s="164"/>
    </row>
    <row r="354" spans="2:41" x14ac:dyDescent="0.25">
      <c r="H354" s="165" t="s">
        <v>28</v>
      </c>
      <c r="I354" s="165"/>
      <c r="J354" s="165"/>
      <c r="V354" s="19"/>
      <c r="AC354" s="164"/>
      <c r="AD354" s="164"/>
      <c r="AE354" s="164"/>
    </row>
    <row r="355" spans="2:41" x14ac:dyDescent="0.25">
      <c r="H355" s="165"/>
      <c r="I355" s="165"/>
      <c r="J355" s="165"/>
      <c r="V355" s="19"/>
      <c r="AC355" s="164"/>
      <c r="AD355" s="164"/>
      <c r="AE355" s="164"/>
    </row>
    <row r="356" spans="2:41" x14ac:dyDescent="0.25">
      <c r="V356" s="19"/>
    </row>
    <row r="357" spans="2:41" ht="23.25" x14ac:dyDescent="0.35">
      <c r="B357" s="24" t="s">
        <v>64</v>
      </c>
      <c r="V357" s="19"/>
    </row>
    <row r="358" spans="2:41" ht="23.25" x14ac:dyDescent="0.35">
      <c r="B358" s="25" t="s">
        <v>32</v>
      </c>
      <c r="C358" s="22">
        <f>IF(X311="PAGADO",0,Y316)</f>
        <v>-3968.3760000000011</v>
      </c>
      <c r="V358" s="19"/>
      <c r="X358" s="24" t="s">
        <v>64</v>
      </c>
    </row>
    <row r="359" spans="2:41" ht="23.25" x14ac:dyDescent="0.35">
      <c r="B359" s="1" t="s">
        <v>0</v>
      </c>
      <c r="C359" s="21">
        <f>H375</f>
        <v>600</v>
      </c>
      <c r="E359" s="166" t="s">
        <v>615</v>
      </c>
      <c r="F359" s="166"/>
      <c r="G359" s="166"/>
      <c r="H359" s="166"/>
      <c r="V359" s="19"/>
      <c r="X359" s="25" t="s">
        <v>32</v>
      </c>
      <c r="Y359" s="22">
        <f>IF(B358="PAGADO",0,C363)</f>
        <v>-3418.3760000000011</v>
      </c>
      <c r="AA359" s="166" t="s">
        <v>703</v>
      </c>
      <c r="AB359" s="166"/>
      <c r="AC359" s="166"/>
      <c r="AD359" s="166"/>
    </row>
    <row r="360" spans="2:41" x14ac:dyDescent="0.25">
      <c r="C360" s="22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9"/>
      <c r="X360" s="1" t="s">
        <v>0</v>
      </c>
      <c r="Y360" s="21">
        <f>AD375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2" t="s">
        <v>7</v>
      </c>
      <c r="AO360" s="3"/>
    </row>
    <row r="361" spans="2:41" x14ac:dyDescent="0.25">
      <c r="B361" s="1" t="s">
        <v>24</v>
      </c>
      <c r="C361" s="21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7">
        <v>45050</v>
      </c>
      <c r="O361" s="3" t="s">
        <v>745</v>
      </c>
      <c r="P361" s="3">
        <v>50</v>
      </c>
      <c r="Q361" s="3"/>
      <c r="R361" s="20">
        <v>50</v>
      </c>
      <c r="S361" s="3"/>
      <c r="V361" s="19"/>
      <c r="Y361" s="22"/>
      <c r="AA361" s="4">
        <v>44994</v>
      </c>
      <c r="AB361" s="3" t="s">
        <v>149</v>
      </c>
      <c r="AC361" s="3" t="s">
        <v>89</v>
      </c>
      <c r="AD361" s="5">
        <v>170</v>
      </c>
      <c r="AJ361" s="27">
        <v>45056</v>
      </c>
      <c r="AK361" s="3" t="s">
        <v>791</v>
      </c>
      <c r="AL361" s="3">
        <v>39.5</v>
      </c>
      <c r="AM361" s="3"/>
      <c r="AN361" s="20">
        <v>39.5</v>
      </c>
      <c r="AO361" s="3"/>
    </row>
    <row r="362" spans="2:41" x14ac:dyDescent="0.25">
      <c r="B362" s="1" t="s">
        <v>9</v>
      </c>
      <c r="C362" s="22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20"/>
      <c r="S362" s="3"/>
      <c r="V362" s="19"/>
      <c r="X362" s="1" t="s">
        <v>24</v>
      </c>
      <c r="Y362" s="21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20"/>
      <c r="AO362" s="3"/>
    </row>
    <row r="363" spans="2:41" x14ac:dyDescent="0.25">
      <c r="B363" s="6" t="s">
        <v>25</v>
      </c>
      <c r="C363" s="23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20"/>
      <c r="S363" s="3"/>
      <c r="V363" s="19"/>
      <c r="X363" s="1" t="s">
        <v>9</v>
      </c>
      <c r="Y363" s="22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20"/>
      <c r="AO363" s="3"/>
    </row>
    <row r="364" spans="2:41" ht="26.25" x14ac:dyDescent="0.4">
      <c r="B364" s="167" t="str">
        <f>IF(C363&lt;0,"NO PAGAR","COBRAR")</f>
        <v>NO PAGAR</v>
      </c>
      <c r="C364" s="167"/>
      <c r="E364" s="4"/>
      <c r="F364" s="3"/>
      <c r="G364" s="3"/>
      <c r="H364" s="5"/>
      <c r="N364" s="3"/>
      <c r="O364" s="3"/>
      <c r="P364" s="3"/>
      <c r="Q364" s="3"/>
      <c r="R364" s="20"/>
      <c r="S364" s="3"/>
      <c r="V364" s="19"/>
      <c r="X364" s="6" t="s">
        <v>8</v>
      </c>
      <c r="Y364" s="23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20"/>
      <c r="AO364" s="3"/>
    </row>
    <row r="365" spans="2:41" ht="26.25" x14ac:dyDescent="0.4">
      <c r="B365" s="159" t="s">
        <v>9</v>
      </c>
      <c r="C365" s="160"/>
      <c r="E365" s="9"/>
      <c r="F365" s="10"/>
      <c r="G365" s="10"/>
      <c r="H365" s="5"/>
      <c r="N365" s="3"/>
      <c r="O365" s="3"/>
      <c r="P365" s="3"/>
      <c r="Q365" s="3"/>
      <c r="R365" s="20"/>
      <c r="S365" s="3"/>
      <c r="V365" s="19"/>
      <c r="X365" s="167" t="str">
        <f>IF(Y364&lt;0,"NO PAGAR","COBRAR")</f>
        <v>NO PAGAR</v>
      </c>
      <c r="Y365" s="167"/>
      <c r="AA365" s="9"/>
      <c r="AB365" s="10"/>
      <c r="AC365" s="10"/>
      <c r="AD365" s="5"/>
      <c r="AJ365" s="3"/>
      <c r="AK365" s="3"/>
      <c r="AL365" s="3"/>
      <c r="AM365" s="3"/>
      <c r="AN365" s="20"/>
      <c r="AO365" s="3"/>
    </row>
    <row r="366" spans="2:41" x14ac:dyDescent="0.25">
      <c r="B366" s="11" t="str">
        <f>IF(C393&lt;0,"SALDO A FAVOR","SALDO ADELANTAD0'")</f>
        <v>SALDO ADELANTAD0'</v>
      </c>
      <c r="C366" s="12">
        <f>IF(Y316&lt;=0,Y316*-1)</f>
        <v>3968.3760000000011</v>
      </c>
      <c r="E366" s="9"/>
      <c r="F366" s="10"/>
      <c r="G366" s="10"/>
      <c r="H366" s="5"/>
      <c r="N366" s="3"/>
      <c r="O366" s="3"/>
      <c r="P366" s="3"/>
      <c r="Q366" s="3"/>
      <c r="R366" s="20"/>
      <c r="S366" s="3"/>
      <c r="V366" s="19"/>
      <c r="X366" s="159" t="s">
        <v>9</v>
      </c>
      <c r="Y366" s="160"/>
      <c r="AA366" s="9"/>
      <c r="AB366" s="10"/>
      <c r="AC366" s="10"/>
      <c r="AD366" s="5"/>
      <c r="AJ366" s="3"/>
      <c r="AK366" s="3"/>
      <c r="AL366" s="3"/>
      <c r="AM366" s="3"/>
      <c r="AN366" s="20"/>
      <c r="AO366" s="3"/>
    </row>
    <row r="367" spans="2:41" x14ac:dyDescent="0.25">
      <c r="B367" s="13" t="s">
        <v>10</v>
      </c>
      <c r="C367" s="12">
        <f>R377</f>
        <v>50</v>
      </c>
      <c r="E367" s="9"/>
      <c r="F367" s="10"/>
      <c r="G367" s="10"/>
      <c r="H367" s="5"/>
      <c r="N367" s="3"/>
      <c r="O367" s="3"/>
      <c r="P367" s="3"/>
      <c r="Q367" s="3"/>
      <c r="R367" s="20"/>
      <c r="S367" s="3"/>
      <c r="V367" s="19"/>
      <c r="X367" s="11" t="str">
        <f>IF(C363&lt;0,"SALDO ADELANTADO","SALDO A FAVOR'")</f>
        <v>SALDO ADELANTADO</v>
      </c>
      <c r="Y367" s="12">
        <f>IF(C363&lt;=0,C363*-1)</f>
        <v>3418.3760000000011</v>
      </c>
      <c r="AA367" s="9"/>
      <c r="AB367" s="10"/>
      <c r="AC367" s="10"/>
      <c r="AD367" s="5"/>
      <c r="AJ367" s="3"/>
      <c r="AK367" s="3"/>
      <c r="AL367" s="3"/>
      <c r="AM367" s="3"/>
      <c r="AN367" s="20"/>
      <c r="AO367" s="3"/>
    </row>
    <row r="368" spans="2:41" x14ac:dyDescent="0.25">
      <c r="B368" s="13" t="s">
        <v>11</v>
      </c>
      <c r="C368" s="12"/>
      <c r="E368" s="9"/>
      <c r="F368" s="10"/>
      <c r="G368" s="10"/>
      <c r="H368" s="5"/>
      <c r="N368" s="3"/>
      <c r="O368" s="3"/>
      <c r="P368" s="3"/>
      <c r="Q368" s="3"/>
      <c r="R368" s="20"/>
      <c r="S368" s="3"/>
      <c r="V368" s="19"/>
      <c r="X368" s="13" t="s">
        <v>10</v>
      </c>
      <c r="Y368" s="12">
        <f>AN371</f>
        <v>39.5</v>
      </c>
      <c r="AA368" s="9"/>
      <c r="AB368" s="10"/>
      <c r="AC368" s="10"/>
      <c r="AD368" s="5"/>
      <c r="AJ368" s="3"/>
      <c r="AK368" s="3"/>
      <c r="AL368" s="3"/>
      <c r="AM368" s="3"/>
      <c r="AN368" s="20"/>
      <c r="AO368" s="3"/>
    </row>
    <row r="369" spans="2:46" x14ac:dyDescent="0.25">
      <c r="B369" s="13" t="s">
        <v>12</v>
      </c>
      <c r="C369" s="12"/>
      <c r="E369" s="9"/>
      <c r="F369" s="10"/>
      <c r="G369" s="10"/>
      <c r="H369" s="5"/>
      <c r="N369" s="3"/>
      <c r="O369" s="3"/>
      <c r="P369" s="3"/>
      <c r="Q369" s="3"/>
      <c r="R369" s="20"/>
      <c r="S369" s="3"/>
      <c r="V369" s="19"/>
      <c r="X369" s="13" t="s">
        <v>11</v>
      </c>
      <c r="Y369" s="12">
        <v>50</v>
      </c>
      <c r="AA369" s="9"/>
      <c r="AB369" s="10"/>
      <c r="AC369" s="10"/>
      <c r="AD369" s="5"/>
      <c r="AJ369" s="3"/>
      <c r="AK369" s="3"/>
      <c r="AL369" s="3"/>
      <c r="AM369" s="3"/>
      <c r="AN369" s="20"/>
      <c r="AO369" s="3"/>
    </row>
    <row r="370" spans="2:46" x14ac:dyDescent="0.25">
      <c r="B370" s="13" t="s">
        <v>13</v>
      </c>
      <c r="C370" s="12"/>
      <c r="E370" s="9"/>
      <c r="F370" s="10"/>
      <c r="G370" s="10"/>
      <c r="H370" s="5"/>
      <c r="N370" s="3"/>
      <c r="O370" s="3"/>
      <c r="P370" s="3"/>
      <c r="Q370" s="3"/>
      <c r="R370" s="20"/>
      <c r="S370" s="3"/>
      <c r="V370" s="19"/>
      <c r="X370" s="13" t="s">
        <v>12</v>
      </c>
      <c r="Y370" s="12">
        <v>15</v>
      </c>
      <c r="AA370" s="9"/>
      <c r="AB370" s="10"/>
      <c r="AC370" s="10"/>
      <c r="AD370" s="5"/>
      <c r="AJ370" s="3"/>
      <c r="AK370" s="3"/>
      <c r="AL370" s="3"/>
      <c r="AM370" s="3"/>
      <c r="AN370" s="20"/>
      <c r="AO370" s="3"/>
    </row>
    <row r="371" spans="2:46" x14ac:dyDescent="0.25">
      <c r="B371" s="13" t="s">
        <v>14</v>
      </c>
      <c r="C371" s="12"/>
      <c r="E371" s="9"/>
      <c r="F371" s="10"/>
      <c r="G371" s="10"/>
      <c r="H371" s="5"/>
      <c r="N371" s="3"/>
      <c r="O371" s="3"/>
      <c r="P371" s="3"/>
      <c r="Q371" s="3"/>
      <c r="R371" s="20"/>
      <c r="S371" s="3"/>
      <c r="V371" s="19"/>
      <c r="X371" s="13" t="s">
        <v>13</v>
      </c>
      <c r="Y371" s="12">
        <v>20</v>
      </c>
      <c r="AA371" s="9"/>
      <c r="AB371" s="10"/>
      <c r="AC371" s="10"/>
      <c r="AD371" s="5"/>
      <c r="AJ371" s="161" t="s">
        <v>7</v>
      </c>
      <c r="AK371" s="162"/>
      <c r="AL371" s="162"/>
      <c r="AM371" s="163"/>
      <c r="AN371" s="20">
        <f>SUM(AN361:AN370)</f>
        <v>39.5</v>
      </c>
      <c r="AO371" s="3"/>
    </row>
    <row r="372" spans="2:46" x14ac:dyDescent="0.25">
      <c r="B372" s="13" t="s">
        <v>15</v>
      </c>
      <c r="C372" s="12"/>
      <c r="E372" s="9"/>
      <c r="F372" s="10"/>
      <c r="G372" s="10"/>
      <c r="H372" s="5"/>
      <c r="N372" s="3"/>
      <c r="O372" s="3"/>
      <c r="P372" s="3"/>
      <c r="Q372" s="3"/>
      <c r="R372" s="20"/>
      <c r="S372" s="3"/>
      <c r="V372" s="19"/>
      <c r="X372" s="13" t="s">
        <v>785</v>
      </c>
      <c r="Y372" s="12">
        <v>58.92</v>
      </c>
      <c r="AA372" s="9"/>
      <c r="AB372" s="10"/>
      <c r="AC372" s="10"/>
      <c r="AD372" s="5"/>
    </row>
    <row r="373" spans="2:46" x14ac:dyDescent="0.25">
      <c r="B373" s="13" t="s">
        <v>16</v>
      </c>
      <c r="C373" s="12"/>
      <c r="E373" s="9"/>
      <c r="F373" s="10"/>
      <c r="G373" s="10"/>
      <c r="H373" s="5"/>
      <c r="N373" s="3"/>
      <c r="O373" s="3"/>
      <c r="P373" s="3"/>
      <c r="Q373" s="3"/>
      <c r="R373" s="20"/>
      <c r="S373" s="3"/>
      <c r="V373" s="19"/>
      <c r="X373" s="13" t="s">
        <v>15</v>
      </c>
      <c r="Y373" s="12"/>
      <c r="AA373" s="9"/>
      <c r="AB373" s="10"/>
      <c r="AC373" s="10"/>
      <c r="AD373" s="5"/>
    </row>
    <row r="374" spans="2:46" ht="24" x14ac:dyDescent="0.25">
      <c r="B374" s="13" t="s">
        <v>17</v>
      </c>
      <c r="C374" s="12"/>
      <c r="E374" s="9"/>
      <c r="F374" s="10"/>
      <c r="G374" s="10"/>
      <c r="H374" s="5"/>
      <c r="N374" s="3"/>
      <c r="O374" s="3"/>
      <c r="P374" s="3"/>
      <c r="Q374" s="3"/>
      <c r="R374" s="20"/>
      <c r="S374" s="3"/>
      <c r="V374" s="19"/>
      <c r="X374" s="13" t="s">
        <v>16</v>
      </c>
      <c r="Y374" s="12"/>
      <c r="AA374" s="9"/>
      <c r="AB374" s="10"/>
      <c r="AC374" s="10"/>
      <c r="AD374" s="5"/>
      <c r="AI374" s="76" t="s">
        <v>473</v>
      </c>
      <c r="AJ374" s="151">
        <v>24462</v>
      </c>
      <c r="AK374" s="78" t="s">
        <v>579</v>
      </c>
      <c r="AL374" s="79">
        <v>45037</v>
      </c>
      <c r="AM374" s="76">
        <v>2350864985</v>
      </c>
      <c r="AN374" s="76" t="s">
        <v>20</v>
      </c>
      <c r="AO374" s="78" t="s">
        <v>479</v>
      </c>
      <c r="AP374" s="76">
        <v>12345</v>
      </c>
      <c r="AQ374" s="81">
        <v>27.956</v>
      </c>
      <c r="AR374" s="81">
        <v>48.92</v>
      </c>
      <c r="AS374" s="77"/>
      <c r="AT374" s="76" t="s">
        <v>581</v>
      </c>
    </row>
    <row r="375" spans="2:46" x14ac:dyDescent="0.25">
      <c r="B375" s="14"/>
      <c r="C375" s="12"/>
      <c r="E375" s="161" t="s">
        <v>7</v>
      </c>
      <c r="F375" s="162"/>
      <c r="G375" s="163"/>
      <c r="H375" s="5">
        <f>SUM(H361:H374)</f>
        <v>600</v>
      </c>
      <c r="N375" s="3"/>
      <c r="O375" s="3"/>
      <c r="P375" s="3"/>
      <c r="Q375" s="3"/>
      <c r="R375" s="20"/>
      <c r="S375" s="3"/>
      <c r="V375" s="19"/>
      <c r="X375" s="13" t="s">
        <v>17</v>
      </c>
      <c r="Y375" s="12">
        <f>AR374</f>
        <v>48.92</v>
      </c>
      <c r="AA375" s="161" t="s">
        <v>7</v>
      </c>
      <c r="AB375" s="162"/>
      <c r="AC375" s="163"/>
      <c r="AD375" s="5">
        <f>SUM(AD361:AD374)</f>
        <v>320</v>
      </c>
    </row>
    <row r="376" spans="2:46" x14ac:dyDescent="0.25">
      <c r="B376" s="14"/>
      <c r="C376" s="12"/>
      <c r="E376" s="15"/>
      <c r="F376" s="15"/>
      <c r="G376" s="15"/>
      <c r="N376" s="3"/>
      <c r="O376" s="3"/>
      <c r="P376" s="3"/>
      <c r="Q376" s="3"/>
      <c r="R376" s="20"/>
      <c r="S376" s="3"/>
      <c r="V376" s="19"/>
      <c r="X376" s="14"/>
      <c r="Y376" s="12"/>
      <c r="AA376" s="15"/>
      <c r="AB376" s="15"/>
      <c r="AC376" s="15"/>
    </row>
    <row r="377" spans="2:46" x14ac:dyDescent="0.25">
      <c r="B377" s="14"/>
      <c r="C377" s="12"/>
      <c r="N377" s="161" t="s">
        <v>7</v>
      </c>
      <c r="O377" s="162"/>
      <c r="P377" s="162"/>
      <c r="Q377" s="163"/>
      <c r="R377" s="20">
        <f>SUM(R361:R376)</f>
        <v>50</v>
      </c>
      <c r="S377" s="3"/>
      <c r="V377" s="19"/>
      <c r="X377" s="14"/>
      <c r="Y377" s="12"/>
    </row>
    <row r="378" spans="2:46" x14ac:dyDescent="0.25">
      <c r="B378" s="17" t="s">
        <v>18</v>
      </c>
      <c r="C378" s="18">
        <f>SUM(C366:C377)</f>
        <v>4018.3760000000011</v>
      </c>
      <c r="V378" s="19"/>
      <c r="X378" s="13"/>
      <c r="Y378" s="12"/>
    </row>
    <row r="379" spans="2:46" x14ac:dyDescent="0.25">
      <c r="V379" s="19"/>
      <c r="X379" s="17" t="s">
        <v>18</v>
      </c>
      <c r="Y379" s="18">
        <f>SUM(Y367:Y378)</f>
        <v>3650.7160000000013</v>
      </c>
    </row>
    <row r="380" spans="2:46" x14ac:dyDescent="0.25">
      <c r="D380" s="30" t="s">
        <v>22</v>
      </c>
      <c r="E380" s="30" t="s">
        <v>21</v>
      </c>
      <c r="V380" s="19"/>
      <c r="Z380" s="30" t="s">
        <v>22</v>
      </c>
      <c r="AA380" s="30" t="s">
        <v>21</v>
      </c>
    </row>
    <row r="381" spans="2:46" x14ac:dyDescent="0.25">
      <c r="E381" s="1" t="s">
        <v>19</v>
      </c>
      <c r="V381" s="19"/>
      <c r="AA381" s="1" t="s">
        <v>19</v>
      </c>
    </row>
    <row r="382" spans="2:46" x14ac:dyDescent="0.25">
      <c r="V382" s="19"/>
    </row>
    <row r="383" spans="2:46" x14ac:dyDescent="0.25">
      <c r="V383" s="19"/>
    </row>
    <row r="384" spans="2:46" x14ac:dyDescent="0.25">
      <c r="V384" s="19"/>
    </row>
    <row r="385" spans="1:43" x14ac:dyDescent="0.25">
      <c r="V385" s="19"/>
    </row>
    <row r="386" spans="1:43" x14ac:dyDescent="0.25">
      <c r="V386" s="19"/>
    </row>
    <row r="387" spans="1:43" x14ac:dyDescent="0.25">
      <c r="V387" s="19"/>
    </row>
    <row r="388" spans="1:43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</row>
    <row r="389" spans="1:43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</row>
    <row r="390" spans="1:43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</row>
    <row r="391" spans="1:43" x14ac:dyDescent="0.25">
      <c r="V391" s="19"/>
    </row>
    <row r="392" spans="1:43" x14ac:dyDescent="0.25">
      <c r="H392" s="165" t="s">
        <v>30</v>
      </c>
      <c r="I392" s="165"/>
      <c r="J392" s="165"/>
      <c r="V392" s="19"/>
      <c r="AA392" s="165" t="s">
        <v>31</v>
      </c>
      <c r="AB392" s="165"/>
      <c r="AC392" s="165"/>
    </row>
    <row r="393" spans="1:43" x14ac:dyDescent="0.25">
      <c r="H393" s="165"/>
      <c r="I393" s="165"/>
      <c r="J393" s="165"/>
      <c r="V393" s="19"/>
      <c r="AA393" s="165"/>
      <c r="AB393" s="165"/>
      <c r="AC393" s="165"/>
    </row>
    <row r="394" spans="1:43" x14ac:dyDescent="0.25">
      <c r="V394" s="19"/>
    </row>
    <row r="395" spans="1:43" x14ac:dyDescent="0.25">
      <c r="V395" s="19"/>
    </row>
    <row r="396" spans="1:43" ht="23.25" x14ac:dyDescent="0.35">
      <c r="B396" s="26" t="s">
        <v>64</v>
      </c>
      <c r="V396" s="19"/>
      <c r="X396" s="24" t="s">
        <v>64</v>
      </c>
    </row>
    <row r="397" spans="1:43" ht="23.25" x14ac:dyDescent="0.35">
      <c r="B397" s="25" t="s">
        <v>32</v>
      </c>
      <c r="C397" s="22">
        <f>IF(X359="PAGADO",0,C363)</f>
        <v>-3418.3760000000011</v>
      </c>
      <c r="E397" s="166" t="s">
        <v>20</v>
      </c>
      <c r="F397" s="166"/>
      <c r="G397" s="166"/>
      <c r="H397" s="166"/>
      <c r="V397" s="19"/>
      <c r="X397" s="25" t="s">
        <v>32</v>
      </c>
      <c r="Y397" s="22">
        <f>IF(B1197="PAGADO",0,C402)</f>
        <v>-3330.7160000000013</v>
      </c>
      <c r="AA397" s="166" t="s">
        <v>20</v>
      </c>
      <c r="AB397" s="166"/>
      <c r="AC397" s="166"/>
      <c r="AD397" s="166"/>
    </row>
    <row r="398" spans="1:43" x14ac:dyDescent="0.25">
      <c r="B398" s="1" t="s">
        <v>0</v>
      </c>
      <c r="C398" s="21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9"/>
      <c r="X398" s="1" t="s">
        <v>0</v>
      </c>
      <c r="Y398" s="21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2"/>
      <c r="E399" s="4"/>
      <c r="F399" s="3"/>
      <c r="G399" s="3"/>
      <c r="H399" s="5"/>
      <c r="N399" s="3"/>
      <c r="O399" s="3"/>
      <c r="P399" s="3"/>
      <c r="Q399" s="3"/>
      <c r="R399" s="20"/>
      <c r="S399" s="3"/>
      <c r="V399" s="19"/>
      <c r="Y399" s="22"/>
      <c r="AA399" s="4"/>
      <c r="AB399" s="3"/>
      <c r="AC399" s="3"/>
      <c r="AD399" s="5"/>
      <c r="AJ399" s="3"/>
      <c r="AK399" s="3"/>
      <c r="AL399" s="3"/>
      <c r="AM399" s="3"/>
      <c r="AN399" s="20"/>
      <c r="AO399" s="3"/>
    </row>
    <row r="400" spans="1:43" x14ac:dyDescent="0.25">
      <c r="B400" s="1" t="s">
        <v>24</v>
      </c>
      <c r="C400" s="21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20"/>
      <c r="S400" s="3"/>
      <c r="V400" s="19"/>
      <c r="X400" s="1" t="s">
        <v>24</v>
      </c>
      <c r="Y400" s="21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" t="s">
        <v>9</v>
      </c>
      <c r="C401" s="22">
        <f>C425</f>
        <v>3330.7160000000013</v>
      </c>
      <c r="E401" s="4"/>
      <c r="F401" s="3"/>
      <c r="G401" s="3"/>
      <c r="H401" s="5"/>
      <c r="N401" s="3"/>
      <c r="O401" s="3"/>
      <c r="P401" s="3"/>
      <c r="Q401" s="3"/>
      <c r="R401" s="20"/>
      <c r="S401" s="3"/>
      <c r="V401" s="19"/>
      <c r="X401" s="1" t="s">
        <v>9</v>
      </c>
      <c r="Y401" s="22">
        <f>Y425</f>
        <v>3330.7160000000013</v>
      </c>
      <c r="AA401" s="4"/>
      <c r="AB401" s="3"/>
      <c r="AC401" s="3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6" t="s">
        <v>26</v>
      </c>
      <c r="C402" s="23">
        <f>C400-C401</f>
        <v>-3330.7160000000013</v>
      </c>
      <c r="E402" s="4"/>
      <c r="F402" s="3"/>
      <c r="G402" s="3"/>
      <c r="H402" s="5"/>
      <c r="N402" s="3"/>
      <c r="O402" s="3"/>
      <c r="P402" s="3"/>
      <c r="Q402" s="3"/>
      <c r="R402" s="20"/>
      <c r="S402" s="3"/>
      <c r="V402" s="19"/>
      <c r="X402" s="6" t="s">
        <v>27</v>
      </c>
      <c r="Y402" s="23">
        <f>Y400-Y401</f>
        <v>-3330.7160000000013</v>
      </c>
      <c r="AA402" s="4"/>
      <c r="AB402" s="3"/>
      <c r="AC402" s="3"/>
      <c r="AD402" s="5"/>
      <c r="AJ402" s="3"/>
      <c r="AK402" s="3"/>
      <c r="AL402" s="3"/>
      <c r="AM402" s="3"/>
      <c r="AN402" s="20"/>
      <c r="AO402" s="3"/>
    </row>
    <row r="403" spans="2:41" ht="23.25" x14ac:dyDescent="0.35">
      <c r="B403" s="6"/>
      <c r="C403" s="7"/>
      <c r="E403" s="9"/>
      <c r="F403" s="10"/>
      <c r="G403" s="10"/>
      <c r="H403" s="5"/>
      <c r="N403" s="3"/>
      <c r="O403" s="3"/>
      <c r="P403" s="3"/>
      <c r="Q403" s="3"/>
      <c r="R403" s="20"/>
      <c r="S403" s="3"/>
      <c r="V403" s="19"/>
      <c r="X403" s="168" t="str">
        <f>IF(Y402&lt;0,"NO PAGAR","COBRAR'")</f>
        <v>NO PAGAR</v>
      </c>
      <c r="Y403" s="168"/>
      <c r="AA403" s="9"/>
      <c r="AB403" s="10"/>
      <c r="AC403" s="10"/>
      <c r="AD403" s="5"/>
      <c r="AJ403" s="3"/>
      <c r="AK403" s="3"/>
      <c r="AL403" s="3"/>
      <c r="AM403" s="3"/>
      <c r="AN403" s="20"/>
      <c r="AO403" s="3"/>
    </row>
    <row r="404" spans="2:41" ht="23.25" x14ac:dyDescent="0.35">
      <c r="B404" s="168" t="str">
        <f>IF(C402&lt;0,"NO PAGAR","COBRAR'")</f>
        <v>NO PAGAR</v>
      </c>
      <c r="C404" s="168"/>
      <c r="E404" s="9"/>
      <c r="F404" s="10"/>
      <c r="G404" s="10"/>
      <c r="H404" s="5"/>
      <c r="N404" s="3"/>
      <c r="O404" s="3"/>
      <c r="P404" s="3"/>
      <c r="Q404" s="3"/>
      <c r="R404" s="20"/>
      <c r="S404" s="3"/>
      <c r="V404" s="19"/>
      <c r="X404" s="6"/>
      <c r="Y404" s="8"/>
      <c r="AA404" s="9"/>
      <c r="AB404" s="10"/>
      <c r="AC404" s="10"/>
      <c r="AD404" s="5"/>
      <c r="AJ404" s="3"/>
      <c r="AK404" s="3"/>
      <c r="AL404" s="3"/>
      <c r="AM404" s="3"/>
      <c r="AN404" s="20"/>
      <c r="AO404" s="3"/>
    </row>
    <row r="405" spans="2:41" x14ac:dyDescent="0.25">
      <c r="B405" s="159" t="s">
        <v>9</v>
      </c>
      <c r="C405" s="160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59" t="s">
        <v>9</v>
      </c>
      <c r="Y405" s="160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x14ac:dyDescent="0.25">
      <c r="B406" s="11" t="str">
        <f>IF(Y364&lt;0,"SALDO ADELANTADO","SALDO A FAVOR '")</f>
        <v>SALDO ADELANTADO</v>
      </c>
      <c r="C406" s="12">
        <f>IF(Y364&lt;=0,Y364*-1)</f>
        <v>3330.7160000000013</v>
      </c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11" t="str">
        <f>IF(C402&lt;0,"SALDO ADELANTADO","SALDO A FAVOR'")</f>
        <v>SALDO ADELANTADO</v>
      </c>
      <c r="Y406" s="12">
        <f>IF(C402&lt;=0,C402*-1)</f>
        <v>3330.7160000000013</v>
      </c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3" t="s">
        <v>10</v>
      </c>
      <c r="C407" s="12">
        <f>R415</f>
        <v>0</v>
      </c>
      <c r="E407" s="9"/>
      <c r="F407" s="10"/>
      <c r="G407" s="10"/>
      <c r="H407" s="5"/>
      <c r="N407" s="3"/>
      <c r="O407" s="3"/>
      <c r="P407" s="3"/>
      <c r="Q407" s="3"/>
      <c r="R407" s="20"/>
      <c r="S407" s="3"/>
      <c r="V407" s="19"/>
      <c r="X407" s="13" t="s">
        <v>10</v>
      </c>
      <c r="Y407" s="12">
        <f>AN415</f>
        <v>0</v>
      </c>
      <c r="AA407" s="9"/>
      <c r="AB407" s="10"/>
      <c r="AC407" s="10"/>
      <c r="AD407" s="5"/>
      <c r="AJ407" s="3"/>
      <c r="AK407" s="3"/>
      <c r="AL407" s="3"/>
      <c r="AM407" s="3"/>
      <c r="AN407" s="20"/>
      <c r="AO407" s="3"/>
    </row>
    <row r="408" spans="2:41" x14ac:dyDescent="0.25">
      <c r="B408" s="13" t="s">
        <v>11</v>
      </c>
      <c r="C408" s="12"/>
      <c r="E408" s="9"/>
      <c r="F408" s="10"/>
      <c r="G408" s="10"/>
      <c r="H408" s="5"/>
      <c r="N408" s="3"/>
      <c r="O408" s="3"/>
      <c r="P408" s="3"/>
      <c r="Q408" s="3"/>
      <c r="R408" s="20"/>
      <c r="S408" s="3"/>
      <c r="V408" s="19"/>
      <c r="X408" s="13" t="s">
        <v>11</v>
      </c>
      <c r="Y408" s="12"/>
      <c r="AA408" s="9"/>
      <c r="AB408" s="10"/>
      <c r="AC408" s="10"/>
      <c r="AD408" s="5"/>
      <c r="AJ408" s="3"/>
      <c r="AK408" s="3"/>
      <c r="AL408" s="3"/>
      <c r="AM408" s="3"/>
      <c r="AN408" s="20"/>
      <c r="AO408" s="3"/>
    </row>
    <row r="409" spans="2:41" x14ac:dyDescent="0.25">
      <c r="B409" s="13" t="s">
        <v>12</v>
      </c>
      <c r="C409" s="12"/>
      <c r="E409" s="9"/>
      <c r="F409" s="10"/>
      <c r="G409" s="10"/>
      <c r="H409" s="5"/>
      <c r="N409" s="3"/>
      <c r="O409" s="3"/>
      <c r="P409" s="3"/>
      <c r="Q409" s="3"/>
      <c r="R409" s="20"/>
      <c r="S409" s="3"/>
      <c r="V409" s="19"/>
      <c r="X409" s="13" t="s">
        <v>12</v>
      </c>
      <c r="Y409" s="12"/>
      <c r="AA409" s="9"/>
      <c r="AB409" s="10"/>
      <c r="AC409" s="10"/>
      <c r="AD409" s="5"/>
      <c r="AJ409" s="3"/>
      <c r="AK409" s="3"/>
      <c r="AL409" s="3"/>
      <c r="AM409" s="3"/>
      <c r="AN409" s="20"/>
      <c r="AO409" s="3"/>
    </row>
    <row r="410" spans="2:41" x14ac:dyDescent="0.25">
      <c r="B410" s="13" t="s">
        <v>13</v>
      </c>
      <c r="C410" s="12"/>
      <c r="E410" s="9"/>
      <c r="F410" s="10"/>
      <c r="G410" s="10"/>
      <c r="H410" s="5"/>
      <c r="N410" s="3"/>
      <c r="O410" s="3"/>
      <c r="P410" s="3"/>
      <c r="Q410" s="3"/>
      <c r="R410" s="20"/>
      <c r="S410" s="3"/>
      <c r="V410" s="19"/>
      <c r="X410" s="13" t="s">
        <v>13</v>
      </c>
      <c r="Y410" s="12"/>
      <c r="AA410" s="9"/>
      <c r="AB410" s="10"/>
      <c r="AC410" s="10"/>
      <c r="AD410" s="5"/>
      <c r="AJ410" s="3"/>
      <c r="AK410" s="3"/>
      <c r="AL410" s="3"/>
      <c r="AM410" s="3"/>
      <c r="AN410" s="20"/>
      <c r="AO410" s="3"/>
    </row>
    <row r="411" spans="2:41" x14ac:dyDescent="0.25">
      <c r="B411" s="13" t="s">
        <v>14</v>
      </c>
      <c r="C411" s="12"/>
      <c r="E411" s="9"/>
      <c r="F411" s="10"/>
      <c r="G411" s="10"/>
      <c r="H411" s="5"/>
      <c r="N411" s="3"/>
      <c r="O411" s="3"/>
      <c r="P411" s="3"/>
      <c r="Q411" s="3"/>
      <c r="R411" s="20"/>
      <c r="S411" s="3"/>
      <c r="V411" s="19"/>
      <c r="X411" s="13" t="s">
        <v>14</v>
      </c>
      <c r="Y411" s="12"/>
      <c r="AA411" s="9"/>
      <c r="AB411" s="10"/>
      <c r="AC411" s="10"/>
      <c r="AD411" s="5"/>
      <c r="AJ411" s="3"/>
      <c r="AK411" s="3"/>
      <c r="AL411" s="3"/>
      <c r="AM411" s="3"/>
      <c r="AN411" s="20"/>
      <c r="AO411" s="3"/>
    </row>
    <row r="412" spans="2:41" x14ac:dyDescent="0.25">
      <c r="B412" s="13" t="s">
        <v>15</v>
      </c>
      <c r="C412" s="12"/>
      <c r="E412" s="9"/>
      <c r="F412" s="10"/>
      <c r="G412" s="10"/>
      <c r="H412" s="5"/>
      <c r="N412" s="3"/>
      <c r="O412" s="3"/>
      <c r="P412" s="3"/>
      <c r="Q412" s="3"/>
      <c r="R412" s="20"/>
      <c r="S412" s="3"/>
      <c r="V412" s="19"/>
      <c r="X412" s="13" t="s">
        <v>15</v>
      </c>
      <c r="Y412" s="12"/>
      <c r="AA412" s="9"/>
      <c r="AB412" s="10"/>
      <c r="AC412" s="10"/>
      <c r="AD412" s="5"/>
      <c r="AJ412" s="3"/>
      <c r="AK412" s="3"/>
      <c r="AL412" s="3"/>
      <c r="AM412" s="3"/>
      <c r="AN412" s="20"/>
      <c r="AO412" s="3"/>
    </row>
    <row r="413" spans="2:41" x14ac:dyDescent="0.25">
      <c r="B413" s="13" t="s">
        <v>16</v>
      </c>
      <c r="C413" s="12"/>
      <c r="E413" s="161" t="s">
        <v>7</v>
      </c>
      <c r="F413" s="162"/>
      <c r="G413" s="163"/>
      <c r="H413" s="5">
        <f>SUM(H399:H412)</f>
        <v>0</v>
      </c>
      <c r="N413" s="3"/>
      <c r="O413" s="3"/>
      <c r="P413" s="3"/>
      <c r="Q413" s="3"/>
      <c r="R413" s="20"/>
      <c r="S413" s="3"/>
      <c r="V413" s="19"/>
      <c r="X413" s="13" t="s">
        <v>16</v>
      </c>
      <c r="Y413" s="12"/>
      <c r="AA413" s="161" t="s">
        <v>7</v>
      </c>
      <c r="AB413" s="162"/>
      <c r="AC413" s="163"/>
      <c r="AD413" s="5">
        <f>SUM(AD399:AD412)</f>
        <v>0</v>
      </c>
      <c r="AJ413" s="3"/>
      <c r="AK413" s="3"/>
      <c r="AL413" s="3"/>
      <c r="AM413" s="3"/>
      <c r="AN413" s="20"/>
      <c r="AO413" s="3"/>
    </row>
    <row r="414" spans="2:41" x14ac:dyDescent="0.25">
      <c r="B414" s="13" t="s">
        <v>17</v>
      </c>
      <c r="C414" s="12"/>
      <c r="E414" s="15"/>
      <c r="F414" s="15"/>
      <c r="G414" s="15"/>
      <c r="N414" s="3"/>
      <c r="O414" s="3"/>
      <c r="P414" s="3"/>
      <c r="Q414" s="3"/>
      <c r="R414" s="20"/>
      <c r="S414" s="3"/>
      <c r="V414" s="19"/>
      <c r="X414" s="13" t="s">
        <v>17</v>
      </c>
      <c r="Y414" s="12"/>
      <c r="AA414" s="15"/>
      <c r="AB414" s="15"/>
      <c r="AC414" s="15"/>
      <c r="AJ414" s="3"/>
      <c r="AK414" s="3"/>
      <c r="AL414" s="3"/>
      <c r="AM414" s="3"/>
      <c r="AN414" s="20"/>
      <c r="AO414" s="3"/>
    </row>
    <row r="415" spans="2:41" x14ac:dyDescent="0.25">
      <c r="B415" s="14"/>
      <c r="C415" s="12"/>
      <c r="N415" s="161" t="s">
        <v>7</v>
      </c>
      <c r="O415" s="162"/>
      <c r="P415" s="162"/>
      <c r="Q415" s="163"/>
      <c r="R415" s="20">
        <f>SUM(R399:R414)</f>
        <v>0</v>
      </c>
      <c r="S415" s="3"/>
      <c r="V415" s="19"/>
      <c r="X415" s="14"/>
      <c r="Y415" s="12"/>
      <c r="AJ415" s="161" t="s">
        <v>7</v>
      </c>
      <c r="AK415" s="162"/>
      <c r="AL415" s="162"/>
      <c r="AM415" s="163"/>
      <c r="AN415" s="20">
        <f>SUM(AN399:AN414)</f>
        <v>0</v>
      </c>
      <c r="AO415" s="3"/>
    </row>
    <row r="416" spans="2:41" x14ac:dyDescent="0.25">
      <c r="B416" s="14"/>
      <c r="C416" s="12"/>
      <c r="V416" s="19"/>
      <c r="X416" s="14"/>
      <c r="Y416" s="12"/>
    </row>
    <row r="417" spans="2:27" x14ac:dyDescent="0.25">
      <c r="B417" s="14"/>
      <c r="C417" s="12"/>
      <c r="V417" s="19"/>
      <c r="X417" s="14"/>
      <c r="Y417" s="12"/>
    </row>
    <row r="418" spans="2:27" x14ac:dyDescent="0.25">
      <c r="B418" s="14"/>
      <c r="C418" s="12"/>
      <c r="E418" s="16"/>
      <c r="V418" s="19"/>
      <c r="X418" s="14"/>
      <c r="Y418" s="12"/>
      <c r="AA418" s="16"/>
    </row>
    <row r="419" spans="2:27" x14ac:dyDescent="0.25">
      <c r="B419" s="14"/>
      <c r="C419" s="12"/>
      <c r="V419" s="19"/>
      <c r="X419" s="14"/>
      <c r="Y419" s="12"/>
    </row>
    <row r="420" spans="2:27" x14ac:dyDescent="0.25">
      <c r="B420" s="14"/>
      <c r="C420" s="12"/>
      <c r="V420" s="19"/>
      <c r="X420" s="14"/>
      <c r="Y420" s="12"/>
    </row>
    <row r="421" spans="2:27" x14ac:dyDescent="0.25">
      <c r="B421" s="14"/>
      <c r="C421" s="12"/>
      <c r="V421" s="19"/>
      <c r="X421" s="14"/>
      <c r="Y421" s="12"/>
    </row>
    <row r="422" spans="2:27" x14ac:dyDescent="0.25">
      <c r="B422" s="14"/>
      <c r="C422" s="12"/>
      <c r="V422" s="19"/>
      <c r="X422" s="14"/>
      <c r="Y422" s="12"/>
    </row>
    <row r="423" spans="2:27" x14ac:dyDescent="0.25">
      <c r="B423" s="14"/>
      <c r="C423" s="12"/>
      <c r="V423" s="19"/>
      <c r="X423" s="14"/>
      <c r="Y423" s="12"/>
    </row>
    <row r="424" spans="2:27" x14ac:dyDescent="0.25">
      <c r="B424" s="13"/>
      <c r="C424" s="12"/>
      <c r="V424" s="19"/>
      <c r="X424" s="13"/>
      <c r="Y424" s="12"/>
    </row>
    <row r="425" spans="2:27" x14ac:dyDescent="0.25">
      <c r="B425" s="17" t="s">
        <v>18</v>
      </c>
      <c r="C425" s="18">
        <f>SUM(C406:C424)</f>
        <v>3330.7160000000013</v>
      </c>
      <c r="D425" s="30" t="s">
        <v>22</v>
      </c>
      <c r="E425" s="30" t="s">
        <v>21</v>
      </c>
      <c r="V425" s="19"/>
      <c r="X425" s="17" t="s">
        <v>18</v>
      </c>
      <c r="Y425" s="18">
        <f>SUM(Y406:Y424)</f>
        <v>3330.7160000000013</v>
      </c>
      <c r="Z425" s="30" t="s">
        <v>22</v>
      </c>
      <c r="AA425" s="30" t="s">
        <v>21</v>
      </c>
    </row>
    <row r="426" spans="2:27" x14ac:dyDescent="0.25">
      <c r="E426" s="1" t="s">
        <v>19</v>
      </c>
      <c r="V426" s="19"/>
      <c r="AA426" s="1" t="s">
        <v>19</v>
      </c>
    </row>
    <row r="427" spans="2:27" x14ac:dyDescent="0.25">
      <c r="V427" s="19"/>
    </row>
    <row r="428" spans="2:27" x14ac:dyDescent="0.25">
      <c r="V428" s="19"/>
    </row>
    <row r="429" spans="2:27" x14ac:dyDescent="0.25">
      <c r="V429" s="19"/>
    </row>
    <row r="430" spans="2:27" x14ac:dyDescent="0.25">
      <c r="V430" s="19"/>
    </row>
    <row r="431" spans="2:27" x14ac:dyDescent="0.25">
      <c r="V431" s="19"/>
    </row>
    <row r="432" spans="2:27" x14ac:dyDescent="0.25">
      <c r="V432" s="19"/>
    </row>
    <row r="433" spans="2:31" x14ac:dyDescent="0.25">
      <c r="V433" s="19"/>
    </row>
    <row r="434" spans="2:31" x14ac:dyDescent="0.25">
      <c r="V434" s="19"/>
    </row>
    <row r="435" spans="2:31" x14ac:dyDescent="0.25">
      <c r="V435" s="19"/>
    </row>
    <row r="436" spans="2:31" x14ac:dyDescent="0.25">
      <c r="V436" s="19"/>
    </row>
    <row r="437" spans="2:31" x14ac:dyDescent="0.25">
      <c r="V437" s="19"/>
    </row>
    <row r="438" spans="2:31" x14ac:dyDescent="0.25">
      <c r="V438" s="19"/>
    </row>
    <row r="439" spans="2:31" x14ac:dyDescent="0.25">
      <c r="V439" s="19"/>
    </row>
    <row r="440" spans="2:31" x14ac:dyDescent="0.25">
      <c r="V440" s="19"/>
    </row>
    <row r="441" spans="2:31" x14ac:dyDescent="0.25">
      <c r="V441" s="19"/>
    </row>
    <row r="442" spans="2:31" x14ac:dyDescent="0.25">
      <c r="V442" s="19"/>
    </row>
    <row r="443" spans="2:31" x14ac:dyDescent="0.25">
      <c r="V443" s="19"/>
      <c r="AC443" s="164" t="s">
        <v>29</v>
      </c>
      <c r="AD443" s="164"/>
      <c r="AE443" s="164"/>
    </row>
    <row r="444" spans="2:31" x14ac:dyDescent="0.25">
      <c r="H444" s="165" t="s">
        <v>28</v>
      </c>
      <c r="I444" s="165"/>
      <c r="J444" s="165"/>
      <c r="V444" s="19"/>
      <c r="AC444" s="164"/>
      <c r="AD444" s="164"/>
      <c r="AE444" s="164"/>
    </row>
    <row r="445" spans="2:31" x14ac:dyDescent="0.25">
      <c r="H445" s="165"/>
      <c r="I445" s="165"/>
      <c r="J445" s="165"/>
      <c r="V445" s="19"/>
      <c r="AC445" s="164"/>
      <c r="AD445" s="164"/>
      <c r="AE445" s="164"/>
    </row>
    <row r="446" spans="2:31" x14ac:dyDescent="0.25">
      <c r="V446" s="19"/>
    </row>
    <row r="447" spans="2:31" x14ac:dyDescent="0.25">
      <c r="V447" s="19"/>
    </row>
    <row r="448" spans="2:31" ht="23.25" x14ac:dyDescent="0.35">
      <c r="B448" s="24" t="s">
        <v>66</v>
      </c>
      <c r="V448" s="19"/>
      <c r="X448" s="24" t="s">
        <v>66</v>
      </c>
    </row>
    <row r="449" spans="2:41" ht="23.25" x14ac:dyDescent="0.35">
      <c r="B449" s="25" t="s">
        <v>32</v>
      </c>
      <c r="C449" s="22">
        <f>IF(X397="PAGADO",0,Y402)</f>
        <v>-3330.7160000000013</v>
      </c>
      <c r="E449" s="166" t="s">
        <v>20</v>
      </c>
      <c r="F449" s="166"/>
      <c r="G449" s="166"/>
      <c r="H449" s="166"/>
      <c r="V449" s="19"/>
      <c r="X449" s="25" t="s">
        <v>32</v>
      </c>
      <c r="Y449" s="22">
        <f>IF(B449="PAGADO",0,C454)</f>
        <v>-3330.7160000000013</v>
      </c>
      <c r="AA449" s="166" t="s">
        <v>20</v>
      </c>
      <c r="AB449" s="166"/>
      <c r="AC449" s="166"/>
      <c r="AD449" s="166"/>
    </row>
    <row r="450" spans="2:41" x14ac:dyDescent="0.25">
      <c r="B450" s="1" t="s">
        <v>0</v>
      </c>
      <c r="C450" s="21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9"/>
      <c r="X450" s="1" t="s">
        <v>0</v>
      </c>
      <c r="Y450" s="21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2"/>
      <c r="E451" s="4"/>
      <c r="F451" s="3"/>
      <c r="G451" s="3"/>
      <c r="H451" s="5"/>
      <c r="N451" s="3"/>
      <c r="O451" s="3"/>
      <c r="P451" s="3"/>
      <c r="Q451" s="3"/>
      <c r="R451" s="20"/>
      <c r="S451" s="3"/>
      <c r="V451" s="19"/>
      <c r="Y451" s="22"/>
      <c r="AA451" s="4"/>
      <c r="AB451" s="3"/>
      <c r="AC451" s="3"/>
      <c r="AD451" s="5"/>
      <c r="AJ451" s="3"/>
      <c r="AK451" s="3"/>
      <c r="AL451" s="3"/>
      <c r="AM451" s="3"/>
      <c r="AN451" s="20"/>
      <c r="AO451" s="3"/>
    </row>
    <row r="452" spans="2:41" x14ac:dyDescent="0.25">
      <c r="B452" s="1" t="s">
        <v>24</v>
      </c>
      <c r="C452" s="21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20"/>
      <c r="S452" s="3"/>
      <c r="V452" s="19"/>
      <c r="X452" s="1" t="s">
        <v>24</v>
      </c>
      <c r="Y452" s="21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20"/>
      <c r="AO452" s="3"/>
    </row>
    <row r="453" spans="2:41" x14ac:dyDescent="0.25">
      <c r="B453" s="1" t="s">
        <v>9</v>
      </c>
      <c r="C453" s="22">
        <f>C476</f>
        <v>3330.7160000000013</v>
      </c>
      <c r="E453" s="4"/>
      <c r="F453" s="3"/>
      <c r="G453" s="3"/>
      <c r="H453" s="5"/>
      <c r="N453" s="3"/>
      <c r="O453" s="3"/>
      <c r="P453" s="3"/>
      <c r="Q453" s="3"/>
      <c r="R453" s="20"/>
      <c r="S453" s="3"/>
      <c r="V453" s="19"/>
      <c r="X453" s="1" t="s">
        <v>9</v>
      </c>
      <c r="Y453" s="22">
        <f>Y476</f>
        <v>3330.7160000000013</v>
      </c>
      <c r="AA453" s="4"/>
      <c r="AB453" s="3"/>
      <c r="AC453" s="3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6" t="s">
        <v>25</v>
      </c>
      <c r="C454" s="23">
        <f>C452-C453</f>
        <v>-3330.7160000000013</v>
      </c>
      <c r="E454" s="4"/>
      <c r="F454" s="3"/>
      <c r="G454" s="3"/>
      <c r="H454" s="5"/>
      <c r="N454" s="3"/>
      <c r="O454" s="3"/>
      <c r="P454" s="3"/>
      <c r="Q454" s="3"/>
      <c r="R454" s="20"/>
      <c r="S454" s="3"/>
      <c r="V454" s="19"/>
      <c r="X454" s="6" t="s">
        <v>8</v>
      </c>
      <c r="Y454" s="23">
        <f>Y452-Y453</f>
        <v>-3330.7160000000013</v>
      </c>
      <c r="AA454" s="4"/>
      <c r="AB454" s="3"/>
      <c r="AC454" s="3"/>
      <c r="AD454" s="5"/>
      <c r="AJ454" s="3"/>
      <c r="AK454" s="3"/>
      <c r="AL454" s="3"/>
      <c r="AM454" s="3"/>
      <c r="AN454" s="20"/>
      <c r="AO454" s="3"/>
    </row>
    <row r="455" spans="2:41" ht="26.25" x14ac:dyDescent="0.4">
      <c r="B455" s="167" t="str">
        <f>IF(C454&lt;0,"NO PAGAR","COBRAR")</f>
        <v>NO PAGAR</v>
      </c>
      <c r="C455" s="167"/>
      <c r="E455" s="9"/>
      <c r="F455" s="10"/>
      <c r="G455" s="10"/>
      <c r="H455" s="5"/>
      <c r="N455" s="3"/>
      <c r="O455" s="3"/>
      <c r="P455" s="3"/>
      <c r="Q455" s="3"/>
      <c r="R455" s="20"/>
      <c r="S455" s="3"/>
      <c r="V455" s="19"/>
      <c r="X455" s="167" t="str">
        <f>IF(Y454&lt;0,"NO PAGAR","COBRAR")</f>
        <v>NO PAGAR</v>
      </c>
      <c r="Y455" s="167"/>
      <c r="AA455" s="9"/>
      <c r="AB455" s="10"/>
      <c r="AC455" s="10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159" t="s">
        <v>9</v>
      </c>
      <c r="C456" s="160"/>
      <c r="E456" s="9"/>
      <c r="F456" s="10"/>
      <c r="G456" s="10"/>
      <c r="H456" s="5"/>
      <c r="N456" s="3"/>
      <c r="O456" s="3"/>
      <c r="P456" s="3"/>
      <c r="Q456" s="3"/>
      <c r="R456" s="20"/>
      <c r="S456" s="3"/>
      <c r="V456" s="19"/>
      <c r="X456" s="159" t="s">
        <v>9</v>
      </c>
      <c r="Y456" s="160"/>
      <c r="AA456" s="9"/>
      <c r="AB456" s="10"/>
      <c r="AC456" s="10"/>
      <c r="AD456" s="5"/>
      <c r="AJ456" s="3"/>
      <c r="AK456" s="3"/>
      <c r="AL456" s="3"/>
      <c r="AM456" s="3"/>
      <c r="AN456" s="20"/>
      <c r="AO456" s="3"/>
    </row>
    <row r="457" spans="2:41" x14ac:dyDescent="0.25">
      <c r="B457" s="11" t="str">
        <f>IF(C490&lt;0,"SALDO A FAVOR","SALDO ADELANTAD0'")</f>
        <v>SALDO ADELANTAD0'</v>
      </c>
      <c r="C457" s="12">
        <f>IF(Y402&lt;=0,Y402*-1)</f>
        <v>3330.7160000000013</v>
      </c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1" t="str">
        <f>IF(C454&lt;0,"SALDO ADELANTADO","SALDO A FAVOR'")</f>
        <v>SALDO ADELANTADO</v>
      </c>
      <c r="Y457" s="12">
        <f>IF(C454&lt;=0,C454*-1)</f>
        <v>3330.7160000000013</v>
      </c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3" t="s">
        <v>10</v>
      </c>
      <c r="C458" s="12">
        <f>R467</f>
        <v>0</v>
      </c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3" t="s">
        <v>10</v>
      </c>
      <c r="Y458" s="12">
        <f>AN467</f>
        <v>0</v>
      </c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3" t="s">
        <v>11</v>
      </c>
      <c r="C459" s="12"/>
      <c r="E459" s="9"/>
      <c r="F459" s="10"/>
      <c r="G459" s="10"/>
      <c r="H459" s="5"/>
      <c r="N459" s="3"/>
      <c r="O459" s="3"/>
      <c r="P459" s="3"/>
      <c r="Q459" s="3"/>
      <c r="R459" s="20"/>
      <c r="S459" s="3"/>
      <c r="V459" s="19"/>
      <c r="X459" s="13" t="s">
        <v>11</v>
      </c>
      <c r="Y459" s="12"/>
      <c r="AA459" s="9"/>
      <c r="AB459" s="10"/>
      <c r="AC459" s="10"/>
      <c r="AD459" s="5"/>
      <c r="AJ459" s="3"/>
      <c r="AK459" s="3"/>
      <c r="AL459" s="3"/>
      <c r="AM459" s="3"/>
      <c r="AN459" s="20"/>
      <c r="AO459" s="3"/>
    </row>
    <row r="460" spans="2:41" x14ac:dyDescent="0.25">
      <c r="B460" s="13" t="s">
        <v>12</v>
      </c>
      <c r="C460" s="12"/>
      <c r="E460" s="9"/>
      <c r="F460" s="10"/>
      <c r="G460" s="10"/>
      <c r="H460" s="5"/>
      <c r="N460" s="3"/>
      <c r="O460" s="3"/>
      <c r="P460" s="3"/>
      <c r="Q460" s="3"/>
      <c r="R460" s="20"/>
      <c r="S460" s="3"/>
      <c r="V460" s="19"/>
      <c r="X460" s="13" t="s">
        <v>12</v>
      </c>
      <c r="Y460" s="12"/>
      <c r="AA460" s="9"/>
      <c r="AB460" s="10"/>
      <c r="AC460" s="10"/>
      <c r="AD460" s="5"/>
      <c r="AJ460" s="3"/>
      <c r="AK460" s="3"/>
      <c r="AL460" s="3"/>
      <c r="AM460" s="3"/>
      <c r="AN460" s="20"/>
      <c r="AO460" s="3"/>
    </row>
    <row r="461" spans="2:41" x14ac:dyDescent="0.25">
      <c r="B461" s="13" t="s">
        <v>13</v>
      </c>
      <c r="C461" s="12"/>
      <c r="E461" s="9"/>
      <c r="F461" s="10"/>
      <c r="G461" s="10"/>
      <c r="H461" s="5"/>
      <c r="N461" s="3"/>
      <c r="O461" s="3"/>
      <c r="P461" s="3"/>
      <c r="Q461" s="3"/>
      <c r="R461" s="20"/>
      <c r="S461" s="3"/>
      <c r="V461" s="19"/>
      <c r="X461" s="13" t="s">
        <v>13</v>
      </c>
      <c r="Y461" s="12"/>
      <c r="AA461" s="9"/>
      <c r="AB461" s="10"/>
      <c r="AC461" s="10"/>
      <c r="AD461" s="5"/>
      <c r="AJ461" s="3"/>
      <c r="AK461" s="3"/>
      <c r="AL461" s="3"/>
      <c r="AM461" s="3"/>
      <c r="AN461" s="20"/>
      <c r="AO461" s="3"/>
    </row>
    <row r="462" spans="2:41" x14ac:dyDescent="0.25">
      <c r="B462" s="13" t="s">
        <v>14</v>
      </c>
      <c r="C462" s="12"/>
      <c r="E462" s="9"/>
      <c r="F462" s="10"/>
      <c r="G462" s="10"/>
      <c r="H462" s="5"/>
      <c r="N462" s="3"/>
      <c r="O462" s="3"/>
      <c r="P462" s="3"/>
      <c r="Q462" s="3"/>
      <c r="R462" s="20"/>
      <c r="S462" s="3"/>
      <c r="V462" s="19"/>
      <c r="X462" s="13" t="s">
        <v>14</v>
      </c>
      <c r="Y462" s="12"/>
      <c r="AA462" s="9"/>
      <c r="AB462" s="10"/>
      <c r="AC462" s="10"/>
      <c r="AD462" s="5"/>
      <c r="AJ462" s="3"/>
      <c r="AK462" s="3"/>
      <c r="AL462" s="3"/>
      <c r="AM462" s="3"/>
      <c r="AN462" s="20"/>
      <c r="AO462" s="3"/>
    </row>
    <row r="463" spans="2:41" x14ac:dyDescent="0.25">
      <c r="B463" s="13" t="s">
        <v>15</v>
      </c>
      <c r="C463" s="12"/>
      <c r="E463" s="9"/>
      <c r="F463" s="10"/>
      <c r="G463" s="10"/>
      <c r="H463" s="5"/>
      <c r="N463" s="3"/>
      <c r="O463" s="3"/>
      <c r="P463" s="3"/>
      <c r="Q463" s="3"/>
      <c r="R463" s="20"/>
      <c r="S463" s="3"/>
      <c r="V463" s="19"/>
      <c r="X463" s="13" t="s">
        <v>15</v>
      </c>
      <c r="Y463" s="12"/>
      <c r="AA463" s="9"/>
      <c r="AB463" s="10"/>
      <c r="AC463" s="10"/>
      <c r="AD463" s="5"/>
      <c r="AJ463" s="3"/>
      <c r="AK463" s="3"/>
      <c r="AL463" s="3"/>
      <c r="AM463" s="3"/>
      <c r="AN463" s="20"/>
      <c r="AO463" s="3"/>
    </row>
    <row r="464" spans="2:41" x14ac:dyDescent="0.25">
      <c r="B464" s="13" t="s">
        <v>16</v>
      </c>
      <c r="C464" s="12"/>
      <c r="E464" s="9"/>
      <c r="F464" s="10"/>
      <c r="G464" s="10"/>
      <c r="H464" s="5"/>
      <c r="N464" s="3"/>
      <c r="O464" s="3"/>
      <c r="P464" s="3"/>
      <c r="Q464" s="3"/>
      <c r="R464" s="20"/>
      <c r="S464" s="3"/>
      <c r="V464" s="19"/>
      <c r="X464" s="13" t="s">
        <v>16</v>
      </c>
      <c r="Y464" s="12"/>
      <c r="AA464" s="9"/>
      <c r="AB464" s="10"/>
      <c r="AC464" s="10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3" t="s">
        <v>17</v>
      </c>
      <c r="C465" s="12"/>
      <c r="E465" s="161" t="s">
        <v>7</v>
      </c>
      <c r="F465" s="162"/>
      <c r="G465" s="163"/>
      <c r="H465" s="5">
        <f>SUM(H451:H464)</f>
        <v>0</v>
      </c>
      <c r="N465" s="3"/>
      <c r="O465" s="3"/>
      <c r="P465" s="3"/>
      <c r="Q465" s="3"/>
      <c r="R465" s="20"/>
      <c r="S465" s="3"/>
      <c r="V465" s="19"/>
      <c r="X465" s="13" t="s">
        <v>17</v>
      </c>
      <c r="Y465" s="12"/>
      <c r="AA465" s="161" t="s">
        <v>7</v>
      </c>
      <c r="AB465" s="162"/>
      <c r="AC465" s="163"/>
      <c r="AD465" s="5">
        <f>SUM(AD451:AD464)</f>
        <v>0</v>
      </c>
      <c r="AJ465" s="3"/>
      <c r="AK465" s="3"/>
      <c r="AL465" s="3"/>
      <c r="AM465" s="3"/>
      <c r="AN465" s="20"/>
      <c r="AO465" s="3"/>
    </row>
    <row r="466" spans="2:41" x14ac:dyDescent="0.25">
      <c r="B466" s="14"/>
      <c r="C466" s="12"/>
      <c r="E466" s="15"/>
      <c r="F466" s="15"/>
      <c r="G466" s="15"/>
      <c r="N466" s="3"/>
      <c r="O466" s="3"/>
      <c r="P466" s="3"/>
      <c r="Q466" s="3"/>
      <c r="R466" s="20"/>
      <c r="S466" s="3"/>
      <c r="V466" s="19"/>
      <c r="X466" s="14"/>
      <c r="Y466" s="12"/>
      <c r="AA466" s="15"/>
      <c r="AB466" s="15"/>
      <c r="AC466" s="15"/>
      <c r="AJ466" s="3"/>
      <c r="AK466" s="3"/>
      <c r="AL466" s="3"/>
      <c r="AM466" s="3"/>
      <c r="AN466" s="20"/>
      <c r="AO466" s="3"/>
    </row>
    <row r="467" spans="2:41" x14ac:dyDescent="0.25">
      <c r="B467" s="14"/>
      <c r="C467" s="12"/>
      <c r="N467" s="161" t="s">
        <v>7</v>
      </c>
      <c r="O467" s="162"/>
      <c r="P467" s="162"/>
      <c r="Q467" s="163"/>
      <c r="R467" s="20">
        <f>SUM(R451:R466)</f>
        <v>0</v>
      </c>
      <c r="S467" s="3"/>
      <c r="V467" s="19"/>
      <c r="X467" s="14"/>
      <c r="Y467" s="12"/>
      <c r="AJ467" s="161" t="s">
        <v>7</v>
      </c>
      <c r="AK467" s="162"/>
      <c r="AL467" s="162"/>
      <c r="AM467" s="163"/>
      <c r="AN467" s="20">
        <f>SUM(AN451:AN466)</f>
        <v>0</v>
      </c>
      <c r="AO467" s="3"/>
    </row>
    <row r="468" spans="2:41" x14ac:dyDescent="0.25">
      <c r="B468" s="14"/>
      <c r="C468" s="12"/>
      <c r="V468" s="19"/>
      <c r="X468" s="14"/>
      <c r="Y468" s="12"/>
    </row>
    <row r="469" spans="2:41" x14ac:dyDescent="0.25">
      <c r="B469" s="14"/>
      <c r="C469" s="12"/>
      <c r="V469" s="19"/>
      <c r="X469" s="14"/>
      <c r="Y469" s="12"/>
    </row>
    <row r="470" spans="2:41" x14ac:dyDescent="0.25">
      <c r="B470" s="14"/>
      <c r="C470" s="12"/>
      <c r="E470" s="16"/>
      <c r="V470" s="19"/>
      <c r="X470" s="14"/>
      <c r="Y470" s="12"/>
      <c r="AA470" s="16"/>
    </row>
    <row r="471" spans="2:41" x14ac:dyDescent="0.25">
      <c r="B471" s="14"/>
      <c r="C471" s="12"/>
      <c r="V471" s="19"/>
      <c r="X471" s="14"/>
      <c r="Y471" s="12"/>
    </row>
    <row r="472" spans="2:41" x14ac:dyDescent="0.25">
      <c r="B472" s="14"/>
      <c r="C472" s="12"/>
      <c r="V472" s="19"/>
      <c r="X472" s="14"/>
      <c r="Y472" s="12"/>
    </row>
    <row r="473" spans="2:41" x14ac:dyDescent="0.25">
      <c r="B473" s="14"/>
      <c r="C473" s="12"/>
      <c r="V473" s="19"/>
      <c r="X473" s="14"/>
      <c r="Y473" s="12"/>
    </row>
    <row r="474" spans="2:41" x14ac:dyDescent="0.25">
      <c r="B474" s="14"/>
      <c r="C474" s="12"/>
      <c r="V474" s="19"/>
      <c r="X474" s="14"/>
      <c r="Y474" s="12"/>
    </row>
    <row r="475" spans="2:41" x14ac:dyDescent="0.25">
      <c r="B475" s="13"/>
      <c r="C475" s="12"/>
      <c r="V475" s="19"/>
      <c r="X475" s="13"/>
      <c r="Y475" s="12"/>
    </row>
    <row r="476" spans="2:41" x14ac:dyDescent="0.25">
      <c r="B476" s="17" t="s">
        <v>18</v>
      </c>
      <c r="C476" s="18">
        <f>SUM(C457:C475)</f>
        <v>3330.7160000000013</v>
      </c>
      <c r="V476" s="19"/>
      <c r="X476" s="17" t="s">
        <v>18</v>
      </c>
      <c r="Y476" s="18">
        <f>SUM(Y457:Y475)</f>
        <v>3330.7160000000013</v>
      </c>
    </row>
    <row r="477" spans="2:41" x14ac:dyDescent="0.25">
      <c r="D477" s="30" t="s">
        <v>22</v>
      </c>
      <c r="E477" s="30" t="s">
        <v>21</v>
      </c>
      <c r="V477" s="19"/>
      <c r="Z477" s="30" t="s">
        <v>22</v>
      </c>
      <c r="AA477" s="30" t="s">
        <v>21</v>
      </c>
    </row>
    <row r="478" spans="2:41" x14ac:dyDescent="0.25">
      <c r="E478" s="1" t="s">
        <v>19</v>
      </c>
      <c r="V478" s="19"/>
      <c r="AA478" s="1" t="s">
        <v>19</v>
      </c>
    </row>
    <row r="479" spans="2:41" x14ac:dyDescent="0.25">
      <c r="V479" s="19"/>
    </row>
    <row r="480" spans="2:41" x14ac:dyDescent="0.25">
      <c r="V480" s="19"/>
    </row>
    <row r="481" spans="1:43" x14ac:dyDescent="0.25">
      <c r="V481" s="19"/>
    </row>
    <row r="482" spans="1:43" x14ac:dyDescent="0.25">
      <c r="V482" s="19"/>
    </row>
    <row r="483" spans="1:43" x14ac:dyDescent="0.25">
      <c r="V483" s="19"/>
    </row>
    <row r="484" spans="1:43" x14ac:dyDescent="0.25">
      <c r="V484" s="19"/>
    </row>
    <row r="485" spans="1:43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</row>
    <row r="486" spans="1:43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</row>
    <row r="487" spans="1:43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</row>
    <row r="488" spans="1:43" x14ac:dyDescent="0.25">
      <c r="V488" s="19"/>
    </row>
    <row r="489" spans="1:43" x14ac:dyDescent="0.25">
      <c r="H489" s="165" t="s">
        <v>30</v>
      </c>
      <c r="I489" s="165"/>
      <c r="J489" s="165"/>
      <c r="V489" s="19"/>
      <c r="AA489" s="165" t="s">
        <v>31</v>
      </c>
      <c r="AB489" s="165"/>
      <c r="AC489" s="165"/>
    </row>
    <row r="490" spans="1:43" x14ac:dyDescent="0.25">
      <c r="H490" s="165"/>
      <c r="I490" s="165"/>
      <c r="J490" s="165"/>
      <c r="V490" s="19"/>
      <c r="AA490" s="165"/>
      <c r="AB490" s="165"/>
      <c r="AC490" s="165"/>
    </row>
    <row r="491" spans="1:43" x14ac:dyDescent="0.25">
      <c r="V491" s="19"/>
    </row>
    <row r="492" spans="1:43" x14ac:dyDescent="0.25">
      <c r="V492" s="19"/>
    </row>
    <row r="493" spans="1:43" ht="23.25" x14ac:dyDescent="0.35">
      <c r="B493" s="26" t="s">
        <v>66</v>
      </c>
      <c r="V493" s="19"/>
      <c r="X493" s="24" t="s">
        <v>66</v>
      </c>
    </row>
    <row r="494" spans="1:43" ht="23.25" x14ac:dyDescent="0.35">
      <c r="B494" s="25" t="s">
        <v>32</v>
      </c>
      <c r="C494" s="22">
        <f>IF(X449="PAGADO",0,C454)</f>
        <v>-3330.7160000000013</v>
      </c>
      <c r="E494" s="166" t="s">
        <v>20</v>
      </c>
      <c r="F494" s="166"/>
      <c r="G494" s="166"/>
      <c r="H494" s="166"/>
      <c r="V494" s="19"/>
      <c r="X494" s="25" t="s">
        <v>32</v>
      </c>
      <c r="Y494" s="22">
        <f>IF(B1294="PAGADO",0,C499)</f>
        <v>-3330.7160000000013</v>
      </c>
      <c r="AA494" s="166" t="s">
        <v>20</v>
      </c>
      <c r="AB494" s="166"/>
      <c r="AC494" s="166"/>
      <c r="AD494" s="166"/>
    </row>
    <row r="495" spans="1:43" x14ac:dyDescent="0.25">
      <c r="B495" s="1" t="s">
        <v>0</v>
      </c>
      <c r="C495" s="21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9"/>
      <c r="X495" s="1" t="s">
        <v>0</v>
      </c>
      <c r="Y495" s="21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2"/>
      <c r="E496" s="4"/>
      <c r="F496" s="3"/>
      <c r="G496" s="3"/>
      <c r="H496" s="5"/>
      <c r="N496" s="3"/>
      <c r="O496" s="3"/>
      <c r="P496" s="3"/>
      <c r="Q496" s="3"/>
      <c r="R496" s="20"/>
      <c r="S496" s="3"/>
      <c r="V496" s="19"/>
      <c r="Y496" s="22"/>
      <c r="AA496" s="4"/>
      <c r="AB496" s="3"/>
      <c r="AC496" s="3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" t="s">
        <v>24</v>
      </c>
      <c r="C497" s="21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20"/>
      <c r="S497" s="3"/>
      <c r="V497" s="19"/>
      <c r="X497" s="1" t="s">
        <v>24</v>
      </c>
      <c r="Y497" s="21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" t="s">
        <v>9</v>
      </c>
      <c r="C498" s="22">
        <f>C522</f>
        <v>3330.7160000000013</v>
      </c>
      <c r="E498" s="4"/>
      <c r="F498" s="3"/>
      <c r="G498" s="3"/>
      <c r="H498" s="5"/>
      <c r="N498" s="3"/>
      <c r="O498" s="3"/>
      <c r="P498" s="3"/>
      <c r="Q498" s="3"/>
      <c r="R498" s="20"/>
      <c r="S498" s="3"/>
      <c r="V498" s="19"/>
      <c r="X498" s="1" t="s">
        <v>9</v>
      </c>
      <c r="Y498" s="22">
        <f>Y522</f>
        <v>3330.7160000000013</v>
      </c>
      <c r="AA498" s="4"/>
      <c r="AB498" s="3"/>
      <c r="AC498" s="3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6" t="s">
        <v>26</v>
      </c>
      <c r="C499" s="23">
        <f>C497-C498</f>
        <v>-3330.7160000000013</v>
      </c>
      <c r="E499" s="4"/>
      <c r="F499" s="3"/>
      <c r="G499" s="3"/>
      <c r="H499" s="5"/>
      <c r="N499" s="3"/>
      <c r="O499" s="3"/>
      <c r="P499" s="3"/>
      <c r="Q499" s="3"/>
      <c r="R499" s="20"/>
      <c r="S499" s="3"/>
      <c r="V499" s="19"/>
      <c r="X499" s="6" t="s">
        <v>27</v>
      </c>
      <c r="Y499" s="23">
        <f>Y497-Y498</f>
        <v>-3330.7160000000013</v>
      </c>
      <c r="AA499" s="4"/>
      <c r="AB499" s="3"/>
      <c r="AC499" s="3"/>
      <c r="AD499" s="5"/>
      <c r="AJ499" s="3"/>
      <c r="AK499" s="3"/>
      <c r="AL499" s="3"/>
      <c r="AM499" s="3"/>
      <c r="AN499" s="20"/>
      <c r="AO499" s="3"/>
    </row>
    <row r="500" spans="2:41" ht="23.25" x14ac:dyDescent="0.35">
      <c r="B500" s="6"/>
      <c r="C500" s="7"/>
      <c r="E500" s="9"/>
      <c r="F500" s="10"/>
      <c r="G500" s="10"/>
      <c r="H500" s="5"/>
      <c r="N500" s="3"/>
      <c r="O500" s="3"/>
      <c r="P500" s="3"/>
      <c r="Q500" s="3"/>
      <c r="R500" s="20"/>
      <c r="S500" s="3"/>
      <c r="V500" s="19"/>
      <c r="X500" s="168" t="str">
        <f>IF(Y499&lt;0,"NO PAGAR","COBRAR'")</f>
        <v>NO PAGAR</v>
      </c>
      <c r="Y500" s="168"/>
      <c r="AA500" s="9"/>
      <c r="AB500" s="10"/>
      <c r="AC500" s="10"/>
      <c r="AD500" s="5"/>
      <c r="AJ500" s="3"/>
      <c r="AK500" s="3"/>
      <c r="AL500" s="3"/>
      <c r="AM500" s="3"/>
      <c r="AN500" s="20"/>
      <c r="AO500" s="3"/>
    </row>
    <row r="501" spans="2:41" ht="23.25" x14ac:dyDescent="0.35">
      <c r="B501" s="168" t="str">
        <f>IF(C499&lt;0,"NO PAGAR","COBRAR'")</f>
        <v>NO PAGAR</v>
      </c>
      <c r="C501" s="168"/>
      <c r="E501" s="9"/>
      <c r="F501" s="10"/>
      <c r="G501" s="10"/>
      <c r="H501" s="5"/>
      <c r="N501" s="3"/>
      <c r="O501" s="3"/>
      <c r="P501" s="3"/>
      <c r="Q501" s="3"/>
      <c r="R501" s="20"/>
      <c r="S501" s="3"/>
      <c r="V501" s="19"/>
      <c r="X501" s="6"/>
      <c r="Y501" s="8"/>
      <c r="AA501" s="9"/>
      <c r="AB501" s="10"/>
      <c r="AC501" s="10"/>
      <c r="AD501" s="5"/>
      <c r="AJ501" s="3"/>
      <c r="AK501" s="3"/>
      <c r="AL501" s="3"/>
      <c r="AM501" s="3"/>
      <c r="AN501" s="20"/>
      <c r="AO501" s="3"/>
    </row>
    <row r="502" spans="2:41" x14ac:dyDescent="0.25">
      <c r="B502" s="159" t="s">
        <v>9</v>
      </c>
      <c r="C502" s="160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59" t="s">
        <v>9</v>
      </c>
      <c r="Y502" s="160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x14ac:dyDescent="0.25">
      <c r="B503" s="11" t="str">
        <f>IF(Y454&lt;0,"SALDO ADELANTADO","SALDO A FAVOR '")</f>
        <v>SALDO ADELANTADO</v>
      </c>
      <c r="C503" s="12">
        <f>IF(Y454&lt;=0,Y454*-1)</f>
        <v>3330.7160000000013</v>
      </c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11" t="str">
        <f>IF(C499&lt;0,"SALDO ADELANTADO","SALDO A FAVOR'")</f>
        <v>SALDO ADELANTADO</v>
      </c>
      <c r="Y503" s="12">
        <f>IF(C499&lt;=0,C499*-1)</f>
        <v>3330.7160000000013</v>
      </c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3" t="s">
        <v>10</v>
      </c>
      <c r="C504" s="12">
        <f>R512</f>
        <v>0</v>
      </c>
      <c r="E504" s="9"/>
      <c r="F504" s="10"/>
      <c r="G504" s="10"/>
      <c r="H504" s="5"/>
      <c r="N504" s="3"/>
      <c r="O504" s="3"/>
      <c r="P504" s="3"/>
      <c r="Q504" s="3"/>
      <c r="R504" s="20"/>
      <c r="S504" s="3"/>
      <c r="V504" s="19"/>
      <c r="X504" s="13" t="s">
        <v>10</v>
      </c>
      <c r="Y504" s="12">
        <f>AN512</f>
        <v>0</v>
      </c>
      <c r="AA504" s="9"/>
      <c r="AB504" s="10"/>
      <c r="AC504" s="10"/>
      <c r="AD504" s="5"/>
      <c r="AJ504" s="3"/>
      <c r="AK504" s="3"/>
      <c r="AL504" s="3"/>
      <c r="AM504" s="3"/>
      <c r="AN504" s="20"/>
      <c r="AO504" s="3"/>
    </row>
    <row r="505" spans="2:41" x14ac:dyDescent="0.25">
      <c r="B505" s="13" t="s">
        <v>11</v>
      </c>
      <c r="C505" s="12"/>
      <c r="E505" s="9"/>
      <c r="F505" s="10"/>
      <c r="G505" s="10"/>
      <c r="H505" s="5"/>
      <c r="N505" s="3"/>
      <c r="O505" s="3"/>
      <c r="P505" s="3"/>
      <c r="Q505" s="3"/>
      <c r="R505" s="20"/>
      <c r="S505" s="3"/>
      <c r="V505" s="19"/>
      <c r="X505" s="13" t="s">
        <v>11</v>
      </c>
      <c r="Y505" s="12"/>
      <c r="AA505" s="9"/>
      <c r="AB505" s="10"/>
      <c r="AC505" s="10"/>
      <c r="AD505" s="5"/>
      <c r="AJ505" s="3"/>
      <c r="AK505" s="3"/>
      <c r="AL505" s="3"/>
      <c r="AM505" s="3"/>
      <c r="AN505" s="20"/>
      <c r="AO505" s="3"/>
    </row>
    <row r="506" spans="2:41" x14ac:dyDescent="0.25">
      <c r="B506" s="13" t="s">
        <v>12</v>
      </c>
      <c r="C506" s="12"/>
      <c r="E506" s="9"/>
      <c r="F506" s="10"/>
      <c r="G506" s="10"/>
      <c r="H506" s="5"/>
      <c r="N506" s="3"/>
      <c r="O506" s="3"/>
      <c r="P506" s="3"/>
      <c r="Q506" s="3"/>
      <c r="R506" s="20"/>
      <c r="S506" s="3"/>
      <c r="V506" s="19"/>
      <c r="X506" s="13" t="s">
        <v>12</v>
      </c>
      <c r="Y506" s="12"/>
      <c r="AA506" s="9"/>
      <c r="AB506" s="10"/>
      <c r="AC506" s="10"/>
      <c r="AD506" s="5"/>
      <c r="AJ506" s="3"/>
      <c r="AK506" s="3"/>
      <c r="AL506" s="3"/>
      <c r="AM506" s="3"/>
      <c r="AN506" s="20"/>
      <c r="AO506" s="3"/>
    </row>
    <row r="507" spans="2:41" x14ac:dyDescent="0.25">
      <c r="B507" s="13" t="s">
        <v>13</v>
      </c>
      <c r="C507" s="12"/>
      <c r="E507" s="9"/>
      <c r="F507" s="10"/>
      <c r="G507" s="10"/>
      <c r="H507" s="5"/>
      <c r="N507" s="3"/>
      <c r="O507" s="3"/>
      <c r="P507" s="3"/>
      <c r="Q507" s="3"/>
      <c r="R507" s="20"/>
      <c r="S507" s="3"/>
      <c r="V507" s="19"/>
      <c r="X507" s="13" t="s">
        <v>13</v>
      </c>
      <c r="Y507" s="12"/>
      <c r="AA507" s="9"/>
      <c r="AB507" s="10"/>
      <c r="AC507" s="10"/>
      <c r="AD507" s="5"/>
      <c r="AJ507" s="3"/>
      <c r="AK507" s="3"/>
      <c r="AL507" s="3"/>
      <c r="AM507" s="3"/>
      <c r="AN507" s="20"/>
      <c r="AO507" s="3"/>
    </row>
    <row r="508" spans="2:41" x14ac:dyDescent="0.25">
      <c r="B508" s="13" t="s">
        <v>14</v>
      </c>
      <c r="C508" s="12"/>
      <c r="E508" s="9"/>
      <c r="F508" s="10"/>
      <c r="G508" s="10"/>
      <c r="H508" s="5"/>
      <c r="N508" s="3"/>
      <c r="O508" s="3"/>
      <c r="P508" s="3"/>
      <c r="Q508" s="3"/>
      <c r="R508" s="20"/>
      <c r="S508" s="3"/>
      <c r="V508" s="19"/>
      <c r="X508" s="13" t="s">
        <v>14</v>
      </c>
      <c r="Y508" s="12"/>
      <c r="AA508" s="9"/>
      <c r="AB508" s="10"/>
      <c r="AC508" s="10"/>
      <c r="AD508" s="5"/>
      <c r="AJ508" s="3"/>
      <c r="AK508" s="3"/>
      <c r="AL508" s="3"/>
      <c r="AM508" s="3"/>
      <c r="AN508" s="20"/>
      <c r="AO508" s="3"/>
    </row>
    <row r="509" spans="2:41" x14ac:dyDescent="0.25">
      <c r="B509" s="13" t="s">
        <v>15</v>
      </c>
      <c r="C509" s="12"/>
      <c r="E509" s="9"/>
      <c r="F509" s="10"/>
      <c r="G509" s="10"/>
      <c r="H509" s="5"/>
      <c r="N509" s="3"/>
      <c r="O509" s="3"/>
      <c r="P509" s="3"/>
      <c r="Q509" s="3"/>
      <c r="R509" s="20"/>
      <c r="S509" s="3"/>
      <c r="V509" s="19"/>
      <c r="X509" s="13" t="s">
        <v>15</v>
      </c>
      <c r="Y509" s="12"/>
      <c r="AA509" s="9"/>
      <c r="AB509" s="10"/>
      <c r="AC509" s="10"/>
      <c r="AD509" s="5"/>
      <c r="AJ509" s="3"/>
      <c r="AK509" s="3"/>
      <c r="AL509" s="3"/>
      <c r="AM509" s="3"/>
      <c r="AN509" s="20"/>
      <c r="AO509" s="3"/>
    </row>
    <row r="510" spans="2:41" x14ac:dyDescent="0.25">
      <c r="B510" s="13" t="s">
        <v>16</v>
      </c>
      <c r="C510" s="12"/>
      <c r="E510" s="161" t="s">
        <v>7</v>
      </c>
      <c r="F510" s="162"/>
      <c r="G510" s="163"/>
      <c r="H510" s="5">
        <f>SUM(H496:H509)</f>
        <v>0</v>
      </c>
      <c r="N510" s="3"/>
      <c r="O510" s="3"/>
      <c r="P510" s="3"/>
      <c r="Q510" s="3"/>
      <c r="R510" s="20"/>
      <c r="S510" s="3"/>
      <c r="V510" s="19"/>
      <c r="X510" s="13" t="s">
        <v>16</v>
      </c>
      <c r="Y510" s="12"/>
      <c r="AA510" s="161" t="s">
        <v>7</v>
      </c>
      <c r="AB510" s="162"/>
      <c r="AC510" s="163"/>
      <c r="AD510" s="5">
        <f>SUM(AD496:AD509)</f>
        <v>0</v>
      </c>
      <c r="AJ510" s="3"/>
      <c r="AK510" s="3"/>
      <c r="AL510" s="3"/>
      <c r="AM510" s="3"/>
      <c r="AN510" s="20"/>
      <c r="AO510" s="3"/>
    </row>
    <row r="511" spans="2:41" x14ac:dyDescent="0.25">
      <c r="B511" s="13" t="s">
        <v>17</v>
      </c>
      <c r="C511" s="12"/>
      <c r="E511" s="15"/>
      <c r="F511" s="15"/>
      <c r="G511" s="15"/>
      <c r="N511" s="3"/>
      <c r="O511" s="3"/>
      <c r="P511" s="3"/>
      <c r="Q511" s="3"/>
      <c r="R511" s="20"/>
      <c r="S511" s="3"/>
      <c r="V511" s="19"/>
      <c r="X511" s="13" t="s">
        <v>17</v>
      </c>
      <c r="Y511" s="12"/>
      <c r="AA511" s="15"/>
      <c r="AB511" s="15"/>
      <c r="AC511" s="15"/>
      <c r="AJ511" s="3"/>
      <c r="AK511" s="3"/>
      <c r="AL511" s="3"/>
      <c r="AM511" s="3"/>
      <c r="AN511" s="20"/>
      <c r="AO511" s="3"/>
    </row>
    <row r="512" spans="2:41" x14ac:dyDescent="0.25">
      <c r="B512" s="14"/>
      <c r="C512" s="12"/>
      <c r="N512" s="161" t="s">
        <v>7</v>
      </c>
      <c r="O512" s="162"/>
      <c r="P512" s="162"/>
      <c r="Q512" s="163"/>
      <c r="R512" s="20">
        <f>SUM(R496:R511)</f>
        <v>0</v>
      </c>
      <c r="S512" s="3"/>
      <c r="V512" s="19"/>
      <c r="X512" s="14"/>
      <c r="Y512" s="12"/>
      <c r="AJ512" s="161" t="s">
        <v>7</v>
      </c>
      <c r="AK512" s="162"/>
      <c r="AL512" s="162"/>
      <c r="AM512" s="163"/>
      <c r="AN512" s="20">
        <f>SUM(AN496:AN511)</f>
        <v>0</v>
      </c>
      <c r="AO512" s="3"/>
    </row>
    <row r="513" spans="2:27" x14ac:dyDescent="0.25">
      <c r="B513" s="14"/>
      <c r="C513" s="12"/>
      <c r="V513" s="19"/>
      <c r="X513" s="14"/>
      <c r="Y513" s="12"/>
    </row>
    <row r="514" spans="2:27" x14ac:dyDescent="0.25">
      <c r="B514" s="14"/>
      <c r="C514" s="12"/>
      <c r="V514" s="19"/>
      <c r="X514" s="14"/>
      <c r="Y514" s="12"/>
    </row>
    <row r="515" spans="2:27" x14ac:dyDescent="0.25">
      <c r="B515" s="14"/>
      <c r="C515" s="12"/>
      <c r="E515" s="16"/>
      <c r="V515" s="19"/>
      <c r="X515" s="14"/>
      <c r="Y515" s="12"/>
      <c r="AA515" s="16"/>
    </row>
    <row r="516" spans="2:27" x14ac:dyDescent="0.25">
      <c r="B516" s="14"/>
      <c r="C516" s="12"/>
      <c r="V516" s="19"/>
      <c r="X516" s="14"/>
      <c r="Y516" s="12"/>
    </row>
    <row r="517" spans="2:27" x14ac:dyDescent="0.25">
      <c r="B517" s="14"/>
      <c r="C517" s="12"/>
      <c r="V517" s="19"/>
      <c r="X517" s="14"/>
      <c r="Y517" s="12"/>
    </row>
    <row r="518" spans="2:27" x14ac:dyDescent="0.25">
      <c r="B518" s="14"/>
      <c r="C518" s="12"/>
      <c r="V518" s="19"/>
      <c r="X518" s="14"/>
      <c r="Y518" s="12"/>
    </row>
    <row r="519" spans="2:27" x14ac:dyDescent="0.25">
      <c r="B519" s="14"/>
      <c r="C519" s="12"/>
      <c r="V519" s="19"/>
      <c r="X519" s="14"/>
      <c r="Y519" s="12"/>
    </row>
    <row r="520" spans="2:27" x14ac:dyDescent="0.25">
      <c r="B520" s="14"/>
      <c r="C520" s="12"/>
      <c r="V520" s="19"/>
      <c r="X520" s="14"/>
      <c r="Y520" s="12"/>
    </row>
    <row r="521" spans="2:27" x14ac:dyDescent="0.25">
      <c r="B521" s="13"/>
      <c r="C521" s="12"/>
      <c r="V521" s="19"/>
      <c r="X521" s="13"/>
      <c r="Y521" s="12"/>
    </row>
    <row r="522" spans="2:27" x14ac:dyDescent="0.25">
      <c r="B522" s="17" t="s">
        <v>18</v>
      </c>
      <c r="C522" s="18">
        <f>SUM(C503:C521)</f>
        <v>3330.7160000000013</v>
      </c>
      <c r="D522" s="30" t="s">
        <v>22</v>
      </c>
      <c r="E522" s="30" t="s">
        <v>21</v>
      </c>
      <c r="V522" s="19"/>
      <c r="X522" s="17" t="s">
        <v>18</v>
      </c>
      <c r="Y522" s="18">
        <f>SUM(Y503:Y521)</f>
        <v>3330.7160000000013</v>
      </c>
      <c r="Z522" s="30" t="s">
        <v>22</v>
      </c>
      <c r="AA522" s="30" t="s">
        <v>21</v>
      </c>
    </row>
    <row r="523" spans="2:27" x14ac:dyDescent="0.25">
      <c r="E523" s="1" t="s">
        <v>19</v>
      </c>
      <c r="V523" s="19"/>
      <c r="AA523" s="1" t="s">
        <v>19</v>
      </c>
    </row>
    <row r="524" spans="2:27" x14ac:dyDescent="0.25">
      <c r="V524" s="19"/>
    </row>
    <row r="525" spans="2:27" x14ac:dyDescent="0.25">
      <c r="V525" s="19"/>
    </row>
    <row r="526" spans="2:27" x14ac:dyDescent="0.25">
      <c r="V526" s="19"/>
    </row>
    <row r="527" spans="2:27" x14ac:dyDescent="0.25">
      <c r="V527" s="19"/>
    </row>
    <row r="528" spans="2:27" x14ac:dyDescent="0.25">
      <c r="V528" s="19"/>
    </row>
    <row r="529" spans="8:31" x14ac:dyDescent="0.25">
      <c r="V529" s="19"/>
    </row>
    <row r="530" spans="8:31" x14ac:dyDescent="0.25">
      <c r="V530" s="19"/>
    </row>
    <row r="531" spans="8:31" x14ac:dyDescent="0.25">
      <c r="V531" s="19"/>
    </row>
    <row r="532" spans="8:31" x14ac:dyDescent="0.25">
      <c r="V532" s="19"/>
    </row>
    <row r="533" spans="8:31" x14ac:dyDescent="0.25">
      <c r="V533" s="19"/>
    </row>
    <row r="534" spans="8:31" x14ac:dyDescent="0.25">
      <c r="V534" s="19"/>
    </row>
    <row r="535" spans="8:31" x14ac:dyDescent="0.25">
      <c r="V535" s="19"/>
    </row>
    <row r="536" spans="8:31" x14ac:dyDescent="0.25">
      <c r="V536" s="19"/>
    </row>
    <row r="537" spans="8:31" x14ac:dyDescent="0.25">
      <c r="V537" s="19"/>
    </row>
    <row r="538" spans="8:31" x14ac:dyDescent="0.25">
      <c r="V538" s="19"/>
    </row>
    <row r="539" spans="8:31" x14ac:dyDescent="0.25">
      <c r="V539" s="19"/>
    </row>
    <row r="540" spans="8:31" x14ac:dyDescent="0.25">
      <c r="V540" s="19"/>
    </row>
    <row r="541" spans="8:31" x14ac:dyDescent="0.25">
      <c r="V541" s="19"/>
    </row>
    <row r="542" spans="8:31" x14ac:dyDescent="0.25">
      <c r="V542" s="19"/>
      <c r="AC542" s="164" t="s">
        <v>29</v>
      </c>
      <c r="AD542" s="164"/>
      <c r="AE542" s="164"/>
    </row>
    <row r="543" spans="8:31" x14ac:dyDescent="0.25">
      <c r="H543" s="165" t="s">
        <v>28</v>
      </c>
      <c r="I543" s="165"/>
      <c r="J543" s="165"/>
      <c r="V543" s="19"/>
      <c r="AC543" s="164"/>
      <c r="AD543" s="164"/>
      <c r="AE543" s="164"/>
    </row>
    <row r="544" spans="8:31" x14ac:dyDescent="0.25">
      <c r="H544" s="165"/>
      <c r="I544" s="165"/>
      <c r="J544" s="165"/>
      <c r="V544" s="19"/>
      <c r="AC544" s="164"/>
      <c r="AD544" s="164"/>
      <c r="AE544" s="164"/>
    </row>
    <row r="545" spans="2:41" x14ac:dyDescent="0.25">
      <c r="V545" s="19"/>
    </row>
    <row r="546" spans="2:41" x14ac:dyDescent="0.25">
      <c r="V546" s="19"/>
    </row>
    <row r="547" spans="2:41" ht="23.25" x14ac:dyDescent="0.35">
      <c r="B547" s="24" t="s">
        <v>67</v>
      </c>
      <c r="V547" s="19"/>
      <c r="X547" s="24" t="s">
        <v>67</v>
      </c>
    </row>
    <row r="548" spans="2:41" ht="23.25" x14ac:dyDescent="0.35">
      <c r="B548" s="25" t="s">
        <v>32</v>
      </c>
      <c r="C548" s="22">
        <f>IF(X494="PAGADO",0,Y499)</f>
        <v>-3330.7160000000013</v>
      </c>
      <c r="E548" s="166" t="s">
        <v>20</v>
      </c>
      <c r="F548" s="166"/>
      <c r="G548" s="166"/>
      <c r="H548" s="166"/>
      <c r="V548" s="19"/>
      <c r="X548" s="25" t="s">
        <v>32</v>
      </c>
      <c r="Y548" s="22">
        <f>IF(B548="PAGADO",0,C553)</f>
        <v>-3330.7160000000013</v>
      </c>
      <c r="AA548" s="166" t="s">
        <v>20</v>
      </c>
      <c r="AB548" s="166"/>
      <c r="AC548" s="166"/>
      <c r="AD548" s="166"/>
    </row>
    <row r="549" spans="2:41" x14ac:dyDescent="0.25">
      <c r="B549" s="1" t="s">
        <v>0</v>
      </c>
      <c r="C549" s="21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9"/>
      <c r="X549" s="1" t="s">
        <v>0</v>
      </c>
      <c r="Y549" s="21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2"/>
      <c r="E550" s="4"/>
      <c r="F550" s="3"/>
      <c r="G550" s="3"/>
      <c r="H550" s="5"/>
      <c r="N550" s="3"/>
      <c r="O550" s="3"/>
      <c r="P550" s="3"/>
      <c r="Q550" s="3"/>
      <c r="R550" s="20"/>
      <c r="S550" s="3"/>
      <c r="V550" s="19"/>
      <c r="Y550" s="22"/>
      <c r="AA550" s="4"/>
      <c r="AB550" s="3"/>
      <c r="AC550" s="3"/>
      <c r="AD550" s="5"/>
      <c r="AJ550" s="3"/>
      <c r="AK550" s="3"/>
      <c r="AL550" s="3"/>
      <c r="AM550" s="3"/>
      <c r="AN550" s="20"/>
      <c r="AO550" s="3"/>
    </row>
    <row r="551" spans="2:41" x14ac:dyDescent="0.25">
      <c r="B551" s="1" t="s">
        <v>24</v>
      </c>
      <c r="C551" s="21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20"/>
      <c r="S551" s="3"/>
      <c r="V551" s="19"/>
      <c r="X551" s="1" t="s">
        <v>24</v>
      </c>
      <c r="Y551" s="21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20"/>
      <c r="AO551" s="3"/>
    </row>
    <row r="552" spans="2:41" x14ac:dyDescent="0.25">
      <c r="B552" s="1" t="s">
        <v>9</v>
      </c>
      <c r="C552" s="22">
        <f>C575</f>
        <v>3330.7160000000013</v>
      </c>
      <c r="E552" s="4"/>
      <c r="F552" s="3"/>
      <c r="G552" s="3"/>
      <c r="H552" s="5"/>
      <c r="N552" s="3"/>
      <c r="O552" s="3"/>
      <c r="P552" s="3"/>
      <c r="Q552" s="3"/>
      <c r="R552" s="20"/>
      <c r="S552" s="3"/>
      <c r="V552" s="19"/>
      <c r="X552" s="1" t="s">
        <v>9</v>
      </c>
      <c r="Y552" s="22">
        <f>Y575</f>
        <v>3330.7160000000013</v>
      </c>
      <c r="AA552" s="4"/>
      <c r="AB552" s="3"/>
      <c r="AC552" s="3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6" t="s">
        <v>25</v>
      </c>
      <c r="C553" s="23">
        <f>C551-C552</f>
        <v>-3330.7160000000013</v>
      </c>
      <c r="E553" s="4"/>
      <c r="F553" s="3"/>
      <c r="G553" s="3"/>
      <c r="H553" s="5"/>
      <c r="N553" s="3"/>
      <c r="O553" s="3"/>
      <c r="P553" s="3"/>
      <c r="Q553" s="3"/>
      <c r="R553" s="20"/>
      <c r="S553" s="3"/>
      <c r="V553" s="19"/>
      <c r="X553" s="6" t="s">
        <v>8</v>
      </c>
      <c r="Y553" s="23">
        <f>Y551-Y552</f>
        <v>-3330.7160000000013</v>
      </c>
      <c r="AA553" s="4"/>
      <c r="AB553" s="3"/>
      <c r="AC553" s="3"/>
      <c r="AD553" s="5"/>
      <c r="AJ553" s="3"/>
      <c r="AK553" s="3"/>
      <c r="AL553" s="3"/>
      <c r="AM553" s="3"/>
      <c r="AN553" s="20"/>
      <c r="AO553" s="3"/>
    </row>
    <row r="554" spans="2:41" ht="26.25" x14ac:dyDescent="0.4">
      <c r="B554" s="167" t="str">
        <f>IF(C553&lt;0,"NO PAGAR","COBRAR")</f>
        <v>NO PAGAR</v>
      </c>
      <c r="C554" s="167"/>
      <c r="E554" s="9"/>
      <c r="F554" s="10"/>
      <c r="G554" s="10"/>
      <c r="H554" s="5"/>
      <c r="N554" s="3"/>
      <c r="O554" s="3"/>
      <c r="P554" s="3"/>
      <c r="Q554" s="3"/>
      <c r="R554" s="20"/>
      <c r="S554" s="3"/>
      <c r="V554" s="19"/>
      <c r="X554" s="167" t="str">
        <f>IF(Y553&lt;0,"NO PAGAR","COBRAR")</f>
        <v>NO PAGAR</v>
      </c>
      <c r="Y554" s="167"/>
      <c r="AA554" s="9"/>
      <c r="AB554" s="10"/>
      <c r="AC554" s="10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159" t="s">
        <v>9</v>
      </c>
      <c r="C555" s="160"/>
      <c r="E555" s="9"/>
      <c r="F555" s="10"/>
      <c r="G555" s="10"/>
      <c r="H555" s="5"/>
      <c r="N555" s="3"/>
      <c r="O555" s="3"/>
      <c r="P555" s="3"/>
      <c r="Q555" s="3"/>
      <c r="R555" s="20"/>
      <c r="S555" s="3"/>
      <c r="V555" s="19"/>
      <c r="X555" s="159" t="s">
        <v>9</v>
      </c>
      <c r="Y555" s="160"/>
      <c r="AA555" s="9"/>
      <c r="AB555" s="10"/>
      <c r="AC555" s="10"/>
      <c r="AD555" s="5"/>
      <c r="AJ555" s="3"/>
      <c r="AK555" s="3"/>
      <c r="AL555" s="3"/>
      <c r="AM555" s="3"/>
      <c r="AN555" s="20"/>
      <c r="AO555" s="3"/>
    </row>
    <row r="556" spans="2:41" x14ac:dyDescent="0.25">
      <c r="B556" s="11" t="str">
        <f>IF(C589&lt;0,"SALDO A FAVOR","SALDO ADELANTAD0'")</f>
        <v>SALDO ADELANTAD0'</v>
      </c>
      <c r="C556" s="12">
        <f>IF(Y499&lt;=0,Y499*-1)</f>
        <v>3330.7160000000013</v>
      </c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1" t="str">
        <f>IF(C553&lt;0,"SALDO ADELANTADO","SALDO A FAVOR'")</f>
        <v>SALDO ADELANTADO</v>
      </c>
      <c r="Y556" s="12">
        <f>IF(C553&lt;=0,C553*-1)</f>
        <v>3330.7160000000013</v>
      </c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3" t="s">
        <v>10</v>
      </c>
      <c r="C557" s="12">
        <f>R566</f>
        <v>0</v>
      </c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3" t="s">
        <v>10</v>
      </c>
      <c r="Y557" s="12">
        <f>AN566</f>
        <v>0</v>
      </c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3" t="s">
        <v>11</v>
      </c>
      <c r="C558" s="12"/>
      <c r="E558" s="9"/>
      <c r="F558" s="10"/>
      <c r="G558" s="10"/>
      <c r="H558" s="5"/>
      <c r="N558" s="3"/>
      <c r="O558" s="3"/>
      <c r="P558" s="3"/>
      <c r="Q558" s="3"/>
      <c r="R558" s="20"/>
      <c r="S558" s="3"/>
      <c r="V558" s="19"/>
      <c r="X558" s="13" t="s">
        <v>11</v>
      </c>
      <c r="Y558" s="12"/>
      <c r="AA558" s="9"/>
      <c r="AB558" s="10"/>
      <c r="AC558" s="10"/>
      <c r="AD558" s="5"/>
      <c r="AJ558" s="3"/>
      <c r="AK558" s="3"/>
      <c r="AL558" s="3"/>
      <c r="AM558" s="3"/>
      <c r="AN558" s="20"/>
      <c r="AO558" s="3"/>
    </row>
    <row r="559" spans="2:41" x14ac:dyDescent="0.25">
      <c r="B559" s="13" t="s">
        <v>12</v>
      </c>
      <c r="C559" s="12"/>
      <c r="E559" s="9"/>
      <c r="F559" s="10"/>
      <c r="G559" s="10"/>
      <c r="H559" s="5"/>
      <c r="N559" s="3"/>
      <c r="O559" s="3"/>
      <c r="P559" s="3"/>
      <c r="Q559" s="3"/>
      <c r="R559" s="20"/>
      <c r="S559" s="3"/>
      <c r="V559" s="19"/>
      <c r="X559" s="13" t="s">
        <v>12</v>
      </c>
      <c r="Y559" s="12"/>
      <c r="AA559" s="9"/>
      <c r="AB559" s="10"/>
      <c r="AC559" s="10"/>
      <c r="AD559" s="5"/>
      <c r="AJ559" s="3"/>
      <c r="AK559" s="3"/>
      <c r="AL559" s="3"/>
      <c r="AM559" s="3"/>
      <c r="AN559" s="20"/>
      <c r="AO559" s="3"/>
    </row>
    <row r="560" spans="2:41" x14ac:dyDescent="0.25">
      <c r="B560" s="13" t="s">
        <v>13</v>
      </c>
      <c r="C560" s="12"/>
      <c r="E560" s="9"/>
      <c r="F560" s="10"/>
      <c r="G560" s="10"/>
      <c r="H560" s="5"/>
      <c r="N560" s="3"/>
      <c r="O560" s="3"/>
      <c r="P560" s="3"/>
      <c r="Q560" s="3"/>
      <c r="R560" s="20"/>
      <c r="S560" s="3"/>
      <c r="V560" s="19"/>
      <c r="X560" s="13" t="s">
        <v>13</v>
      </c>
      <c r="Y560" s="12"/>
      <c r="AA560" s="9"/>
      <c r="AB560" s="10"/>
      <c r="AC560" s="10"/>
      <c r="AD560" s="5"/>
      <c r="AJ560" s="3"/>
      <c r="AK560" s="3"/>
      <c r="AL560" s="3"/>
      <c r="AM560" s="3"/>
      <c r="AN560" s="20"/>
      <c r="AO560" s="3"/>
    </row>
    <row r="561" spans="2:41" x14ac:dyDescent="0.25">
      <c r="B561" s="13" t="s">
        <v>14</v>
      </c>
      <c r="C561" s="12"/>
      <c r="E561" s="9"/>
      <c r="F561" s="10"/>
      <c r="G561" s="10"/>
      <c r="H561" s="5"/>
      <c r="N561" s="3"/>
      <c r="O561" s="3"/>
      <c r="P561" s="3"/>
      <c r="Q561" s="3"/>
      <c r="R561" s="20"/>
      <c r="S561" s="3"/>
      <c r="V561" s="19"/>
      <c r="X561" s="13" t="s">
        <v>14</v>
      </c>
      <c r="Y561" s="12"/>
      <c r="AA561" s="9"/>
      <c r="AB561" s="10"/>
      <c r="AC561" s="10"/>
      <c r="AD561" s="5"/>
      <c r="AJ561" s="3"/>
      <c r="AK561" s="3"/>
      <c r="AL561" s="3"/>
      <c r="AM561" s="3"/>
      <c r="AN561" s="20"/>
      <c r="AO561" s="3"/>
    </row>
    <row r="562" spans="2:41" x14ac:dyDescent="0.25">
      <c r="B562" s="13" t="s">
        <v>15</v>
      </c>
      <c r="C562" s="12"/>
      <c r="E562" s="9"/>
      <c r="F562" s="10"/>
      <c r="G562" s="10"/>
      <c r="H562" s="5"/>
      <c r="N562" s="3"/>
      <c r="O562" s="3"/>
      <c r="P562" s="3"/>
      <c r="Q562" s="3"/>
      <c r="R562" s="20"/>
      <c r="S562" s="3"/>
      <c r="V562" s="19"/>
      <c r="X562" s="13" t="s">
        <v>15</v>
      </c>
      <c r="Y562" s="12"/>
      <c r="AA562" s="9"/>
      <c r="AB562" s="10"/>
      <c r="AC562" s="10"/>
      <c r="AD562" s="5"/>
      <c r="AJ562" s="3"/>
      <c r="AK562" s="3"/>
      <c r="AL562" s="3"/>
      <c r="AM562" s="3"/>
      <c r="AN562" s="20"/>
      <c r="AO562" s="3"/>
    </row>
    <row r="563" spans="2:41" x14ac:dyDescent="0.25">
      <c r="B563" s="13" t="s">
        <v>16</v>
      </c>
      <c r="C563" s="12"/>
      <c r="E563" s="9"/>
      <c r="F563" s="10"/>
      <c r="G563" s="10"/>
      <c r="H563" s="5"/>
      <c r="N563" s="3"/>
      <c r="O563" s="3"/>
      <c r="P563" s="3"/>
      <c r="Q563" s="3"/>
      <c r="R563" s="20"/>
      <c r="S563" s="3"/>
      <c r="V563" s="19"/>
      <c r="X563" s="13" t="s">
        <v>16</v>
      </c>
      <c r="Y563" s="12"/>
      <c r="AA563" s="9"/>
      <c r="AB563" s="10"/>
      <c r="AC563" s="10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3" t="s">
        <v>17</v>
      </c>
      <c r="C564" s="12"/>
      <c r="E564" s="161" t="s">
        <v>7</v>
      </c>
      <c r="F564" s="162"/>
      <c r="G564" s="163"/>
      <c r="H564" s="5">
        <f>SUM(H550:H563)</f>
        <v>0</v>
      </c>
      <c r="N564" s="3"/>
      <c r="O564" s="3"/>
      <c r="P564" s="3"/>
      <c r="Q564" s="3"/>
      <c r="R564" s="20"/>
      <c r="S564" s="3"/>
      <c r="V564" s="19"/>
      <c r="X564" s="13" t="s">
        <v>17</v>
      </c>
      <c r="Y564" s="12"/>
      <c r="AA564" s="161" t="s">
        <v>7</v>
      </c>
      <c r="AB564" s="162"/>
      <c r="AC564" s="163"/>
      <c r="AD564" s="5">
        <f>SUM(AD550:AD563)</f>
        <v>0</v>
      </c>
      <c r="AJ564" s="3"/>
      <c r="AK564" s="3"/>
      <c r="AL564" s="3"/>
      <c r="AM564" s="3"/>
      <c r="AN564" s="20"/>
      <c r="AO564" s="3"/>
    </row>
    <row r="565" spans="2:41" x14ac:dyDescent="0.25">
      <c r="B565" s="14"/>
      <c r="C565" s="12"/>
      <c r="E565" s="15"/>
      <c r="F565" s="15"/>
      <c r="G565" s="15"/>
      <c r="N565" s="3"/>
      <c r="O565" s="3"/>
      <c r="P565" s="3"/>
      <c r="Q565" s="3"/>
      <c r="R565" s="20"/>
      <c r="S565" s="3"/>
      <c r="V565" s="19"/>
      <c r="X565" s="14"/>
      <c r="Y565" s="12"/>
      <c r="AA565" s="15"/>
      <c r="AB565" s="15"/>
      <c r="AC565" s="15"/>
      <c r="AJ565" s="3"/>
      <c r="AK565" s="3"/>
      <c r="AL565" s="3"/>
      <c r="AM565" s="3"/>
      <c r="AN565" s="20"/>
      <c r="AO565" s="3"/>
    </row>
    <row r="566" spans="2:41" x14ac:dyDescent="0.25">
      <c r="B566" s="14"/>
      <c r="C566" s="12"/>
      <c r="N566" s="161" t="s">
        <v>7</v>
      </c>
      <c r="O566" s="162"/>
      <c r="P566" s="162"/>
      <c r="Q566" s="163"/>
      <c r="R566" s="20">
        <f>SUM(R550:R565)</f>
        <v>0</v>
      </c>
      <c r="S566" s="3"/>
      <c r="V566" s="19"/>
      <c r="X566" s="14"/>
      <c r="Y566" s="12"/>
      <c r="AJ566" s="161" t="s">
        <v>7</v>
      </c>
      <c r="AK566" s="162"/>
      <c r="AL566" s="162"/>
      <c r="AM566" s="163"/>
      <c r="AN566" s="20">
        <f>SUM(AN550:AN565)</f>
        <v>0</v>
      </c>
      <c r="AO566" s="3"/>
    </row>
    <row r="567" spans="2:41" x14ac:dyDescent="0.25">
      <c r="B567" s="14"/>
      <c r="C567" s="12"/>
      <c r="V567" s="19"/>
      <c r="X567" s="14"/>
      <c r="Y567" s="12"/>
    </row>
    <row r="568" spans="2:41" x14ac:dyDescent="0.25">
      <c r="B568" s="14"/>
      <c r="C568" s="12"/>
      <c r="V568" s="19"/>
      <c r="X568" s="14"/>
      <c r="Y568" s="12"/>
    </row>
    <row r="569" spans="2:41" x14ac:dyDescent="0.25">
      <c r="B569" s="14"/>
      <c r="C569" s="12"/>
      <c r="E569" s="16"/>
      <c r="V569" s="19"/>
      <c r="X569" s="14"/>
      <c r="Y569" s="12"/>
      <c r="AA569" s="16"/>
    </row>
    <row r="570" spans="2:41" x14ac:dyDescent="0.25">
      <c r="B570" s="14"/>
      <c r="C570" s="12"/>
      <c r="V570" s="19"/>
      <c r="X570" s="14"/>
      <c r="Y570" s="12"/>
    </row>
    <row r="571" spans="2:41" x14ac:dyDescent="0.25">
      <c r="B571" s="14"/>
      <c r="C571" s="12"/>
      <c r="V571" s="19"/>
      <c r="X571" s="14"/>
      <c r="Y571" s="12"/>
    </row>
    <row r="572" spans="2:41" x14ac:dyDescent="0.25">
      <c r="B572" s="14"/>
      <c r="C572" s="12"/>
      <c r="V572" s="19"/>
      <c r="X572" s="14"/>
      <c r="Y572" s="12"/>
    </row>
    <row r="573" spans="2:41" x14ac:dyDescent="0.25">
      <c r="B573" s="14"/>
      <c r="C573" s="12"/>
      <c r="V573" s="19"/>
      <c r="X573" s="14"/>
      <c r="Y573" s="12"/>
    </row>
    <row r="574" spans="2:41" x14ac:dyDescent="0.25">
      <c r="B574" s="13"/>
      <c r="C574" s="12"/>
      <c r="V574" s="19"/>
      <c r="X574" s="13"/>
      <c r="Y574" s="12"/>
    </row>
    <row r="575" spans="2:41" x14ac:dyDescent="0.25">
      <c r="B575" s="17" t="s">
        <v>18</v>
      </c>
      <c r="C575" s="18">
        <f>SUM(C556:C574)</f>
        <v>3330.7160000000013</v>
      </c>
      <c r="V575" s="19"/>
      <c r="X575" s="17" t="s">
        <v>18</v>
      </c>
      <c r="Y575" s="18">
        <f>SUM(Y556:Y574)</f>
        <v>3330.7160000000013</v>
      </c>
    </row>
    <row r="576" spans="2:41" x14ac:dyDescent="0.25">
      <c r="D576" s="30" t="s">
        <v>22</v>
      </c>
      <c r="E576" s="30" t="s">
        <v>21</v>
      </c>
      <c r="V576" s="19"/>
      <c r="Z576" s="30" t="s">
        <v>22</v>
      </c>
      <c r="AA576" s="30" t="s">
        <v>21</v>
      </c>
    </row>
    <row r="577" spans="1:43" x14ac:dyDescent="0.25">
      <c r="E577" s="1" t="s">
        <v>19</v>
      </c>
      <c r="V577" s="19"/>
      <c r="AA577" s="1" t="s">
        <v>19</v>
      </c>
    </row>
    <row r="578" spans="1:43" x14ac:dyDescent="0.25">
      <c r="V578" s="19"/>
    </row>
    <row r="579" spans="1:43" x14ac:dyDescent="0.25">
      <c r="V579" s="19"/>
    </row>
    <row r="580" spans="1:43" x14ac:dyDescent="0.25">
      <c r="V580" s="19"/>
    </row>
    <row r="581" spans="1:43" x14ac:dyDescent="0.25">
      <c r="V581" s="19"/>
    </row>
    <row r="582" spans="1:43" x14ac:dyDescent="0.25">
      <c r="V582" s="19"/>
    </row>
    <row r="583" spans="1:43" x14ac:dyDescent="0.25">
      <c r="V583" s="19"/>
    </row>
    <row r="584" spans="1:43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</row>
    <row r="585" spans="1:43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</row>
    <row r="586" spans="1:43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</row>
    <row r="587" spans="1:43" x14ac:dyDescent="0.25">
      <c r="V587" s="19"/>
    </row>
    <row r="588" spans="1:43" x14ac:dyDescent="0.25">
      <c r="H588" s="165" t="s">
        <v>30</v>
      </c>
      <c r="I588" s="165"/>
      <c r="J588" s="165"/>
      <c r="V588" s="19"/>
      <c r="AA588" s="165" t="s">
        <v>31</v>
      </c>
      <c r="AB588" s="165"/>
      <c r="AC588" s="165"/>
    </row>
    <row r="589" spans="1:43" x14ac:dyDescent="0.25">
      <c r="H589" s="165"/>
      <c r="I589" s="165"/>
      <c r="J589" s="165"/>
      <c r="V589" s="19"/>
      <c r="AA589" s="165"/>
      <c r="AB589" s="165"/>
      <c r="AC589" s="165"/>
    </row>
    <row r="590" spans="1:43" x14ac:dyDescent="0.25">
      <c r="V590" s="19"/>
    </row>
    <row r="591" spans="1:43" x14ac:dyDescent="0.25">
      <c r="V591" s="19"/>
    </row>
    <row r="592" spans="1:43" ht="23.25" x14ac:dyDescent="0.35">
      <c r="B592" s="26" t="s">
        <v>67</v>
      </c>
      <c r="V592" s="19"/>
      <c r="X592" s="24" t="s">
        <v>67</v>
      </c>
    </row>
    <row r="593" spans="2:41" ht="23.25" x14ac:dyDescent="0.35">
      <c r="B593" s="25" t="s">
        <v>32</v>
      </c>
      <c r="C593" s="22">
        <f>IF(X548="PAGADO",0,C553)</f>
        <v>-3330.7160000000013</v>
      </c>
      <c r="E593" s="166" t="s">
        <v>20</v>
      </c>
      <c r="F593" s="166"/>
      <c r="G593" s="166"/>
      <c r="H593" s="166"/>
      <c r="V593" s="19"/>
      <c r="X593" s="25" t="s">
        <v>32</v>
      </c>
      <c r="Y593" s="22">
        <f>IF(B1393="PAGADO",0,C598)</f>
        <v>-3330.7160000000013</v>
      </c>
      <c r="AA593" s="166" t="s">
        <v>20</v>
      </c>
      <c r="AB593" s="166"/>
      <c r="AC593" s="166"/>
      <c r="AD593" s="166"/>
    </row>
    <row r="594" spans="2:41" x14ac:dyDescent="0.25">
      <c r="B594" s="1" t="s">
        <v>0</v>
      </c>
      <c r="C594" s="21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9"/>
      <c r="X594" s="1" t="s">
        <v>0</v>
      </c>
      <c r="Y594" s="21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2"/>
      <c r="E595" s="4"/>
      <c r="F595" s="3"/>
      <c r="G595" s="3"/>
      <c r="H595" s="5"/>
      <c r="N595" s="3"/>
      <c r="O595" s="3"/>
      <c r="P595" s="3"/>
      <c r="Q595" s="3"/>
      <c r="R595" s="20"/>
      <c r="S595" s="3"/>
      <c r="V595" s="19"/>
      <c r="Y595" s="22"/>
      <c r="AA595" s="4"/>
      <c r="AB595" s="3"/>
      <c r="AC595" s="3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" t="s">
        <v>24</v>
      </c>
      <c r="C596" s="21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20"/>
      <c r="S596" s="3"/>
      <c r="V596" s="19"/>
      <c r="X596" s="1" t="s">
        <v>24</v>
      </c>
      <c r="Y596" s="21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" t="s">
        <v>9</v>
      </c>
      <c r="C597" s="22">
        <f>C621</f>
        <v>3330.7160000000013</v>
      </c>
      <c r="E597" s="4"/>
      <c r="F597" s="3"/>
      <c r="G597" s="3"/>
      <c r="H597" s="5"/>
      <c r="N597" s="3"/>
      <c r="O597" s="3"/>
      <c r="P597" s="3"/>
      <c r="Q597" s="3"/>
      <c r="R597" s="20"/>
      <c r="S597" s="3"/>
      <c r="V597" s="19"/>
      <c r="X597" s="1" t="s">
        <v>9</v>
      </c>
      <c r="Y597" s="22">
        <f>Y621</f>
        <v>3330.7160000000013</v>
      </c>
      <c r="AA597" s="4"/>
      <c r="AB597" s="3"/>
      <c r="AC597" s="3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6" t="s">
        <v>26</v>
      </c>
      <c r="C598" s="23">
        <f>C596-C597</f>
        <v>-3330.7160000000013</v>
      </c>
      <c r="E598" s="4"/>
      <c r="F598" s="3"/>
      <c r="G598" s="3"/>
      <c r="H598" s="5"/>
      <c r="N598" s="3"/>
      <c r="O598" s="3"/>
      <c r="P598" s="3"/>
      <c r="Q598" s="3"/>
      <c r="R598" s="20"/>
      <c r="S598" s="3"/>
      <c r="V598" s="19"/>
      <c r="X598" s="6" t="s">
        <v>27</v>
      </c>
      <c r="Y598" s="23">
        <f>Y596-Y597</f>
        <v>-3330.7160000000013</v>
      </c>
      <c r="AA598" s="4"/>
      <c r="AB598" s="3"/>
      <c r="AC598" s="3"/>
      <c r="AD598" s="5"/>
      <c r="AJ598" s="3"/>
      <c r="AK598" s="3"/>
      <c r="AL598" s="3"/>
      <c r="AM598" s="3"/>
      <c r="AN598" s="20"/>
      <c r="AO598" s="3"/>
    </row>
    <row r="599" spans="2:41" ht="23.25" x14ac:dyDescent="0.35">
      <c r="B599" s="6"/>
      <c r="C599" s="7"/>
      <c r="E599" s="9"/>
      <c r="F599" s="10"/>
      <c r="G599" s="10"/>
      <c r="H599" s="5"/>
      <c r="N599" s="3"/>
      <c r="O599" s="3"/>
      <c r="P599" s="3"/>
      <c r="Q599" s="3"/>
      <c r="R599" s="20"/>
      <c r="S599" s="3"/>
      <c r="V599" s="19"/>
      <c r="X599" s="168" t="str">
        <f>IF(Y598&lt;0,"NO PAGAR","COBRAR'")</f>
        <v>NO PAGAR</v>
      </c>
      <c r="Y599" s="168"/>
      <c r="AA599" s="9"/>
      <c r="AB599" s="10"/>
      <c r="AC599" s="10"/>
      <c r="AD599" s="5"/>
      <c r="AJ599" s="3"/>
      <c r="AK599" s="3"/>
      <c r="AL599" s="3"/>
      <c r="AM599" s="3"/>
      <c r="AN599" s="20"/>
      <c r="AO599" s="3"/>
    </row>
    <row r="600" spans="2:41" ht="23.25" x14ac:dyDescent="0.35">
      <c r="B600" s="168" t="str">
        <f>IF(C598&lt;0,"NO PAGAR","COBRAR'")</f>
        <v>NO PAGAR</v>
      </c>
      <c r="C600" s="168"/>
      <c r="E600" s="9"/>
      <c r="F600" s="10"/>
      <c r="G600" s="10"/>
      <c r="H600" s="5"/>
      <c r="N600" s="3"/>
      <c r="O600" s="3"/>
      <c r="P600" s="3"/>
      <c r="Q600" s="3"/>
      <c r="R600" s="20"/>
      <c r="S600" s="3"/>
      <c r="V600" s="19"/>
      <c r="X600" s="6"/>
      <c r="Y600" s="8"/>
      <c r="AA600" s="9"/>
      <c r="AB600" s="10"/>
      <c r="AC600" s="10"/>
      <c r="AD600" s="5"/>
      <c r="AJ600" s="3"/>
      <c r="AK600" s="3"/>
      <c r="AL600" s="3"/>
      <c r="AM600" s="3"/>
      <c r="AN600" s="20"/>
      <c r="AO600" s="3"/>
    </row>
    <row r="601" spans="2:41" x14ac:dyDescent="0.25">
      <c r="B601" s="159" t="s">
        <v>9</v>
      </c>
      <c r="C601" s="160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59" t="s">
        <v>9</v>
      </c>
      <c r="Y601" s="160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x14ac:dyDescent="0.25">
      <c r="B602" s="11" t="str">
        <f>IF(Y553&lt;0,"SALDO ADELANTADO","SALDO A FAVOR '")</f>
        <v>SALDO ADELANTADO</v>
      </c>
      <c r="C602" s="12">
        <f>IF(Y553&lt;=0,Y553*-1)</f>
        <v>3330.7160000000013</v>
      </c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11" t="str">
        <f>IF(C598&lt;0,"SALDO ADELANTADO","SALDO A FAVOR'")</f>
        <v>SALDO ADELANTADO</v>
      </c>
      <c r="Y602" s="12">
        <f>IF(C598&lt;=0,C598*-1)</f>
        <v>3330.7160000000013</v>
      </c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3" t="s">
        <v>10</v>
      </c>
      <c r="C603" s="12">
        <f>R611</f>
        <v>0</v>
      </c>
      <c r="E603" s="9"/>
      <c r="F603" s="10"/>
      <c r="G603" s="10"/>
      <c r="H603" s="5"/>
      <c r="N603" s="3"/>
      <c r="O603" s="3"/>
      <c r="P603" s="3"/>
      <c r="Q603" s="3"/>
      <c r="R603" s="20"/>
      <c r="S603" s="3"/>
      <c r="V603" s="19"/>
      <c r="X603" s="13" t="s">
        <v>10</v>
      </c>
      <c r="Y603" s="12">
        <f>AN611</f>
        <v>0</v>
      </c>
      <c r="AA603" s="9"/>
      <c r="AB603" s="10"/>
      <c r="AC603" s="10"/>
      <c r="AD603" s="5"/>
      <c r="AJ603" s="3"/>
      <c r="AK603" s="3"/>
      <c r="AL603" s="3"/>
      <c r="AM603" s="3"/>
      <c r="AN603" s="20"/>
      <c r="AO603" s="3"/>
    </row>
    <row r="604" spans="2:41" x14ac:dyDescent="0.25">
      <c r="B604" s="13" t="s">
        <v>11</v>
      </c>
      <c r="C604" s="12"/>
      <c r="E604" s="9"/>
      <c r="F604" s="10"/>
      <c r="G604" s="10"/>
      <c r="H604" s="5"/>
      <c r="N604" s="3"/>
      <c r="O604" s="3"/>
      <c r="P604" s="3"/>
      <c r="Q604" s="3"/>
      <c r="R604" s="20"/>
      <c r="S604" s="3"/>
      <c r="V604" s="19"/>
      <c r="X604" s="13" t="s">
        <v>11</v>
      </c>
      <c r="Y604" s="12"/>
      <c r="AA604" s="9"/>
      <c r="AB604" s="10"/>
      <c r="AC604" s="10"/>
      <c r="AD604" s="5"/>
      <c r="AJ604" s="3"/>
      <c r="AK604" s="3"/>
      <c r="AL604" s="3"/>
      <c r="AM604" s="3"/>
      <c r="AN604" s="20"/>
      <c r="AO604" s="3"/>
    </row>
    <row r="605" spans="2:41" x14ac:dyDescent="0.25">
      <c r="B605" s="13" t="s">
        <v>12</v>
      </c>
      <c r="C605" s="12"/>
      <c r="E605" s="9"/>
      <c r="F605" s="10"/>
      <c r="G605" s="10"/>
      <c r="H605" s="5"/>
      <c r="N605" s="3"/>
      <c r="O605" s="3"/>
      <c r="P605" s="3"/>
      <c r="Q605" s="3"/>
      <c r="R605" s="20"/>
      <c r="S605" s="3"/>
      <c r="V605" s="19"/>
      <c r="X605" s="13" t="s">
        <v>12</v>
      </c>
      <c r="Y605" s="12"/>
      <c r="AA605" s="9"/>
      <c r="AB605" s="10"/>
      <c r="AC605" s="10"/>
      <c r="AD605" s="5"/>
      <c r="AJ605" s="3"/>
      <c r="AK605" s="3"/>
      <c r="AL605" s="3"/>
      <c r="AM605" s="3"/>
      <c r="AN605" s="20"/>
      <c r="AO605" s="3"/>
    </row>
    <row r="606" spans="2:41" x14ac:dyDescent="0.25">
      <c r="B606" s="13" t="s">
        <v>13</v>
      </c>
      <c r="C606" s="12"/>
      <c r="E606" s="9"/>
      <c r="F606" s="10"/>
      <c r="G606" s="10"/>
      <c r="H606" s="5"/>
      <c r="N606" s="3"/>
      <c r="O606" s="3"/>
      <c r="P606" s="3"/>
      <c r="Q606" s="3"/>
      <c r="R606" s="20"/>
      <c r="S606" s="3"/>
      <c r="V606" s="19"/>
      <c r="X606" s="13" t="s">
        <v>13</v>
      </c>
      <c r="Y606" s="12"/>
      <c r="AA606" s="9"/>
      <c r="AB606" s="10"/>
      <c r="AC606" s="10"/>
      <c r="AD606" s="5"/>
      <c r="AJ606" s="3"/>
      <c r="AK606" s="3"/>
      <c r="AL606" s="3"/>
      <c r="AM606" s="3"/>
      <c r="AN606" s="20"/>
      <c r="AO606" s="3"/>
    </row>
    <row r="607" spans="2:41" x14ac:dyDescent="0.25">
      <c r="B607" s="13" t="s">
        <v>14</v>
      </c>
      <c r="C607" s="12"/>
      <c r="E607" s="9"/>
      <c r="F607" s="10"/>
      <c r="G607" s="10"/>
      <c r="H607" s="5"/>
      <c r="N607" s="3"/>
      <c r="O607" s="3"/>
      <c r="P607" s="3"/>
      <c r="Q607" s="3"/>
      <c r="R607" s="20"/>
      <c r="S607" s="3"/>
      <c r="V607" s="19"/>
      <c r="X607" s="13" t="s">
        <v>14</v>
      </c>
      <c r="Y607" s="12"/>
      <c r="AA607" s="9"/>
      <c r="AB607" s="10"/>
      <c r="AC607" s="10"/>
      <c r="AD607" s="5"/>
      <c r="AJ607" s="3"/>
      <c r="AK607" s="3"/>
      <c r="AL607" s="3"/>
      <c r="AM607" s="3"/>
      <c r="AN607" s="20"/>
      <c r="AO607" s="3"/>
    </row>
    <row r="608" spans="2:41" x14ac:dyDescent="0.25">
      <c r="B608" s="13" t="s">
        <v>15</v>
      </c>
      <c r="C608" s="12"/>
      <c r="E608" s="9"/>
      <c r="F608" s="10"/>
      <c r="G608" s="10"/>
      <c r="H608" s="5"/>
      <c r="N608" s="3"/>
      <c r="O608" s="3"/>
      <c r="P608" s="3"/>
      <c r="Q608" s="3"/>
      <c r="R608" s="20"/>
      <c r="S608" s="3"/>
      <c r="V608" s="19"/>
      <c r="X608" s="13" t="s">
        <v>15</v>
      </c>
      <c r="Y608" s="12"/>
      <c r="AA608" s="9"/>
      <c r="AB608" s="10"/>
      <c r="AC608" s="10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3" t="s">
        <v>16</v>
      </c>
      <c r="C609" s="12"/>
      <c r="E609" s="161" t="s">
        <v>7</v>
      </c>
      <c r="F609" s="162"/>
      <c r="G609" s="163"/>
      <c r="H609" s="5">
        <f>SUM(H595:H608)</f>
        <v>0</v>
      </c>
      <c r="N609" s="3"/>
      <c r="O609" s="3"/>
      <c r="P609" s="3"/>
      <c r="Q609" s="3"/>
      <c r="R609" s="20"/>
      <c r="S609" s="3"/>
      <c r="V609" s="19"/>
      <c r="X609" s="13" t="s">
        <v>16</v>
      </c>
      <c r="Y609" s="12"/>
      <c r="AA609" s="161" t="s">
        <v>7</v>
      </c>
      <c r="AB609" s="162"/>
      <c r="AC609" s="163"/>
      <c r="AD609" s="5">
        <f>SUM(AD595:AD608)</f>
        <v>0</v>
      </c>
      <c r="AJ609" s="3"/>
      <c r="AK609" s="3"/>
      <c r="AL609" s="3"/>
      <c r="AM609" s="3"/>
      <c r="AN609" s="20"/>
      <c r="AO609" s="3"/>
    </row>
    <row r="610" spans="2:41" x14ac:dyDescent="0.25">
      <c r="B610" s="13" t="s">
        <v>17</v>
      </c>
      <c r="C610" s="12"/>
      <c r="E610" s="15"/>
      <c r="F610" s="15"/>
      <c r="G610" s="15"/>
      <c r="N610" s="3"/>
      <c r="O610" s="3"/>
      <c r="P610" s="3"/>
      <c r="Q610" s="3"/>
      <c r="R610" s="20"/>
      <c r="S610" s="3"/>
      <c r="V610" s="19"/>
      <c r="X610" s="13" t="s">
        <v>17</v>
      </c>
      <c r="Y610" s="12"/>
      <c r="AA610" s="15"/>
      <c r="AB610" s="15"/>
      <c r="AC610" s="15"/>
      <c r="AJ610" s="3"/>
      <c r="AK610" s="3"/>
      <c r="AL610" s="3"/>
      <c r="AM610" s="3"/>
      <c r="AN610" s="20"/>
      <c r="AO610" s="3"/>
    </row>
    <row r="611" spans="2:41" x14ac:dyDescent="0.25">
      <c r="B611" s="14"/>
      <c r="C611" s="12"/>
      <c r="N611" s="161" t="s">
        <v>7</v>
      </c>
      <c r="O611" s="162"/>
      <c r="P611" s="162"/>
      <c r="Q611" s="163"/>
      <c r="R611" s="20">
        <f>SUM(R595:R610)</f>
        <v>0</v>
      </c>
      <c r="S611" s="3"/>
      <c r="V611" s="19"/>
      <c r="X611" s="14"/>
      <c r="Y611" s="12"/>
      <c r="AJ611" s="161" t="s">
        <v>7</v>
      </c>
      <c r="AK611" s="162"/>
      <c r="AL611" s="162"/>
      <c r="AM611" s="163"/>
      <c r="AN611" s="20">
        <f>SUM(AN595:AN610)</f>
        <v>0</v>
      </c>
      <c r="AO611" s="3"/>
    </row>
    <row r="612" spans="2:41" x14ac:dyDescent="0.25">
      <c r="B612" s="14"/>
      <c r="C612" s="12"/>
      <c r="V612" s="19"/>
      <c r="X612" s="14"/>
      <c r="Y612" s="12"/>
    </row>
    <row r="613" spans="2:41" x14ac:dyDescent="0.25">
      <c r="B613" s="14"/>
      <c r="C613" s="12"/>
      <c r="V613" s="19"/>
      <c r="X613" s="14"/>
      <c r="Y613" s="12"/>
    </row>
    <row r="614" spans="2:41" x14ac:dyDescent="0.25">
      <c r="B614" s="14"/>
      <c r="C614" s="12"/>
      <c r="E614" s="16"/>
      <c r="V614" s="19"/>
      <c r="X614" s="14"/>
      <c r="Y614" s="12"/>
      <c r="AA614" s="16"/>
    </row>
    <row r="615" spans="2:41" x14ac:dyDescent="0.25">
      <c r="B615" s="14"/>
      <c r="C615" s="12"/>
      <c r="V615" s="19"/>
      <c r="X615" s="14"/>
      <c r="Y615" s="12"/>
    </row>
    <row r="616" spans="2:41" x14ac:dyDescent="0.25">
      <c r="B616" s="14"/>
      <c r="C616" s="12"/>
      <c r="V616" s="19"/>
      <c r="X616" s="14"/>
      <c r="Y616" s="12"/>
    </row>
    <row r="617" spans="2:41" x14ac:dyDescent="0.25">
      <c r="B617" s="14"/>
      <c r="C617" s="12"/>
      <c r="V617" s="19"/>
      <c r="X617" s="14"/>
      <c r="Y617" s="12"/>
    </row>
    <row r="618" spans="2:41" x14ac:dyDescent="0.25">
      <c r="B618" s="14"/>
      <c r="C618" s="12"/>
      <c r="V618" s="19"/>
      <c r="X618" s="14"/>
      <c r="Y618" s="12"/>
    </row>
    <row r="619" spans="2:41" x14ac:dyDescent="0.25">
      <c r="B619" s="14"/>
      <c r="C619" s="12"/>
      <c r="V619" s="19"/>
      <c r="X619" s="14"/>
      <c r="Y619" s="12"/>
    </row>
    <row r="620" spans="2:41" x14ac:dyDescent="0.25">
      <c r="B620" s="13"/>
      <c r="C620" s="12"/>
      <c r="V620" s="19"/>
      <c r="X620" s="13"/>
      <c r="Y620" s="12"/>
    </row>
    <row r="621" spans="2:41" x14ac:dyDescent="0.25">
      <c r="B621" s="17" t="s">
        <v>18</v>
      </c>
      <c r="C621" s="18">
        <f>SUM(C602:C620)</f>
        <v>3330.7160000000013</v>
      </c>
      <c r="D621" s="30" t="s">
        <v>22</v>
      </c>
      <c r="E621" s="30" t="s">
        <v>21</v>
      </c>
      <c r="V621" s="19"/>
      <c r="X621" s="17" t="s">
        <v>18</v>
      </c>
      <c r="Y621" s="18">
        <f>SUM(Y602:Y620)</f>
        <v>3330.7160000000013</v>
      </c>
      <c r="Z621" s="30" t="s">
        <v>22</v>
      </c>
      <c r="AA621" s="30" t="s">
        <v>21</v>
      </c>
    </row>
    <row r="622" spans="2:41" x14ac:dyDescent="0.25">
      <c r="E622" s="1" t="s">
        <v>19</v>
      </c>
      <c r="V622" s="19"/>
      <c r="AA622" s="1" t="s">
        <v>19</v>
      </c>
    </row>
    <row r="623" spans="2:41" x14ac:dyDescent="0.25">
      <c r="V623" s="19"/>
    </row>
    <row r="624" spans="2:41" x14ac:dyDescent="0.25">
      <c r="V624" s="19"/>
    </row>
    <row r="625" spans="2:31" x14ac:dyDescent="0.25">
      <c r="V625" s="19"/>
    </row>
    <row r="626" spans="2:31" x14ac:dyDescent="0.25">
      <c r="V626" s="19"/>
    </row>
    <row r="627" spans="2:31" x14ac:dyDescent="0.25">
      <c r="V627" s="19"/>
    </row>
    <row r="628" spans="2:31" x14ac:dyDescent="0.25">
      <c r="V628" s="19"/>
    </row>
    <row r="629" spans="2:31" x14ac:dyDescent="0.25">
      <c r="V629" s="19"/>
    </row>
    <row r="630" spans="2:31" x14ac:dyDescent="0.25">
      <c r="V630" s="19"/>
    </row>
    <row r="631" spans="2:31" x14ac:dyDescent="0.25">
      <c r="V631" s="19"/>
    </row>
    <row r="632" spans="2:31" x14ac:dyDescent="0.25">
      <c r="V632" s="19"/>
    </row>
    <row r="633" spans="2:31" x14ac:dyDescent="0.25">
      <c r="V633" s="19"/>
    </row>
    <row r="634" spans="2:31" x14ac:dyDescent="0.25">
      <c r="V634" s="19"/>
    </row>
    <row r="635" spans="2:31" x14ac:dyDescent="0.25">
      <c r="V635" s="19"/>
      <c r="AC635" s="164" t="s">
        <v>29</v>
      </c>
      <c r="AD635" s="164"/>
      <c r="AE635" s="164"/>
    </row>
    <row r="636" spans="2:31" x14ac:dyDescent="0.25">
      <c r="H636" s="165" t="s">
        <v>28</v>
      </c>
      <c r="I636" s="165"/>
      <c r="J636" s="165"/>
      <c r="V636" s="19"/>
      <c r="AC636" s="164"/>
      <c r="AD636" s="164"/>
      <c r="AE636" s="164"/>
    </row>
    <row r="637" spans="2:31" x14ac:dyDescent="0.25">
      <c r="H637" s="165"/>
      <c r="I637" s="165"/>
      <c r="J637" s="165"/>
      <c r="V637" s="19"/>
      <c r="AC637" s="164"/>
      <c r="AD637" s="164"/>
      <c r="AE637" s="164"/>
    </row>
    <row r="638" spans="2:31" x14ac:dyDescent="0.25">
      <c r="V638" s="19"/>
    </row>
    <row r="639" spans="2:31" x14ac:dyDescent="0.25">
      <c r="V639" s="19"/>
    </row>
    <row r="640" spans="2:31" ht="23.25" x14ac:dyDescent="0.35">
      <c r="B640" s="24" t="s">
        <v>68</v>
      </c>
      <c r="V640" s="19"/>
      <c r="X640" s="24" t="s">
        <v>68</v>
      </c>
    </row>
    <row r="641" spans="2:41" ht="23.25" x14ac:dyDescent="0.35">
      <c r="B641" s="25" t="s">
        <v>32</v>
      </c>
      <c r="C641" s="22">
        <f>IF(X593="PAGADO",0,Y598)</f>
        <v>-3330.7160000000013</v>
      </c>
      <c r="E641" s="166" t="s">
        <v>20</v>
      </c>
      <c r="F641" s="166"/>
      <c r="G641" s="166"/>
      <c r="H641" s="166"/>
      <c r="V641" s="19"/>
      <c r="X641" s="25" t="s">
        <v>32</v>
      </c>
      <c r="Y641" s="22">
        <f>IF(B641="PAGADO",0,C646)</f>
        <v>-3330.7160000000013</v>
      </c>
      <c r="AA641" s="166" t="s">
        <v>20</v>
      </c>
      <c r="AB641" s="166"/>
      <c r="AC641" s="166"/>
      <c r="AD641" s="166"/>
    </row>
    <row r="642" spans="2:41" x14ac:dyDescent="0.25">
      <c r="B642" s="1" t="s">
        <v>0</v>
      </c>
      <c r="C642" s="21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9"/>
      <c r="X642" s="1" t="s">
        <v>0</v>
      </c>
      <c r="Y642" s="21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2"/>
      <c r="E643" s="4"/>
      <c r="F643" s="3"/>
      <c r="G643" s="3"/>
      <c r="H643" s="5"/>
      <c r="N643" s="3"/>
      <c r="O643" s="3"/>
      <c r="P643" s="3"/>
      <c r="Q643" s="3"/>
      <c r="R643" s="20"/>
      <c r="S643" s="3"/>
      <c r="V643" s="19"/>
      <c r="Y643" s="22"/>
      <c r="AA643" s="4"/>
      <c r="AB643" s="3"/>
      <c r="AC643" s="3"/>
      <c r="AD643" s="5"/>
      <c r="AJ643" s="3"/>
      <c r="AK643" s="3"/>
      <c r="AL643" s="3"/>
      <c r="AM643" s="3"/>
      <c r="AN643" s="20"/>
      <c r="AO643" s="3"/>
    </row>
    <row r="644" spans="2:41" x14ac:dyDescent="0.25">
      <c r="B644" s="1" t="s">
        <v>24</v>
      </c>
      <c r="C644" s="21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20"/>
      <c r="S644" s="3"/>
      <c r="V644" s="19"/>
      <c r="X644" s="1" t="s">
        <v>24</v>
      </c>
      <c r="Y644" s="21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20"/>
      <c r="AO644" s="3"/>
    </row>
    <row r="645" spans="2:41" x14ac:dyDescent="0.25">
      <c r="B645" s="1" t="s">
        <v>9</v>
      </c>
      <c r="C645" s="22">
        <f>C668</f>
        <v>3330.7160000000013</v>
      </c>
      <c r="E645" s="4"/>
      <c r="F645" s="3"/>
      <c r="G645" s="3"/>
      <c r="H645" s="5"/>
      <c r="N645" s="3"/>
      <c r="O645" s="3"/>
      <c r="P645" s="3"/>
      <c r="Q645" s="3"/>
      <c r="R645" s="20"/>
      <c r="S645" s="3"/>
      <c r="V645" s="19"/>
      <c r="X645" s="1" t="s">
        <v>9</v>
      </c>
      <c r="Y645" s="22">
        <f>Y668</f>
        <v>3330.7160000000013</v>
      </c>
      <c r="AA645" s="4"/>
      <c r="AB645" s="3"/>
      <c r="AC645" s="3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6" t="s">
        <v>25</v>
      </c>
      <c r="C646" s="23">
        <f>C644-C645</f>
        <v>-3330.7160000000013</v>
      </c>
      <c r="E646" s="4"/>
      <c r="F646" s="3"/>
      <c r="G646" s="3"/>
      <c r="H646" s="5"/>
      <c r="N646" s="3"/>
      <c r="O646" s="3"/>
      <c r="P646" s="3"/>
      <c r="Q646" s="3"/>
      <c r="R646" s="20"/>
      <c r="S646" s="3"/>
      <c r="V646" s="19"/>
      <c r="X646" s="6" t="s">
        <v>8</v>
      </c>
      <c r="Y646" s="23">
        <f>Y644-Y645</f>
        <v>-3330.7160000000013</v>
      </c>
      <c r="AA646" s="4"/>
      <c r="AB646" s="3"/>
      <c r="AC646" s="3"/>
      <c r="AD646" s="5"/>
      <c r="AJ646" s="3"/>
      <c r="AK646" s="3"/>
      <c r="AL646" s="3"/>
      <c r="AM646" s="3"/>
      <c r="AN646" s="20"/>
      <c r="AO646" s="3"/>
    </row>
    <row r="647" spans="2:41" ht="26.25" x14ac:dyDescent="0.4">
      <c r="B647" s="167" t="str">
        <f>IF(C646&lt;0,"NO PAGAR","COBRAR")</f>
        <v>NO PAGAR</v>
      </c>
      <c r="C647" s="167"/>
      <c r="E647" s="9"/>
      <c r="F647" s="10"/>
      <c r="G647" s="10"/>
      <c r="H647" s="5"/>
      <c r="N647" s="3"/>
      <c r="O647" s="3"/>
      <c r="P647" s="3"/>
      <c r="Q647" s="3"/>
      <c r="R647" s="20"/>
      <c r="S647" s="3"/>
      <c r="V647" s="19"/>
      <c r="X647" s="167" t="str">
        <f>IF(Y646&lt;0,"NO PAGAR","COBRAR")</f>
        <v>NO PAGAR</v>
      </c>
      <c r="Y647" s="167"/>
      <c r="AA647" s="9"/>
      <c r="AB647" s="10"/>
      <c r="AC647" s="10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159" t="s">
        <v>9</v>
      </c>
      <c r="C648" s="160"/>
      <c r="E648" s="9"/>
      <c r="F648" s="10"/>
      <c r="G648" s="10"/>
      <c r="H648" s="5"/>
      <c r="N648" s="3"/>
      <c r="O648" s="3"/>
      <c r="P648" s="3"/>
      <c r="Q648" s="3"/>
      <c r="R648" s="20"/>
      <c r="S648" s="3"/>
      <c r="V648" s="19"/>
      <c r="X648" s="159" t="s">
        <v>9</v>
      </c>
      <c r="Y648" s="160"/>
      <c r="AA648" s="9"/>
      <c r="AB648" s="10"/>
      <c r="AC648" s="10"/>
      <c r="AD648" s="5"/>
      <c r="AJ648" s="3"/>
      <c r="AK648" s="3"/>
      <c r="AL648" s="3"/>
      <c r="AM648" s="3"/>
      <c r="AN648" s="20"/>
      <c r="AO648" s="3"/>
    </row>
    <row r="649" spans="2:41" x14ac:dyDescent="0.25">
      <c r="B649" s="11" t="str">
        <f>IF(C682&lt;0,"SALDO A FAVOR","SALDO ADELANTAD0'")</f>
        <v>SALDO ADELANTAD0'</v>
      </c>
      <c r="C649" s="12">
        <f>IF(Y593&lt;=0,Y593*-1)</f>
        <v>3330.7160000000013</v>
      </c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1" t="str">
        <f>IF(C646&lt;0,"SALDO ADELANTADO","SALDO A FAVOR'")</f>
        <v>SALDO ADELANTADO</v>
      </c>
      <c r="Y649" s="12">
        <f>IF(C646&lt;=0,C646*-1)</f>
        <v>3330.7160000000013</v>
      </c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3" t="s">
        <v>10</v>
      </c>
      <c r="C650" s="12">
        <f>R659</f>
        <v>0</v>
      </c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3" t="s">
        <v>10</v>
      </c>
      <c r="Y650" s="12">
        <f>AN659</f>
        <v>0</v>
      </c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3" t="s">
        <v>11</v>
      </c>
      <c r="C651" s="12"/>
      <c r="E651" s="9"/>
      <c r="F651" s="10"/>
      <c r="G651" s="10"/>
      <c r="H651" s="5"/>
      <c r="N651" s="3"/>
      <c r="O651" s="3"/>
      <c r="P651" s="3"/>
      <c r="Q651" s="3"/>
      <c r="R651" s="20"/>
      <c r="S651" s="3"/>
      <c r="V651" s="19"/>
      <c r="X651" s="13" t="s">
        <v>11</v>
      </c>
      <c r="Y651" s="12"/>
      <c r="AA651" s="9"/>
      <c r="AB651" s="10"/>
      <c r="AC651" s="10"/>
      <c r="AD651" s="5"/>
      <c r="AJ651" s="3"/>
      <c r="AK651" s="3"/>
      <c r="AL651" s="3"/>
      <c r="AM651" s="3"/>
      <c r="AN651" s="20"/>
      <c r="AO651" s="3"/>
    </row>
    <row r="652" spans="2:41" x14ac:dyDescent="0.25">
      <c r="B652" s="13" t="s">
        <v>12</v>
      </c>
      <c r="C652" s="12"/>
      <c r="E652" s="9"/>
      <c r="F652" s="10"/>
      <c r="G652" s="10"/>
      <c r="H652" s="5"/>
      <c r="N652" s="3"/>
      <c r="O652" s="3"/>
      <c r="P652" s="3"/>
      <c r="Q652" s="3"/>
      <c r="R652" s="20"/>
      <c r="S652" s="3"/>
      <c r="V652" s="19"/>
      <c r="X652" s="13" t="s">
        <v>12</v>
      </c>
      <c r="Y652" s="12"/>
      <c r="AA652" s="9"/>
      <c r="AB652" s="10"/>
      <c r="AC652" s="10"/>
      <c r="AD652" s="5"/>
      <c r="AJ652" s="3"/>
      <c r="AK652" s="3"/>
      <c r="AL652" s="3"/>
      <c r="AM652" s="3"/>
      <c r="AN652" s="20"/>
      <c r="AO652" s="3"/>
    </row>
    <row r="653" spans="2:41" x14ac:dyDescent="0.25">
      <c r="B653" s="13" t="s">
        <v>13</v>
      </c>
      <c r="C653" s="12"/>
      <c r="E653" s="9"/>
      <c r="F653" s="10"/>
      <c r="G653" s="10"/>
      <c r="H653" s="5"/>
      <c r="N653" s="3"/>
      <c r="O653" s="3"/>
      <c r="P653" s="3"/>
      <c r="Q653" s="3"/>
      <c r="R653" s="20"/>
      <c r="S653" s="3"/>
      <c r="V653" s="19"/>
      <c r="X653" s="13" t="s">
        <v>13</v>
      </c>
      <c r="Y653" s="12"/>
      <c r="AA653" s="9"/>
      <c r="AB653" s="10"/>
      <c r="AC653" s="10"/>
      <c r="AD653" s="5"/>
      <c r="AJ653" s="3"/>
      <c r="AK653" s="3"/>
      <c r="AL653" s="3"/>
      <c r="AM653" s="3"/>
      <c r="AN653" s="20"/>
      <c r="AO653" s="3"/>
    </row>
    <row r="654" spans="2:41" x14ac:dyDescent="0.25">
      <c r="B654" s="13" t="s">
        <v>14</v>
      </c>
      <c r="C654" s="12"/>
      <c r="E654" s="9"/>
      <c r="F654" s="10"/>
      <c r="G654" s="10"/>
      <c r="H654" s="5"/>
      <c r="N654" s="3"/>
      <c r="O654" s="3"/>
      <c r="P654" s="3"/>
      <c r="Q654" s="3"/>
      <c r="R654" s="20"/>
      <c r="S654" s="3"/>
      <c r="V654" s="19"/>
      <c r="X654" s="13" t="s">
        <v>14</v>
      </c>
      <c r="Y654" s="12"/>
      <c r="AA654" s="9"/>
      <c r="AB654" s="10"/>
      <c r="AC654" s="10"/>
      <c r="AD654" s="5"/>
      <c r="AJ654" s="3"/>
      <c r="AK654" s="3"/>
      <c r="AL654" s="3"/>
      <c r="AM654" s="3"/>
      <c r="AN654" s="20"/>
      <c r="AO654" s="3"/>
    </row>
    <row r="655" spans="2:41" x14ac:dyDescent="0.25">
      <c r="B655" s="13" t="s">
        <v>15</v>
      </c>
      <c r="C655" s="12"/>
      <c r="E655" s="9"/>
      <c r="F655" s="10"/>
      <c r="G655" s="10"/>
      <c r="H655" s="5"/>
      <c r="N655" s="3"/>
      <c r="O655" s="3"/>
      <c r="P655" s="3"/>
      <c r="Q655" s="3"/>
      <c r="R655" s="20"/>
      <c r="S655" s="3"/>
      <c r="V655" s="19"/>
      <c r="X655" s="13" t="s">
        <v>15</v>
      </c>
      <c r="Y655" s="12"/>
      <c r="AA655" s="9"/>
      <c r="AB655" s="10"/>
      <c r="AC655" s="10"/>
      <c r="AD655" s="5"/>
      <c r="AJ655" s="3"/>
      <c r="AK655" s="3"/>
      <c r="AL655" s="3"/>
      <c r="AM655" s="3"/>
      <c r="AN655" s="20"/>
      <c r="AO655" s="3"/>
    </row>
    <row r="656" spans="2:41" x14ac:dyDescent="0.25">
      <c r="B656" s="13" t="s">
        <v>16</v>
      </c>
      <c r="C656" s="12"/>
      <c r="E656" s="9"/>
      <c r="F656" s="10"/>
      <c r="G656" s="10"/>
      <c r="H656" s="5"/>
      <c r="N656" s="3"/>
      <c r="O656" s="3"/>
      <c r="P656" s="3"/>
      <c r="Q656" s="3"/>
      <c r="R656" s="20"/>
      <c r="S656" s="3"/>
      <c r="V656" s="19"/>
      <c r="X656" s="13" t="s">
        <v>16</v>
      </c>
      <c r="Y656" s="12"/>
      <c r="AA656" s="9"/>
      <c r="AB656" s="10"/>
      <c r="AC656" s="10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3" t="s">
        <v>17</v>
      </c>
      <c r="C657" s="12"/>
      <c r="E657" s="161" t="s">
        <v>7</v>
      </c>
      <c r="F657" s="162"/>
      <c r="G657" s="163"/>
      <c r="H657" s="5">
        <f>SUM(H643:H656)</f>
        <v>0</v>
      </c>
      <c r="N657" s="3"/>
      <c r="O657" s="3"/>
      <c r="P657" s="3"/>
      <c r="Q657" s="3"/>
      <c r="R657" s="20"/>
      <c r="S657" s="3"/>
      <c r="V657" s="19"/>
      <c r="X657" s="13" t="s">
        <v>17</v>
      </c>
      <c r="Y657" s="12"/>
      <c r="AA657" s="161" t="s">
        <v>7</v>
      </c>
      <c r="AB657" s="162"/>
      <c r="AC657" s="163"/>
      <c r="AD657" s="5">
        <f>SUM(AD643:AD656)</f>
        <v>0</v>
      </c>
      <c r="AJ657" s="3"/>
      <c r="AK657" s="3"/>
      <c r="AL657" s="3"/>
      <c r="AM657" s="3"/>
      <c r="AN657" s="20"/>
      <c r="AO657" s="3"/>
    </row>
    <row r="658" spans="2:41" x14ac:dyDescent="0.25">
      <c r="B658" s="14"/>
      <c r="C658" s="12"/>
      <c r="E658" s="15"/>
      <c r="F658" s="15"/>
      <c r="G658" s="15"/>
      <c r="N658" s="3"/>
      <c r="O658" s="3"/>
      <c r="P658" s="3"/>
      <c r="Q658" s="3"/>
      <c r="R658" s="20"/>
      <c r="S658" s="3"/>
      <c r="V658" s="19"/>
      <c r="X658" s="14"/>
      <c r="Y658" s="12"/>
      <c r="AA658" s="15"/>
      <c r="AB658" s="15"/>
      <c r="AC658" s="15"/>
      <c r="AJ658" s="3"/>
      <c r="AK658" s="3"/>
      <c r="AL658" s="3"/>
      <c r="AM658" s="3"/>
      <c r="AN658" s="20"/>
      <c r="AO658" s="3"/>
    </row>
    <row r="659" spans="2:41" x14ac:dyDescent="0.25">
      <c r="B659" s="14"/>
      <c r="C659" s="12"/>
      <c r="N659" s="161" t="s">
        <v>7</v>
      </c>
      <c r="O659" s="162"/>
      <c r="P659" s="162"/>
      <c r="Q659" s="163"/>
      <c r="R659" s="20">
        <f>SUM(R643:R658)</f>
        <v>0</v>
      </c>
      <c r="S659" s="3"/>
      <c r="V659" s="19"/>
      <c r="X659" s="14"/>
      <c r="Y659" s="12"/>
      <c r="AJ659" s="161" t="s">
        <v>7</v>
      </c>
      <c r="AK659" s="162"/>
      <c r="AL659" s="162"/>
      <c r="AM659" s="163"/>
      <c r="AN659" s="20">
        <f>SUM(AN643:AN658)</f>
        <v>0</v>
      </c>
      <c r="AO659" s="3"/>
    </row>
    <row r="660" spans="2:41" x14ac:dyDescent="0.25">
      <c r="B660" s="14"/>
      <c r="C660" s="12"/>
      <c r="V660" s="19"/>
      <c r="X660" s="14"/>
      <c r="Y660" s="12"/>
    </row>
    <row r="661" spans="2:41" x14ac:dyDescent="0.25">
      <c r="B661" s="14"/>
      <c r="C661" s="12"/>
      <c r="V661" s="19"/>
      <c r="X661" s="14"/>
      <c r="Y661" s="12"/>
    </row>
    <row r="662" spans="2:41" x14ac:dyDescent="0.25">
      <c r="B662" s="14"/>
      <c r="C662" s="12"/>
      <c r="E662" s="16"/>
      <c r="V662" s="19"/>
      <c r="X662" s="14"/>
      <c r="Y662" s="12"/>
      <c r="AA662" s="16"/>
    </row>
    <row r="663" spans="2:41" x14ac:dyDescent="0.25">
      <c r="B663" s="14"/>
      <c r="C663" s="12"/>
      <c r="V663" s="19"/>
      <c r="X663" s="14"/>
      <c r="Y663" s="12"/>
    </row>
    <row r="664" spans="2:41" x14ac:dyDescent="0.25">
      <c r="B664" s="14"/>
      <c r="C664" s="12"/>
      <c r="V664" s="19"/>
      <c r="X664" s="14"/>
      <c r="Y664" s="12"/>
    </row>
    <row r="665" spans="2:41" x14ac:dyDescent="0.25">
      <c r="B665" s="14"/>
      <c r="C665" s="12"/>
      <c r="V665" s="19"/>
      <c r="X665" s="14"/>
      <c r="Y665" s="12"/>
    </row>
    <row r="666" spans="2:41" x14ac:dyDescent="0.25">
      <c r="B666" s="14"/>
      <c r="C666" s="12"/>
      <c r="V666" s="19"/>
      <c r="X666" s="14"/>
      <c r="Y666" s="12"/>
    </row>
    <row r="667" spans="2:41" x14ac:dyDescent="0.25">
      <c r="B667" s="13"/>
      <c r="C667" s="12"/>
      <c r="V667" s="19"/>
      <c r="X667" s="13"/>
      <c r="Y667" s="12"/>
    </row>
    <row r="668" spans="2:41" x14ac:dyDescent="0.25">
      <c r="B668" s="17" t="s">
        <v>18</v>
      </c>
      <c r="C668" s="18">
        <f>SUM(C649:C667)</f>
        <v>3330.7160000000013</v>
      </c>
      <c r="V668" s="19"/>
      <c r="X668" s="17" t="s">
        <v>18</v>
      </c>
      <c r="Y668" s="18">
        <f>SUM(Y649:Y667)</f>
        <v>3330.7160000000013</v>
      </c>
    </row>
    <row r="669" spans="2:41" x14ac:dyDescent="0.25">
      <c r="D669" s="30" t="s">
        <v>22</v>
      </c>
      <c r="E669" s="30" t="s">
        <v>21</v>
      </c>
      <c r="V669" s="19"/>
      <c r="Z669" s="30" t="s">
        <v>22</v>
      </c>
      <c r="AA669" s="30" t="s">
        <v>21</v>
      </c>
    </row>
    <row r="670" spans="2:41" x14ac:dyDescent="0.25">
      <c r="E670" s="1" t="s">
        <v>19</v>
      </c>
      <c r="V670" s="19"/>
      <c r="AA670" s="1" t="s">
        <v>19</v>
      </c>
    </row>
    <row r="671" spans="2:41" x14ac:dyDescent="0.25">
      <c r="V671" s="19"/>
    </row>
    <row r="672" spans="2:41" x14ac:dyDescent="0.25">
      <c r="V672" s="19"/>
    </row>
    <row r="673" spans="1:43" x14ac:dyDescent="0.25">
      <c r="V673" s="19"/>
    </row>
    <row r="674" spans="1:43" x14ac:dyDescent="0.25">
      <c r="V674" s="19"/>
    </row>
    <row r="675" spans="1:43" x14ac:dyDescent="0.25">
      <c r="V675" s="19"/>
    </row>
    <row r="676" spans="1:43" x14ac:dyDescent="0.25">
      <c r="V676" s="19"/>
    </row>
    <row r="677" spans="1:43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</row>
    <row r="678" spans="1:43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</row>
    <row r="679" spans="1:43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</row>
    <row r="680" spans="1:43" x14ac:dyDescent="0.25">
      <c r="V680" s="19"/>
    </row>
    <row r="681" spans="1:43" x14ac:dyDescent="0.25">
      <c r="H681" s="165" t="s">
        <v>30</v>
      </c>
      <c r="I681" s="165"/>
      <c r="J681" s="165"/>
      <c r="V681" s="19"/>
      <c r="AA681" s="165" t="s">
        <v>31</v>
      </c>
      <c r="AB681" s="165"/>
      <c r="AC681" s="165"/>
    </row>
    <row r="682" spans="1:43" x14ac:dyDescent="0.25">
      <c r="H682" s="165"/>
      <c r="I682" s="165"/>
      <c r="J682" s="165"/>
      <c r="V682" s="19"/>
      <c r="AA682" s="165"/>
      <c r="AB682" s="165"/>
      <c r="AC682" s="165"/>
    </row>
    <row r="683" spans="1:43" x14ac:dyDescent="0.25">
      <c r="V683" s="19"/>
    </row>
    <row r="684" spans="1:43" x14ac:dyDescent="0.25">
      <c r="V684" s="19"/>
    </row>
    <row r="685" spans="1:43" ht="23.25" x14ac:dyDescent="0.35">
      <c r="B685" s="26" t="s">
        <v>68</v>
      </c>
      <c r="V685" s="19"/>
      <c r="X685" s="24" t="s">
        <v>68</v>
      </c>
    </row>
    <row r="686" spans="1:43" ht="23.25" x14ac:dyDescent="0.35">
      <c r="B686" s="25" t="s">
        <v>32</v>
      </c>
      <c r="C686" s="22">
        <f>IF(X641="PAGADO",0,C646)</f>
        <v>-3330.7160000000013</v>
      </c>
      <c r="E686" s="166" t="s">
        <v>20</v>
      </c>
      <c r="F686" s="166"/>
      <c r="G686" s="166"/>
      <c r="H686" s="166"/>
      <c r="V686" s="19"/>
      <c r="X686" s="25" t="s">
        <v>32</v>
      </c>
      <c r="Y686" s="22">
        <f>IF(B1486="PAGADO",0,C691)</f>
        <v>-3330.7160000000013</v>
      </c>
      <c r="AA686" s="166" t="s">
        <v>20</v>
      </c>
      <c r="AB686" s="166"/>
      <c r="AC686" s="166"/>
      <c r="AD686" s="166"/>
    </row>
    <row r="687" spans="1:43" x14ac:dyDescent="0.25">
      <c r="B687" s="1" t="s">
        <v>0</v>
      </c>
      <c r="C687" s="21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9"/>
      <c r="X687" s="1" t="s">
        <v>0</v>
      </c>
      <c r="Y687" s="21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2"/>
      <c r="E688" s="4"/>
      <c r="F688" s="3"/>
      <c r="G688" s="3"/>
      <c r="H688" s="5"/>
      <c r="N688" s="3"/>
      <c r="O688" s="3"/>
      <c r="P688" s="3"/>
      <c r="Q688" s="3"/>
      <c r="R688" s="20"/>
      <c r="S688" s="3"/>
      <c r="V688" s="19"/>
      <c r="Y688" s="22"/>
      <c r="AA688" s="4"/>
      <c r="AB688" s="3"/>
      <c r="AC688" s="3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" t="s">
        <v>24</v>
      </c>
      <c r="C689" s="21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20"/>
      <c r="S689" s="3"/>
      <c r="V689" s="19"/>
      <c r="X689" s="1" t="s">
        <v>24</v>
      </c>
      <c r="Y689" s="21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" t="s">
        <v>9</v>
      </c>
      <c r="C690" s="22">
        <f>C714</f>
        <v>3330.7160000000013</v>
      </c>
      <c r="E690" s="4"/>
      <c r="F690" s="3"/>
      <c r="G690" s="3"/>
      <c r="H690" s="5"/>
      <c r="N690" s="3"/>
      <c r="O690" s="3"/>
      <c r="P690" s="3"/>
      <c r="Q690" s="3"/>
      <c r="R690" s="20"/>
      <c r="S690" s="3"/>
      <c r="V690" s="19"/>
      <c r="X690" s="1" t="s">
        <v>9</v>
      </c>
      <c r="Y690" s="22">
        <f>Y714</f>
        <v>3330.7160000000013</v>
      </c>
      <c r="AA690" s="4"/>
      <c r="AB690" s="3"/>
      <c r="AC690" s="3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6" t="s">
        <v>26</v>
      </c>
      <c r="C691" s="23">
        <f>C689-C690</f>
        <v>-3330.7160000000013</v>
      </c>
      <c r="E691" s="4"/>
      <c r="F691" s="3"/>
      <c r="G691" s="3"/>
      <c r="H691" s="5"/>
      <c r="N691" s="3"/>
      <c r="O691" s="3"/>
      <c r="P691" s="3"/>
      <c r="Q691" s="3"/>
      <c r="R691" s="20"/>
      <c r="S691" s="3"/>
      <c r="V691" s="19"/>
      <c r="X691" s="6" t="s">
        <v>27</v>
      </c>
      <c r="Y691" s="23">
        <f>Y689-Y690</f>
        <v>-3330.7160000000013</v>
      </c>
      <c r="AA691" s="4"/>
      <c r="AB691" s="3"/>
      <c r="AC691" s="3"/>
      <c r="AD691" s="5"/>
      <c r="AJ691" s="3"/>
      <c r="AK691" s="3"/>
      <c r="AL691" s="3"/>
      <c r="AM691" s="3"/>
      <c r="AN691" s="20"/>
      <c r="AO691" s="3"/>
    </row>
    <row r="692" spans="2:41" ht="23.25" x14ac:dyDescent="0.35">
      <c r="B692" s="6"/>
      <c r="C692" s="7"/>
      <c r="E692" s="9"/>
      <c r="F692" s="10"/>
      <c r="G692" s="10"/>
      <c r="H692" s="5"/>
      <c r="N692" s="3"/>
      <c r="O692" s="3"/>
      <c r="P692" s="3"/>
      <c r="Q692" s="3"/>
      <c r="R692" s="20"/>
      <c r="S692" s="3"/>
      <c r="V692" s="19"/>
      <c r="X692" s="168" t="str">
        <f>IF(Y691&lt;0,"NO PAGAR","COBRAR'")</f>
        <v>NO PAGAR</v>
      </c>
      <c r="Y692" s="168"/>
      <c r="AA692" s="9"/>
      <c r="AB692" s="10"/>
      <c r="AC692" s="10"/>
      <c r="AD692" s="5"/>
      <c r="AJ692" s="3"/>
      <c r="AK692" s="3"/>
      <c r="AL692" s="3"/>
      <c r="AM692" s="3"/>
      <c r="AN692" s="20"/>
      <c r="AO692" s="3"/>
    </row>
    <row r="693" spans="2:41" ht="23.25" x14ac:dyDescent="0.35">
      <c r="B693" s="168" t="str">
        <f>IF(C691&lt;0,"NO PAGAR","COBRAR'")</f>
        <v>NO PAGAR</v>
      </c>
      <c r="C693" s="168"/>
      <c r="E693" s="9"/>
      <c r="F693" s="10"/>
      <c r="G693" s="10"/>
      <c r="H693" s="5"/>
      <c r="N693" s="3"/>
      <c r="O693" s="3"/>
      <c r="P693" s="3"/>
      <c r="Q693" s="3"/>
      <c r="R693" s="20"/>
      <c r="S693" s="3"/>
      <c r="V693" s="19"/>
      <c r="X693" s="6"/>
      <c r="Y693" s="8"/>
      <c r="AA693" s="9"/>
      <c r="AB693" s="10"/>
      <c r="AC693" s="10"/>
      <c r="AD693" s="5"/>
      <c r="AJ693" s="3"/>
      <c r="AK693" s="3"/>
      <c r="AL693" s="3"/>
      <c r="AM693" s="3"/>
      <c r="AN693" s="20"/>
      <c r="AO693" s="3"/>
    </row>
    <row r="694" spans="2:41" x14ac:dyDescent="0.25">
      <c r="B694" s="159" t="s">
        <v>9</v>
      </c>
      <c r="C694" s="160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59" t="s">
        <v>9</v>
      </c>
      <c r="Y694" s="160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x14ac:dyDescent="0.25">
      <c r="B695" s="11" t="str">
        <f>IF(Y646&lt;0,"SALDO ADELANTADO","SALDO A FAVOR '")</f>
        <v>SALDO ADELANTADO</v>
      </c>
      <c r="C695" s="12">
        <f>IF(Y646&lt;=0,Y646*-1)</f>
        <v>3330.7160000000013</v>
      </c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11" t="str">
        <f>IF(C691&lt;0,"SALDO ADELANTADO","SALDO A FAVOR'")</f>
        <v>SALDO ADELANTADO</v>
      </c>
      <c r="Y695" s="12">
        <f>IF(C691&lt;=0,C691*-1)</f>
        <v>3330.7160000000013</v>
      </c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3" t="s">
        <v>10</v>
      </c>
      <c r="C696" s="12">
        <f>R704</f>
        <v>0</v>
      </c>
      <c r="E696" s="9"/>
      <c r="F696" s="10"/>
      <c r="G696" s="10"/>
      <c r="H696" s="5"/>
      <c r="N696" s="3"/>
      <c r="O696" s="3"/>
      <c r="P696" s="3"/>
      <c r="Q696" s="3"/>
      <c r="R696" s="20"/>
      <c r="S696" s="3"/>
      <c r="V696" s="19"/>
      <c r="X696" s="13" t="s">
        <v>10</v>
      </c>
      <c r="Y696" s="12">
        <f>AN704</f>
        <v>0</v>
      </c>
      <c r="AA696" s="9"/>
      <c r="AB696" s="10"/>
      <c r="AC696" s="10"/>
      <c r="AD696" s="5"/>
      <c r="AJ696" s="3"/>
      <c r="AK696" s="3"/>
      <c r="AL696" s="3"/>
      <c r="AM696" s="3"/>
      <c r="AN696" s="20"/>
      <c r="AO696" s="3"/>
    </row>
    <row r="697" spans="2:41" x14ac:dyDescent="0.25">
      <c r="B697" s="13" t="s">
        <v>11</v>
      </c>
      <c r="C697" s="12"/>
      <c r="E697" s="9"/>
      <c r="F697" s="10"/>
      <c r="G697" s="10"/>
      <c r="H697" s="5"/>
      <c r="N697" s="3"/>
      <c r="O697" s="3"/>
      <c r="P697" s="3"/>
      <c r="Q697" s="3"/>
      <c r="R697" s="20"/>
      <c r="S697" s="3"/>
      <c r="V697" s="19"/>
      <c r="X697" s="13" t="s">
        <v>11</v>
      </c>
      <c r="Y697" s="12"/>
      <c r="AA697" s="9"/>
      <c r="AB697" s="10"/>
      <c r="AC697" s="10"/>
      <c r="AD697" s="5"/>
      <c r="AJ697" s="3"/>
      <c r="AK697" s="3"/>
      <c r="AL697" s="3"/>
      <c r="AM697" s="3"/>
      <c r="AN697" s="20"/>
      <c r="AO697" s="3"/>
    </row>
    <row r="698" spans="2:41" x14ac:dyDescent="0.25">
      <c r="B698" s="13" t="s">
        <v>12</v>
      </c>
      <c r="C698" s="12"/>
      <c r="E698" s="9"/>
      <c r="F698" s="10"/>
      <c r="G698" s="10"/>
      <c r="H698" s="5"/>
      <c r="N698" s="3"/>
      <c r="O698" s="3"/>
      <c r="P698" s="3"/>
      <c r="Q698" s="3"/>
      <c r="R698" s="20"/>
      <c r="S698" s="3"/>
      <c r="V698" s="19"/>
      <c r="X698" s="13" t="s">
        <v>12</v>
      </c>
      <c r="Y698" s="12"/>
      <c r="AA698" s="9"/>
      <c r="AB698" s="10"/>
      <c r="AC698" s="10"/>
      <c r="AD698" s="5"/>
      <c r="AJ698" s="3"/>
      <c r="AK698" s="3"/>
      <c r="AL698" s="3"/>
      <c r="AM698" s="3"/>
      <c r="AN698" s="20"/>
      <c r="AO698" s="3"/>
    </row>
    <row r="699" spans="2:41" x14ac:dyDescent="0.25">
      <c r="B699" s="13" t="s">
        <v>13</v>
      </c>
      <c r="C699" s="12"/>
      <c r="E699" s="9"/>
      <c r="F699" s="10"/>
      <c r="G699" s="10"/>
      <c r="H699" s="5"/>
      <c r="N699" s="3"/>
      <c r="O699" s="3"/>
      <c r="P699" s="3"/>
      <c r="Q699" s="3"/>
      <c r="R699" s="20"/>
      <c r="S699" s="3"/>
      <c r="V699" s="19"/>
      <c r="X699" s="13" t="s">
        <v>13</v>
      </c>
      <c r="Y699" s="12"/>
      <c r="AA699" s="9"/>
      <c r="AB699" s="10"/>
      <c r="AC699" s="10"/>
      <c r="AD699" s="5"/>
      <c r="AJ699" s="3"/>
      <c r="AK699" s="3"/>
      <c r="AL699" s="3"/>
      <c r="AM699" s="3"/>
      <c r="AN699" s="20"/>
      <c r="AO699" s="3"/>
    </row>
    <row r="700" spans="2:41" x14ac:dyDescent="0.25">
      <c r="B700" s="13" t="s">
        <v>14</v>
      </c>
      <c r="C700" s="12"/>
      <c r="E700" s="9"/>
      <c r="F700" s="10"/>
      <c r="G700" s="10"/>
      <c r="H700" s="5"/>
      <c r="N700" s="3"/>
      <c r="O700" s="3"/>
      <c r="P700" s="3"/>
      <c r="Q700" s="3"/>
      <c r="R700" s="20"/>
      <c r="S700" s="3"/>
      <c r="V700" s="19"/>
      <c r="X700" s="13" t="s">
        <v>14</v>
      </c>
      <c r="Y700" s="12"/>
      <c r="AA700" s="9"/>
      <c r="AB700" s="10"/>
      <c r="AC700" s="10"/>
      <c r="AD700" s="5"/>
      <c r="AJ700" s="3"/>
      <c r="AK700" s="3"/>
      <c r="AL700" s="3"/>
      <c r="AM700" s="3"/>
      <c r="AN700" s="20"/>
      <c r="AO700" s="3"/>
    </row>
    <row r="701" spans="2:41" x14ac:dyDescent="0.25">
      <c r="B701" s="13" t="s">
        <v>15</v>
      </c>
      <c r="C701" s="12"/>
      <c r="E701" s="9"/>
      <c r="F701" s="10"/>
      <c r="G701" s="10"/>
      <c r="H701" s="5"/>
      <c r="N701" s="3"/>
      <c r="O701" s="3"/>
      <c r="P701" s="3"/>
      <c r="Q701" s="3"/>
      <c r="R701" s="20"/>
      <c r="S701" s="3"/>
      <c r="V701" s="19"/>
      <c r="X701" s="13" t="s">
        <v>15</v>
      </c>
      <c r="Y701" s="12"/>
      <c r="AA701" s="9"/>
      <c r="AB701" s="10"/>
      <c r="AC701" s="10"/>
      <c r="AD701" s="5"/>
      <c r="AJ701" s="3"/>
      <c r="AK701" s="3"/>
      <c r="AL701" s="3"/>
      <c r="AM701" s="3"/>
      <c r="AN701" s="20"/>
      <c r="AO701" s="3"/>
    </row>
    <row r="702" spans="2:41" x14ac:dyDescent="0.25">
      <c r="B702" s="13" t="s">
        <v>16</v>
      </c>
      <c r="C702" s="12"/>
      <c r="E702" s="161" t="s">
        <v>7</v>
      </c>
      <c r="F702" s="162"/>
      <c r="G702" s="163"/>
      <c r="H702" s="5">
        <f>SUM(H688:H701)</f>
        <v>0</v>
      </c>
      <c r="N702" s="3"/>
      <c r="O702" s="3"/>
      <c r="P702" s="3"/>
      <c r="Q702" s="3"/>
      <c r="R702" s="20"/>
      <c r="S702" s="3"/>
      <c r="V702" s="19"/>
      <c r="X702" s="13" t="s">
        <v>16</v>
      </c>
      <c r="Y702" s="12"/>
      <c r="AA702" s="161" t="s">
        <v>7</v>
      </c>
      <c r="AB702" s="162"/>
      <c r="AC702" s="163"/>
      <c r="AD702" s="5">
        <f>SUM(AD688:AD701)</f>
        <v>0</v>
      </c>
      <c r="AJ702" s="3"/>
      <c r="AK702" s="3"/>
      <c r="AL702" s="3"/>
      <c r="AM702" s="3"/>
      <c r="AN702" s="20"/>
      <c r="AO702" s="3"/>
    </row>
    <row r="703" spans="2:41" x14ac:dyDescent="0.25">
      <c r="B703" s="13" t="s">
        <v>17</v>
      </c>
      <c r="C703" s="12"/>
      <c r="E703" s="15"/>
      <c r="F703" s="15"/>
      <c r="G703" s="15"/>
      <c r="N703" s="3"/>
      <c r="O703" s="3"/>
      <c r="P703" s="3"/>
      <c r="Q703" s="3"/>
      <c r="R703" s="20"/>
      <c r="S703" s="3"/>
      <c r="V703" s="19"/>
      <c r="X703" s="13" t="s">
        <v>17</v>
      </c>
      <c r="Y703" s="12"/>
      <c r="AA703" s="15"/>
      <c r="AB703" s="15"/>
      <c r="AC703" s="15"/>
      <c r="AJ703" s="3"/>
      <c r="AK703" s="3"/>
      <c r="AL703" s="3"/>
      <c r="AM703" s="3"/>
      <c r="AN703" s="20"/>
      <c r="AO703" s="3"/>
    </row>
    <row r="704" spans="2:41" x14ac:dyDescent="0.25">
      <c r="B704" s="14"/>
      <c r="C704" s="12"/>
      <c r="N704" s="161" t="s">
        <v>7</v>
      </c>
      <c r="O704" s="162"/>
      <c r="P704" s="162"/>
      <c r="Q704" s="163"/>
      <c r="R704" s="20">
        <f>SUM(R688:R703)</f>
        <v>0</v>
      </c>
      <c r="S704" s="3"/>
      <c r="V704" s="19"/>
      <c r="X704" s="14"/>
      <c r="Y704" s="12"/>
      <c r="AJ704" s="161" t="s">
        <v>7</v>
      </c>
      <c r="AK704" s="162"/>
      <c r="AL704" s="162"/>
      <c r="AM704" s="163"/>
      <c r="AN704" s="20">
        <f>SUM(AN688:AN703)</f>
        <v>0</v>
      </c>
      <c r="AO704" s="3"/>
    </row>
    <row r="705" spans="2:27" x14ac:dyDescent="0.25">
      <c r="B705" s="14"/>
      <c r="C705" s="12"/>
      <c r="V705" s="19"/>
      <c r="X705" s="14"/>
      <c r="Y705" s="12"/>
    </row>
    <row r="706" spans="2:27" x14ac:dyDescent="0.25">
      <c r="B706" s="14"/>
      <c r="C706" s="12"/>
      <c r="V706" s="19"/>
      <c r="X706" s="14"/>
      <c r="Y706" s="12"/>
    </row>
    <row r="707" spans="2:27" x14ac:dyDescent="0.25">
      <c r="B707" s="14"/>
      <c r="C707" s="12"/>
      <c r="E707" s="16"/>
      <c r="V707" s="19"/>
      <c r="X707" s="14"/>
      <c r="Y707" s="12"/>
      <c r="AA707" s="16"/>
    </row>
    <row r="708" spans="2:27" x14ac:dyDescent="0.25">
      <c r="B708" s="14"/>
      <c r="C708" s="12"/>
      <c r="V708" s="19"/>
      <c r="X708" s="14"/>
      <c r="Y708" s="12"/>
    </row>
    <row r="709" spans="2:27" x14ac:dyDescent="0.25">
      <c r="B709" s="14"/>
      <c r="C709" s="12"/>
      <c r="V709" s="19"/>
      <c r="X709" s="14"/>
      <c r="Y709" s="12"/>
    </row>
    <row r="710" spans="2:27" x14ac:dyDescent="0.25">
      <c r="B710" s="14"/>
      <c r="C710" s="12"/>
      <c r="V710" s="19"/>
      <c r="X710" s="14"/>
      <c r="Y710" s="12"/>
    </row>
    <row r="711" spans="2:27" x14ac:dyDescent="0.25">
      <c r="B711" s="14"/>
      <c r="C711" s="12"/>
      <c r="V711" s="19"/>
      <c r="X711" s="14"/>
      <c r="Y711" s="12"/>
    </row>
    <row r="712" spans="2:27" x14ac:dyDescent="0.25">
      <c r="B712" s="14"/>
      <c r="C712" s="12"/>
      <c r="V712" s="19"/>
      <c r="X712" s="14"/>
      <c r="Y712" s="12"/>
    </row>
    <row r="713" spans="2:27" x14ac:dyDescent="0.25">
      <c r="B713" s="13"/>
      <c r="C713" s="12"/>
      <c r="V713" s="19"/>
      <c r="X713" s="13"/>
      <c r="Y713" s="12"/>
    </row>
    <row r="714" spans="2:27" x14ac:dyDescent="0.25">
      <c r="B714" s="17" t="s">
        <v>18</v>
      </c>
      <c r="C714" s="18">
        <f>SUM(C695:C713)</f>
        <v>3330.7160000000013</v>
      </c>
      <c r="D714" s="30" t="s">
        <v>22</v>
      </c>
      <c r="E714" s="30" t="s">
        <v>21</v>
      </c>
      <c r="V714" s="19"/>
      <c r="X714" s="17" t="s">
        <v>18</v>
      </c>
      <c r="Y714" s="18">
        <f>SUM(Y695:Y713)</f>
        <v>3330.7160000000013</v>
      </c>
      <c r="Z714" s="30" t="s">
        <v>22</v>
      </c>
      <c r="AA714" s="30" t="s">
        <v>21</v>
      </c>
    </row>
    <row r="715" spans="2:27" x14ac:dyDescent="0.25">
      <c r="E715" s="1" t="s">
        <v>19</v>
      </c>
      <c r="V715" s="19"/>
      <c r="AA715" s="1" t="s">
        <v>19</v>
      </c>
    </row>
    <row r="716" spans="2:27" x14ac:dyDescent="0.25">
      <c r="V716" s="19"/>
    </row>
    <row r="717" spans="2:27" x14ac:dyDescent="0.25">
      <c r="V717" s="19"/>
    </row>
    <row r="718" spans="2:27" x14ac:dyDescent="0.25">
      <c r="V718" s="19"/>
    </row>
    <row r="719" spans="2:27" x14ac:dyDescent="0.25">
      <c r="V719" s="19"/>
    </row>
    <row r="720" spans="2:27" x14ac:dyDescent="0.25">
      <c r="V720" s="19"/>
    </row>
    <row r="721" spans="2:41" x14ac:dyDescent="0.25">
      <c r="V721" s="19"/>
    </row>
    <row r="722" spans="2:41" x14ac:dyDescent="0.25">
      <c r="V722" s="19"/>
    </row>
    <row r="723" spans="2:41" x14ac:dyDescent="0.25">
      <c r="V723" s="19"/>
    </row>
    <row r="724" spans="2:41" x14ac:dyDescent="0.25">
      <c r="V724" s="19"/>
    </row>
    <row r="725" spans="2:41" x14ac:dyDescent="0.25">
      <c r="V725" s="19"/>
    </row>
    <row r="726" spans="2:41" x14ac:dyDescent="0.25">
      <c r="V726" s="19"/>
    </row>
    <row r="727" spans="2:41" x14ac:dyDescent="0.25">
      <c r="V727" s="19"/>
    </row>
    <row r="728" spans="2:41" x14ac:dyDescent="0.25">
      <c r="V728" s="19"/>
      <c r="AC728" s="164" t="s">
        <v>29</v>
      </c>
      <c r="AD728" s="164"/>
      <c r="AE728" s="164"/>
    </row>
    <row r="729" spans="2:41" x14ac:dyDescent="0.25">
      <c r="H729" s="165" t="s">
        <v>28</v>
      </c>
      <c r="I729" s="165"/>
      <c r="J729" s="165"/>
      <c r="V729" s="19"/>
      <c r="AC729" s="164"/>
      <c r="AD729" s="164"/>
      <c r="AE729" s="164"/>
    </row>
    <row r="730" spans="2:41" x14ac:dyDescent="0.25">
      <c r="H730" s="165"/>
      <c r="I730" s="165"/>
      <c r="J730" s="165"/>
      <c r="V730" s="19"/>
      <c r="AC730" s="164"/>
      <c r="AD730" s="164"/>
      <c r="AE730" s="164"/>
    </row>
    <row r="731" spans="2:41" x14ac:dyDescent="0.25">
      <c r="V731" s="19"/>
    </row>
    <row r="732" spans="2:41" x14ac:dyDescent="0.25">
      <c r="V732" s="19"/>
    </row>
    <row r="733" spans="2:41" ht="23.25" x14ac:dyDescent="0.35">
      <c r="B733" s="24" t="s">
        <v>69</v>
      </c>
      <c r="V733" s="19"/>
      <c r="X733" s="24" t="s">
        <v>69</v>
      </c>
    </row>
    <row r="734" spans="2:41" ht="23.25" x14ac:dyDescent="0.35">
      <c r="B734" s="25" t="s">
        <v>32</v>
      </c>
      <c r="C734" s="22">
        <f>IF(X686="PAGADO",0,Y691)</f>
        <v>-3330.7160000000013</v>
      </c>
      <c r="E734" s="166" t="s">
        <v>20</v>
      </c>
      <c r="F734" s="166"/>
      <c r="G734" s="166"/>
      <c r="H734" s="166"/>
      <c r="V734" s="19"/>
      <c r="X734" s="25" t="s">
        <v>32</v>
      </c>
      <c r="Y734" s="22">
        <f>IF(B734="PAGADO",0,C739)</f>
        <v>-3330.7160000000013</v>
      </c>
      <c r="AA734" s="166" t="s">
        <v>20</v>
      </c>
      <c r="AB734" s="166"/>
      <c r="AC734" s="166"/>
      <c r="AD734" s="166"/>
    </row>
    <row r="735" spans="2:41" x14ac:dyDescent="0.25">
      <c r="B735" s="1" t="s">
        <v>0</v>
      </c>
      <c r="C735" s="21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9"/>
      <c r="X735" s="1" t="s">
        <v>0</v>
      </c>
      <c r="Y735" s="21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2"/>
      <c r="E736" s="4"/>
      <c r="F736" s="3"/>
      <c r="G736" s="3"/>
      <c r="H736" s="5"/>
      <c r="N736" s="3"/>
      <c r="O736" s="3"/>
      <c r="P736" s="3"/>
      <c r="Q736" s="3"/>
      <c r="R736" s="20"/>
      <c r="S736" s="3"/>
      <c r="V736" s="19"/>
      <c r="Y736" s="22"/>
      <c r="AA736" s="4"/>
      <c r="AB736" s="3"/>
      <c r="AC736" s="3"/>
      <c r="AD736" s="5"/>
      <c r="AJ736" s="3"/>
      <c r="AK736" s="3"/>
      <c r="AL736" s="3"/>
      <c r="AM736" s="3"/>
      <c r="AN736" s="20"/>
      <c r="AO736" s="3"/>
    </row>
    <row r="737" spans="2:41" x14ac:dyDescent="0.25">
      <c r="B737" s="1" t="s">
        <v>24</v>
      </c>
      <c r="C737" s="21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20"/>
      <c r="S737" s="3"/>
      <c r="V737" s="19"/>
      <c r="X737" s="1" t="s">
        <v>24</v>
      </c>
      <c r="Y737" s="21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20"/>
      <c r="AO737" s="3"/>
    </row>
    <row r="738" spans="2:41" x14ac:dyDescent="0.25">
      <c r="B738" s="1" t="s">
        <v>9</v>
      </c>
      <c r="C738" s="22">
        <f>C761</f>
        <v>3330.7160000000013</v>
      </c>
      <c r="E738" s="4"/>
      <c r="F738" s="3"/>
      <c r="G738" s="3"/>
      <c r="H738" s="5"/>
      <c r="N738" s="3"/>
      <c r="O738" s="3"/>
      <c r="P738" s="3"/>
      <c r="Q738" s="3"/>
      <c r="R738" s="20"/>
      <c r="S738" s="3"/>
      <c r="V738" s="19"/>
      <c r="X738" s="1" t="s">
        <v>9</v>
      </c>
      <c r="Y738" s="22">
        <f>Y761</f>
        <v>3330.7160000000013</v>
      </c>
      <c r="AA738" s="4"/>
      <c r="AB738" s="3"/>
      <c r="AC738" s="3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6" t="s">
        <v>25</v>
      </c>
      <c r="C739" s="23">
        <f>C737-C738</f>
        <v>-3330.7160000000013</v>
      </c>
      <c r="E739" s="4"/>
      <c r="F739" s="3"/>
      <c r="G739" s="3"/>
      <c r="H739" s="5"/>
      <c r="N739" s="3"/>
      <c r="O739" s="3"/>
      <c r="P739" s="3"/>
      <c r="Q739" s="3"/>
      <c r="R739" s="20"/>
      <c r="S739" s="3"/>
      <c r="V739" s="19"/>
      <c r="X739" s="6" t="s">
        <v>8</v>
      </c>
      <c r="Y739" s="23">
        <f>Y737-Y738</f>
        <v>-3330.7160000000013</v>
      </c>
      <c r="AA739" s="4"/>
      <c r="AB739" s="3"/>
      <c r="AC739" s="3"/>
      <c r="AD739" s="5"/>
      <c r="AJ739" s="3"/>
      <c r="AK739" s="3"/>
      <c r="AL739" s="3"/>
      <c r="AM739" s="3"/>
      <c r="AN739" s="20"/>
      <c r="AO739" s="3"/>
    </row>
    <row r="740" spans="2:41" ht="26.25" x14ac:dyDescent="0.4">
      <c r="B740" s="167" t="str">
        <f>IF(C739&lt;0,"NO PAGAR","COBRAR")</f>
        <v>NO PAGAR</v>
      </c>
      <c r="C740" s="167"/>
      <c r="E740" s="9"/>
      <c r="F740" s="10"/>
      <c r="G740" s="10"/>
      <c r="H740" s="5"/>
      <c r="N740" s="3"/>
      <c r="O740" s="3"/>
      <c r="P740" s="3"/>
      <c r="Q740" s="3"/>
      <c r="R740" s="20"/>
      <c r="S740" s="3"/>
      <c r="V740" s="19"/>
      <c r="X740" s="167" t="str">
        <f>IF(Y739&lt;0,"NO PAGAR","COBRAR")</f>
        <v>NO PAGAR</v>
      </c>
      <c r="Y740" s="167"/>
      <c r="AA740" s="9"/>
      <c r="AB740" s="10"/>
      <c r="AC740" s="10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159" t="s">
        <v>9</v>
      </c>
      <c r="C741" s="160"/>
      <c r="E741" s="9"/>
      <c r="F741" s="10"/>
      <c r="G741" s="10"/>
      <c r="H741" s="5"/>
      <c r="N741" s="3"/>
      <c r="O741" s="3"/>
      <c r="P741" s="3"/>
      <c r="Q741" s="3"/>
      <c r="R741" s="20"/>
      <c r="S741" s="3"/>
      <c r="V741" s="19"/>
      <c r="X741" s="159" t="s">
        <v>9</v>
      </c>
      <c r="Y741" s="160"/>
      <c r="AA741" s="9"/>
      <c r="AB741" s="10"/>
      <c r="AC741" s="10"/>
      <c r="AD741" s="5"/>
      <c r="AJ741" s="3"/>
      <c r="AK741" s="3"/>
      <c r="AL741" s="3"/>
      <c r="AM741" s="3"/>
      <c r="AN741" s="20"/>
      <c r="AO741" s="3"/>
    </row>
    <row r="742" spans="2:41" x14ac:dyDescent="0.25">
      <c r="B742" s="11" t="str">
        <f>IF(C775&lt;0,"SALDO A FAVOR","SALDO ADELANTAD0'")</f>
        <v>SALDO ADELANTAD0'</v>
      </c>
      <c r="C742" s="12">
        <f>IF(Y686&lt;=0,Y686*-1)</f>
        <v>3330.7160000000013</v>
      </c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1" t="str">
        <f>IF(C739&lt;0,"SALDO ADELANTADO","SALDO A FAVOR'")</f>
        <v>SALDO ADELANTADO</v>
      </c>
      <c r="Y742" s="12">
        <f>IF(C739&lt;=0,C739*-1)</f>
        <v>3330.7160000000013</v>
      </c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3" t="s">
        <v>10</v>
      </c>
      <c r="C743" s="12">
        <f>R752</f>
        <v>0</v>
      </c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3" t="s">
        <v>10</v>
      </c>
      <c r="Y743" s="12">
        <f>AN752</f>
        <v>0</v>
      </c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3" t="s">
        <v>11</v>
      </c>
      <c r="C744" s="12"/>
      <c r="E744" s="9"/>
      <c r="F744" s="10"/>
      <c r="G744" s="10"/>
      <c r="H744" s="5"/>
      <c r="N744" s="3"/>
      <c r="O744" s="3"/>
      <c r="P744" s="3"/>
      <c r="Q744" s="3"/>
      <c r="R744" s="20"/>
      <c r="S744" s="3"/>
      <c r="V744" s="19"/>
      <c r="X744" s="13" t="s">
        <v>11</v>
      </c>
      <c r="Y744" s="12"/>
      <c r="AA744" s="9"/>
      <c r="AB744" s="10"/>
      <c r="AC744" s="10"/>
      <c r="AD744" s="5"/>
      <c r="AJ744" s="3"/>
      <c r="AK744" s="3"/>
      <c r="AL744" s="3"/>
      <c r="AM744" s="3"/>
      <c r="AN744" s="20"/>
      <c r="AO744" s="3"/>
    </row>
    <row r="745" spans="2:41" x14ac:dyDescent="0.25">
      <c r="B745" s="13" t="s">
        <v>12</v>
      </c>
      <c r="C745" s="12"/>
      <c r="E745" s="9"/>
      <c r="F745" s="10"/>
      <c r="G745" s="10"/>
      <c r="H745" s="5"/>
      <c r="N745" s="3"/>
      <c r="O745" s="3"/>
      <c r="P745" s="3"/>
      <c r="Q745" s="3"/>
      <c r="R745" s="20"/>
      <c r="S745" s="3"/>
      <c r="V745" s="19"/>
      <c r="X745" s="13" t="s">
        <v>12</v>
      </c>
      <c r="Y745" s="12"/>
      <c r="AA745" s="9"/>
      <c r="AB745" s="10"/>
      <c r="AC745" s="10"/>
      <c r="AD745" s="5"/>
      <c r="AJ745" s="3"/>
      <c r="AK745" s="3"/>
      <c r="AL745" s="3"/>
      <c r="AM745" s="3"/>
      <c r="AN745" s="20"/>
      <c r="AO745" s="3"/>
    </row>
    <row r="746" spans="2:41" x14ac:dyDescent="0.25">
      <c r="B746" s="13" t="s">
        <v>13</v>
      </c>
      <c r="C746" s="12"/>
      <c r="E746" s="9"/>
      <c r="F746" s="10"/>
      <c r="G746" s="10"/>
      <c r="H746" s="5"/>
      <c r="N746" s="3"/>
      <c r="O746" s="3"/>
      <c r="P746" s="3"/>
      <c r="Q746" s="3"/>
      <c r="R746" s="20"/>
      <c r="S746" s="3"/>
      <c r="V746" s="19"/>
      <c r="X746" s="13" t="s">
        <v>13</v>
      </c>
      <c r="Y746" s="12"/>
      <c r="AA746" s="9"/>
      <c r="AB746" s="10"/>
      <c r="AC746" s="10"/>
      <c r="AD746" s="5"/>
      <c r="AJ746" s="3"/>
      <c r="AK746" s="3"/>
      <c r="AL746" s="3"/>
      <c r="AM746" s="3"/>
      <c r="AN746" s="20"/>
      <c r="AO746" s="3"/>
    </row>
    <row r="747" spans="2:41" x14ac:dyDescent="0.25">
      <c r="B747" s="13" t="s">
        <v>14</v>
      </c>
      <c r="C747" s="12"/>
      <c r="E747" s="9"/>
      <c r="F747" s="10"/>
      <c r="G747" s="10"/>
      <c r="H747" s="5"/>
      <c r="N747" s="3"/>
      <c r="O747" s="3"/>
      <c r="P747" s="3"/>
      <c r="Q747" s="3"/>
      <c r="R747" s="20"/>
      <c r="S747" s="3"/>
      <c r="V747" s="19"/>
      <c r="X747" s="13" t="s">
        <v>14</v>
      </c>
      <c r="Y747" s="12"/>
      <c r="AA747" s="9"/>
      <c r="AB747" s="10"/>
      <c r="AC747" s="10"/>
      <c r="AD747" s="5"/>
      <c r="AJ747" s="3"/>
      <c r="AK747" s="3"/>
      <c r="AL747" s="3"/>
      <c r="AM747" s="3"/>
      <c r="AN747" s="20"/>
      <c r="AO747" s="3"/>
    </row>
    <row r="748" spans="2:41" x14ac:dyDescent="0.25">
      <c r="B748" s="13" t="s">
        <v>15</v>
      </c>
      <c r="C748" s="12"/>
      <c r="E748" s="9"/>
      <c r="F748" s="10"/>
      <c r="G748" s="10"/>
      <c r="H748" s="5"/>
      <c r="N748" s="3"/>
      <c r="O748" s="3"/>
      <c r="P748" s="3"/>
      <c r="Q748" s="3"/>
      <c r="R748" s="20"/>
      <c r="S748" s="3"/>
      <c r="V748" s="19"/>
      <c r="X748" s="13" t="s">
        <v>15</v>
      </c>
      <c r="Y748" s="12"/>
      <c r="AA748" s="9"/>
      <c r="AB748" s="10"/>
      <c r="AC748" s="10"/>
      <c r="AD748" s="5"/>
      <c r="AJ748" s="3"/>
      <c r="AK748" s="3"/>
      <c r="AL748" s="3"/>
      <c r="AM748" s="3"/>
      <c r="AN748" s="20"/>
      <c r="AO748" s="3"/>
    </row>
    <row r="749" spans="2:41" x14ac:dyDescent="0.25">
      <c r="B749" s="13" t="s">
        <v>16</v>
      </c>
      <c r="C749" s="12"/>
      <c r="E749" s="9"/>
      <c r="F749" s="10"/>
      <c r="G749" s="10"/>
      <c r="H749" s="5"/>
      <c r="N749" s="3"/>
      <c r="O749" s="3"/>
      <c r="P749" s="3"/>
      <c r="Q749" s="3"/>
      <c r="R749" s="20"/>
      <c r="S749" s="3"/>
      <c r="V749" s="19"/>
      <c r="X749" s="13" t="s">
        <v>16</v>
      </c>
      <c r="Y749" s="12"/>
      <c r="AA749" s="9"/>
      <c r="AB749" s="10"/>
      <c r="AC749" s="10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3" t="s">
        <v>17</v>
      </c>
      <c r="C750" s="12"/>
      <c r="E750" s="161" t="s">
        <v>7</v>
      </c>
      <c r="F750" s="162"/>
      <c r="G750" s="163"/>
      <c r="H750" s="5">
        <f>SUM(H736:H749)</f>
        <v>0</v>
      </c>
      <c r="N750" s="3"/>
      <c r="O750" s="3"/>
      <c r="P750" s="3"/>
      <c r="Q750" s="3"/>
      <c r="R750" s="20"/>
      <c r="S750" s="3"/>
      <c r="V750" s="19"/>
      <c r="X750" s="13" t="s">
        <v>17</v>
      </c>
      <c r="Y750" s="12"/>
      <c r="AA750" s="161" t="s">
        <v>7</v>
      </c>
      <c r="AB750" s="162"/>
      <c r="AC750" s="163"/>
      <c r="AD750" s="5">
        <f>SUM(AD736:AD749)</f>
        <v>0</v>
      </c>
      <c r="AJ750" s="3"/>
      <c r="AK750" s="3"/>
      <c r="AL750" s="3"/>
      <c r="AM750" s="3"/>
      <c r="AN750" s="20"/>
      <c r="AO750" s="3"/>
    </row>
    <row r="751" spans="2:41" x14ac:dyDescent="0.25">
      <c r="B751" s="14"/>
      <c r="C751" s="12"/>
      <c r="E751" s="15"/>
      <c r="F751" s="15"/>
      <c r="G751" s="15"/>
      <c r="N751" s="3"/>
      <c r="O751" s="3"/>
      <c r="P751" s="3"/>
      <c r="Q751" s="3"/>
      <c r="R751" s="20"/>
      <c r="S751" s="3"/>
      <c r="V751" s="19"/>
      <c r="X751" s="14"/>
      <c r="Y751" s="12"/>
      <c r="AA751" s="15"/>
      <c r="AB751" s="15"/>
      <c r="AC751" s="15"/>
      <c r="AJ751" s="3"/>
      <c r="AK751" s="3"/>
      <c r="AL751" s="3"/>
      <c r="AM751" s="3"/>
      <c r="AN751" s="20"/>
      <c r="AO751" s="3"/>
    </row>
    <row r="752" spans="2:41" x14ac:dyDescent="0.25">
      <c r="B752" s="14"/>
      <c r="C752" s="12"/>
      <c r="N752" s="161" t="s">
        <v>7</v>
      </c>
      <c r="O752" s="162"/>
      <c r="P752" s="162"/>
      <c r="Q752" s="163"/>
      <c r="R752" s="20">
        <f>SUM(R736:R751)</f>
        <v>0</v>
      </c>
      <c r="S752" s="3"/>
      <c r="V752" s="19"/>
      <c r="X752" s="14"/>
      <c r="Y752" s="12"/>
      <c r="AJ752" s="161" t="s">
        <v>7</v>
      </c>
      <c r="AK752" s="162"/>
      <c r="AL752" s="162"/>
      <c r="AM752" s="163"/>
      <c r="AN752" s="20">
        <f>SUM(AN736:AN751)</f>
        <v>0</v>
      </c>
      <c r="AO752" s="3"/>
    </row>
    <row r="753" spans="2:27" x14ac:dyDescent="0.25">
      <c r="B753" s="14"/>
      <c r="C753" s="12"/>
      <c r="V753" s="19"/>
      <c r="X753" s="14"/>
      <c r="Y753" s="12"/>
    </row>
    <row r="754" spans="2:27" x14ac:dyDescent="0.25">
      <c r="B754" s="14"/>
      <c r="C754" s="12"/>
      <c r="V754" s="19"/>
      <c r="X754" s="14"/>
      <c r="Y754" s="12"/>
    </row>
    <row r="755" spans="2:27" x14ac:dyDescent="0.25">
      <c r="B755" s="14"/>
      <c r="C755" s="12"/>
      <c r="E755" s="16"/>
      <c r="V755" s="19"/>
      <c r="X755" s="14"/>
      <c r="Y755" s="12"/>
      <c r="AA755" s="16"/>
    </row>
    <row r="756" spans="2:27" x14ac:dyDescent="0.25">
      <c r="B756" s="14"/>
      <c r="C756" s="12"/>
      <c r="V756" s="19"/>
      <c r="X756" s="14"/>
      <c r="Y756" s="12"/>
    </row>
    <row r="757" spans="2:27" x14ac:dyDescent="0.25">
      <c r="B757" s="14"/>
      <c r="C757" s="12"/>
      <c r="V757" s="19"/>
      <c r="X757" s="14"/>
      <c r="Y757" s="12"/>
    </row>
    <row r="758" spans="2:27" x14ac:dyDescent="0.25">
      <c r="B758" s="14"/>
      <c r="C758" s="12"/>
      <c r="V758" s="19"/>
      <c r="X758" s="14"/>
      <c r="Y758" s="12"/>
    </row>
    <row r="759" spans="2:27" x14ac:dyDescent="0.25">
      <c r="B759" s="14"/>
      <c r="C759" s="12"/>
      <c r="V759" s="19"/>
      <c r="X759" s="14"/>
      <c r="Y759" s="12"/>
    </row>
    <row r="760" spans="2:27" x14ac:dyDescent="0.25">
      <c r="B760" s="13"/>
      <c r="C760" s="12"/>
      <c r="V760" s="19"/>
      <c r="X760" s="13"/>
      <c r="Y760" s="12"/>
    </row>
    <row r="761" spans="2:27" x14ac:dyDescent="0.25">
      <c r="B761" s="17" t="s">
        <v>18</v>
      </c>
      <c r="C761" s="18">
        <f>SUM(C742:C760)</f>
        <v>3330.7160000000013</v>
      </c>
      <c r="V761" s="19"/>
      <c r="X761" s="17" t="s">
        <v>18</v>
      </c>
      <c r="Y761" s="18">
        <f>SUM(Y742:Y760)</f>
        <v>3330.7160000000013</v>
      </c>
    </row>
    <row r="762" spans="2:27" x14ac:dyDescent="0.25">
      <c r="D762" s="30" t="s">
        <v>22</v>
      </c>
      <c r="E762" s="30" t="s">
        <v>21</v>
      </c>
      <c r="V762" s="19"/>
      <c r="Z762" s="30" t="s">
        <v>22</v>
      </c>
      <c r="AA762" s="30" t="s">
        <v>21</v>
      </c>
    </row>
    <row r="763" spans="2:27" x14ac:dyDescent="0.25">
      <c r="E763" s="1" t="s">
        <v>19</v>
      </c>
      <c r="V763" s="19"/>
      <c r="AA763" s="1" t="s">
        <v>19</v>
      </c>
    </row>
    <row r="764" spans="2:27" x14ac:dyDescent="0.25">
      <c r="V764" s="19"/>
    </row>
    <row r="765" spans="2:27" x14ac:dyDescent="0.25">
      <c r="V765" s="19"/>
    </row>
    <row r="766" spans="2:27" x14ac:dyDescent="0.25">
      <c r="V766" s="19"/>
    </row>
    <row r="767" spans="2:27" x14ac:dyDescent="0.25">
      <c r="V767" s="19"/>
    </row>
    <row r="768" spans="2:27" x14ac:dyDescent="0.25">
      <c r="V768" s="19"/>
    </row>
    <row r="769" spans="1:43" x14ac:dyDescent="0.25">
      <c r="V769" s="19"/>
    </row>
    <row r="770" spans="1:43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</row>
    <row r="771" spans="1:43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</row>
    <row r="772" spans="1:43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</row>
    <row r="773" spans="1:43" x14ac:dyDescent="0.25">
      <c r="V773" s="19"/>
    </row>
    <row r="774" spans="1:43" x14ac:dyDescent="0.25">
      <c r="H774" s="165" t="s">
        <v>30</v>
      </c>
      <c r="I774" s="165"/>
      <c r="J774" s="165"/>
      <c r="V774" s="19"/>
      <c r="AA774" s="165" t="s">
        <v>31</v>
      </c>
      <c r="AB774" s="165"/>
      <c r="AC774" s="165"/>
    </row>
    <row r="775" spans="1:43" x14ac:dyDescent="0.25">
      <c r="H775" s="165"/>
      <c r="I775" s="165"/>
      <c r="J775" s="165"/>
      <c r="V775" s="19"/>
      <c r="AA775" s="165"/>
      <c r="AB775" s="165"/>
      <c r="AC775" s="165"/>
    </row>
    <row r="776" spans="1:43" x14ac:dyDescent="0.25">
      <c r="V776" s="19"/>
    </row>
    <row r="777" spans="1:43" x14ac:dyDescent="0.25">
      <c r="V777" s="19"/>
    </row>
    <row r="778" spans="1:43" ht="23.25" x14ac:dyDescent="0.35">
      <c r="B778" s="26" t="s">
        <v>69</v>
      </c>
      <c r="V778" s="19"/>
      <c r="X778" s="24" t="s">
        <v>69</v>
      </c>
    </row>
    <row r="779" spans="1:43" ht="23.25" x14ac:dyDescent="0.35">
      <c r="B779" s="25" t="s">
        <v>32</v>
      </c>
      <c r="C779" s="22">
        <f>IF(X734="PAGADO",0,C739)</f>
        <v>-3330.7160000000013</v>
      </c>
      <c r="E779" s="166" t="s">
        <v>20</v>
      </c>
      <c r="F779" s="166"/>
      <c r="G779" s="166"/>
      <c r="H779" s="166"/>
      <c r="V779" s="19"/>
      <c r="X779" s="25" t="s">
        <v>32</v>
      </c>
      <c r="Y779" s="22">
        <f>IF(B1579="PAGADO",0,C784)</f>
        <v>-3330.7160000000013</v>
      </c>
      <c r="AA779" s="166" t="s">
        <v>20</v>
      </c>
      <c r="AB779" s="166"/>
      <c r="AC779" s="166"/>
      <c r="AD779" s="166"/>
    </row>
    <row r="780" spans="1:43" x14ac:dyDescent="0.25">
      <c r="B780" s="1" t="s">
        <v>0</v>
      </c>
      <c r="C780" s="21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9"/>
      <c r="X780" s="1" t="s">
        <v>0</v>
      </c>
      <c r="Y780" s="21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2"/>
      <c r="E781" s="4"/>
      <c r="F781" s="3"/>
      <c r="G781" s="3"/>
      <c r="H781" s="5"/>
      <c r="N781" s="3"/>
      <c r="O781" s="3"/>
      <c r="P781" s="3"/>
      <c r="Q781" s="3"/>
      <c r="R781" s="20"/>
      <c r="S781" s="3"/>
      <c r="V781" s="19"/>
      <c r="Y781" s="22"/>
      <c r="AA781" s="4"/>
      <c r="AB781" s="3"/>
      <c r="AC781" s="3"/>
      <c r="AD781" s="5"/>
      <c r="AJ781" s="3"/>
      <c r="AK781" s="3"/>
      <c r="AL781" s="3"/>
      <c r="AM781" s="3"/>
      <c r="AN781" s="20"/>
      <c r="AO781" s="3"/>
    </row>
    <row r="782" spans="1:43" x14ac:dyDescent="0.25">
      <c r="B782" s="1" t="s">
        <v>24</v>
      </c>
      <c r="C782" s="21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20"/>
      <c r="S782" s="3"/>
      <c r="V782" s="19"/>
      <c r="X782" s="1" t="s">
        <v>24</v>
      </c>
      <c r="Y782" s="21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20"/>
      <c r="AO782" s="3"/>
    </row>
    <row r="783" spans="1:43" x14ac:dyDescent="0.25">
      <c r="B783" s="1" t="s">
        <v>9</v>
      </c>
      <c r="C783" s="22">
        <f>C807</f>
        <v>3330.7160000000013</v>
      </c>
      <c r="E783" s="4"/>
      <c r="F783" s="3"/>
      <c r="G783" s="3"/>
      <c r="H783" s="5"/>
      <c r="N783" s="3"/>
      <c r="O783" s="3"/>
      <c r="P783" s="3"/>
      <c r="Q783" s="3"/>
      <c r="R783" s="20"/>
      <c r="S783" s="3"/>
      <c r="V783" s="19"/>
      <c r="X783" s="1" t="s">
        <v>9</v>
      </c>
      <c r="Y783" s="22">
        <f>Y807</f>
        <v>3330.7160000000013</v>
      </c>
      <c r="AA783" s="4"/>
      <c r="AB783" s="3"/>
      <c r="AC783" s="3"/>
      <c r="AD783" s="5"/>
      <c r="AJ783" s="3"/>
      <c r="AK783" s="3"/>
      <c r="AL783" s="3"/>
      <c r="AM783" s="3"/>
      <c r="AN783" s="20"/>
      <c r="AO783" s="3"/>
    </row>
    <row r="784" spans="1:43" x14ac:dyDescent="0.25">
      <c r="B784" s="6" t="s">
        <v>26</v>
      </c>
      <c r="C784" s="23">
        <f>C782-C783</f>
        <v>-3330.7160000000013</v>
      </c>
      <c r="E784" s="4"/>
      <c r="F784" s="3"/>
      <c r="G784" s="3"/>
      <c r="H784" s="5"/>
      <c r="N784" s="3"/>
      <c r="O784" s="3"/>
      <c r="P784" s="3"/>
      <c r="Q784" s="3"/>
      <c r="R784" s="20"/>
      <c r="S784" s="3"/>
      <c r="V784" s="19"/>
      <c r="X784" s="6" t="s">
        <v>27</v>
      </c>
      <c r="Y784" s="23">
        <f>Y782-Y783</f>
        <v>-3330.7160000000013</v>
      </c>
      <c r="AA784" s="4"/>
      <c r="AB784" s="3"/>
      <c r="AC784" s="3"/>
      <c r="AD784" s="5"/>
      <c r="AJ784" s="3"/>
      <c r="AK784" s="3"/>
      <c r="AL784" s="3"/>
      <c r="AM784" s="3"/>
      <c r="AN784" s="20"/>
      <c r="AO784" s="3"/>
    </row>
    <row r="785" spans="2:41" ht="23.25" x14ac:dyDescent="0.35">
      <c r="B785" s="6"/>
      <c r="C785" s="7"/>
      <c r="E785" s="9"/>
      <c r="F785" s="10"/>
      <c r="G785" s="10"/>
      <c r="H785" s="5"/>
      <c r="N785" s="3"/>
      <c r="O785" s="3"/>
      <c r="P785" s="3"/>
      <c r="Q785" s="3"/>
      <c r="R785" s="20"/>
      <c r="S785" s="3"/>
      <c r="V785" s="19"/>
      <c r="X785" s="168" t="str">
        <f>IF(Y784&lt;0,"NO PAGAR","COBRAR'")</f>
        <v>NO PAGAR</v>
      </c>
      <c r="Y785" s="168"/>
      <c r="AA785" s="9"/>
      <c r="AB785" s="10"/>
      <c r="AC785" s="10"/>
      <c r="AD785" s="5"/>
      <c r="AJ785" s="3"/>
      <c r="AK785" s="3"/>
      <c r="AL785" s="3"/>
      <c r="AM785" s="3"/>
      <c r="AN785" s="20"/>
      <c r="AO785" s="3"/>
    </row>
    <row r="786" spans="2:41" ht="23.25" x14ac:dyDescent="0.35">
      <c r="B786" s="168" t="str">
        <f>IF(C784&lt;0,"NO PAGAR","COBRAR'")</f>
        <v>NO PAGAR</v>
      </c>
      <c r="C786" s="168"/>
      <c r="E786" s="9"/>
      <c r="F786" s="10"/>
      <c r="G786" s="10"/>
      <c r="H786" s="5"/>
      <c r="N786" s="3"/>
      <c r="O786" s="3"/>
      <c r="P786" s="3"/>
      <c r="Q786" s="3"/>
      <c r="R786" s="20"/>
      <c r="S786" s="3"/>
      <c r="V786" s="19"/>
      <c r="X786" s="6"/>
      <c r="Y786" s="8"/>
      <c r="AA786" s="9"/>
      <c r="AB786" s="10"/>
      <c r="AC786" s="10"/>
      <c r="AD786" s="5"/>
      <c r="AJ786" s="3"/>
      <c r="AK786" s="3"/>
      <c r="AL786" s="3"/>
      <c r="AM786" s="3"/>
      <c r="AN786" s="20"/>
      <c r="AO786" s="3"/>
    </row>
    <row r="787" spans="2:41" x14ac:dyDescent="0.25">
      <c r="B787" s="159" t="s">
        <v>9</v>
      </c>
      <c r="C787" s="160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59" t="s">
        <v>9</v>
      </c>
      <c r="Y787" s="160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x14ac:dyDescent="0.25">
      <c r="B788" s="11" t="str">
        <f>IF(Y739&lt;0,"SALDO ADELANTADO","SALDO A FAVOR '")</f>
        <v>SALDO ADELANTADO</v>
      </c>
      <c r="C788" s="12">
        <f>IF(Y739&lt;=0,Y739*-1)</f>
        <v>3330.7160000000013</v>
      </c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11" t="str">
        <f>IF(C784&lt;0,"SALDO ADELANTADO","SALDO A FAVOR'")</f>
        <v>SALDO ADELANTADO</v>
      </c>
      <c r="Y788" s="12">
        <f>IF(C784&lt;=0,C784*-1)</f>
        <v>3330.7160000000013</v>
      </c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3" t="s">
        <v>10</v>
      </c>
      <c r="C789" s="12">
        <f>R797</f>
        <v>0</v>
      </c>
      <c r="E789" s="9"/>
      <c r="F789" s="10"/>
      <c r="G789" s="10"/>
      <c r="H789" s="5"/>
      <c r="N789" s="3"/>
      <c r="O789" s="3"/>
      <c r="P789" s="3"/>
      <c r="Q789" s="3"/>
      <c r="R789" s="20"/>
      <c r="S789" s="3"/>
      <c r="V789" s="19"/>
      <c r="X789" s="13" t="s">
        <v>10</v>
      </c>
      <c r="Y789" s="12">
        <f>AN797</f>
        <v>0</v>
      </c>
      <c r="AA789" s="9"/>
      <c r="AB789" s="10"/>
      <c r="AC789" s="10"/>
      <c r="AD789" s="5"/>
      <c r="AJ789" s="3"/>
      <c r="AK789" s="3"/>
      <c r="AL789" s="3"/>
      <c r="AM789" s="3"/>
      <c r="AN789" s="20"/>
      <c r="AO789" s="3"/>
    </row>
    <row r="790" spans="2:41" x14ac:dyDescent="0.25">
      <c r="B790" s="13" t="s">
        <v>11</v>
      </c>
      <c r="C790" s="12"/>
      <c r="E790" s="9"/>
      <c r="F790" s="10"/>
      <c r="G790" s="10"/>
      <c r="H790" s="5"/>
      <c r="N790" s="3"/>
      <c r="O790" s="3"/>
      <c r="P790" s="3"/>
      <c r="Q790" s="3"/>
      <c r="R790" s="20"/>
      <c r="S790" s="3"/>
      <c r="V790" s="19"/>
      <c r="X790" s="13" t="s">
        <v>11</v>
      </c>
      <c r="Y790" s="12"/>
      <c r="AA790" s="9"/>
      <c r="AB790" s="10"/>
      <c r="AC790" s="10"/>
      <c r="AD790" s="5"/>
      <c r="AJ790" s="3"/>
      <c r="AK790" s="3"/>
      <c r="AL790" s="3"/>
      <c r="AM790" s="3"/>
      <c r="AN790" s="20"/>
      <c r="AO790" s="3"/>
    </row>
    <row r="791" spans="2:41" x14ac:dyDescent="0.25">
      <c r="B791" s="13" t="s">
        <v>12</v>
      </c>
      <c r="C791" s="12"/>
      <c r="E791" s="9"/>
      <c r="F791" s="10"/>
      <c r="G791" s="10"/>
      <c r="H791" s="5"/>
      <c r="N791" s="3"/>
      <c r="O791" s="3"/>
      <c r="P791" s="3"/>
      <c r="Q791" s="3"/>
      <c r="R791" s="20"/>
      <c r="S791" s="3"/>
      <c r="V791" s="19"/>
      <c r="X791" s="13" t="s">
        <v>12</v>
      </c>
      <c r="Y791" s="12"/>
      <c r="AA791" s="9"/>
      <c r="AB791" s="10"/>
      <c r="AC791" s="10"/>
      <c r="AD791" s="5"/>
      <c r="AJ791" s="3"/>
      <c r="AK791" s="3"/>
      <c r="AL791" s="3"/>
      <c r="AM791" s="3"/>
      <c r="AN791" s="20"/>
      <c r="AO791" s="3"/>
    </row>
    <row r="792" spans="2:41" x14ac:dyDescent="0.25">
      <c r="B792" s="13" t="s">
        <v>13</v>
      </c>
      <c r="C792" s="12"/>
      <c r="E792" s="9"/>
      <c r="F792" s="10"/>
      <c r="G792" s="10"/>
      <c r="H792" s="5"/>
      <c r="N792" s="3"/>
      <c r="O792" s="3"/>
      <c r="P792" s="3"/>
      <c r="Q792" s="3"/>
      <c r="R792" s="20"/>
      <c r="S792" s="3"/>
      <c r="V792" s="19"/>
      <c r="X792" s="13" t="s">
        <v>13</v>
      </c>
      <c r="Y792" s="12"/>
      <c r="AA792" s="9"/>
      <c r="AB792" s="10"/>
      <c r="AC792" s="10"/>
      <c r="AD792" s="5"/>
      <c r="AJ792" s="3"/>
      <c r="AK792" s="3"/>
      <c r="AL792" s="3"/>
      <c r="AM792" s="3"/>
      <c r="AN792" s="20"/>
      <c r="AO792" s="3"/>
    </row>
    <row r="793" spans="2:41" x14ac:dyDescent="0.25">
      <c r="B793" s="13" t="s">
        <v>14</v>
      </c>
      <c r="C793" s="12"/>
      <c r="E793" s="9"/>
      <c r="F793" s="10"/>
      <c r="G793" s="10"/>
      <c r="H793" s="5"/>
      <c r="N793" s="3"/>
      <c r="O793" s="3"/>
      <c r="P793" s="3"/>
      <c r="Q793" s="3"/>
      <c r="R793" s="20"/>
      <c r="S793" s="3"/>
      <c r="V793" s="19"/>
      <c r="X793" s="13" t="s">
        <v>14</v>
      </c>
      <c r="Y793" s="12"/>
      <c r="AA793" s="9"/>
      <c r="AB793" s="10"/>
      <c r="AC793" s="10"/>
      <c r="AD793" s="5"/>
      <c r="AJ793" s="3"/>
      <c r="AK793" s="3"/>
      <c r="AL793" s="3"/>
      <c r="AM793" s="3"/>
      <c r="AN793" s="20"/>
      <c r="AO793" s="3"/>
    </row>
    <row r="794" spans="2:41" x14ac:dyDescent="0.25">
      <c r="B794" s="13" t="s">
        <v>15</v>
      </c>
      <c r="C794" s="12"/>
      <c r="E794" s="9"/>
      <c r="F794" s="10"/>
      <c r="G794" s="10"/>
      <c r="H794" s="5"/>
      <c r="N794" s="3"/>
      <c r="O794" s="3"/>
      <c r="P794" s="3"/>
      <c r="Q794" s="3"/>
      <c r="R794" s="20"/>
      <c r="S794" s="3"/>
      <c r="V794" s="19"/>
      <c r="X794" s="13" t="s">
        <v>15</v>
      </c>
      <c r="Y794" s="12"/>
      <c r="AA794" s="9"/>
      <c r="AB794" s="10"/>
      <c r="AC794" s="10"/>
      <c r="AD794" s="5"/>
      <c r="AJ794" s="3"/>
      <c r="AK794" s="3"/>
      <c r="AL794" s="3"/>
      <c r="AM794" s="3"/>
      <c r="AN794" s="20"/>
      <c r="AO794" s="3"/>
    </row>
    <row r="795" spans="2:41" x14ac:dyDescent="0.25">
      <c r="B795" s="13" t="s">
        <v>16</v>
      </c>
      <c r="C795" s="12"/>
      <c r="E795" s="161" t="s">
        <v>7</v>
      </c>
      <c r="F795" s="162"/>
      <c r="G795" s="163"/>
      <c r="H795" s="5">
        <f>SUM(H781:H794)</f>
        <v>0</v>
      </c>
      <c r="N795" s="3"/>
      <c r="O795" s="3"/>
      <c r="P795" s="3"/>
      <c r="Q795" s="3"/>
      <c r="R795" s="20"/>
      <c r="S795" s="3"/>
      <c r="V795" s="19"/>
      <c r="X795" s="13" t="s">
        <v>16</v>
      </c>
      <c r="Y795" s="12"/>
      <c r="AA795" s="161" t="s">
        <v>7</v>
      </c>
      <c r="AB795" s="162"/>
      <c r="AC795" s="163"/>
      <c r="AD795" s="5">
        <f>SUM(AD781:AD794)</f>
        <v>0</v>
      </c>
      <c r="AJ795" s="3"/>
      <c r="AK795" s="3"/>
      <c r="AL795" s="3"/>
      <c r="AM795" s="3"/>
      <c r="AN795" s="20"/>
      <c r="AO795" s="3"/>
    </row>
    <row r="796" spans="2:41" x14ac:dyDescent="0.25">
      <c r="B796" s="13" t="s">
        <v>17</v>
      </c>
      <c r="C796" s="12"/>
      <c r="E796" s="15"/>
      <c r="F796" s="15"/>
      <c r="G796" s="15"/>
      <c r="N796" s="3"/>
      <c r="O796" s="3"/>
      <c r="P796" s="3"/>
      <c r="Q796" s="3"/>
      <c r="R796" s="20"/>
      <c r="S796" s="3"/>
      <c r="V796" s="19"/>
      <c r="X796" s="13" t="s">
        <v>17</v>
      </c>
      <c r="Y796" s="12"/>
      <c r="AA796" s="15"/>
      <c r="AB796" s="15"/>
      <c r="AC796" s="15"/>
      <c r="AJ796" s="3"/>
      <c r="AK796" s="3"/>
      <c r="AL796" s="3"/>
      <c r="AM796" s="3"/>
      <c r="AN796" s="20"/>
      <c r="AO796" s="3"/>
    </row>
    <row r="797" spans="2:41" x14ac:dyDescent="0.25">
      <c r="B797" s="14"/>
      <c r="C797" s="12"/>
      <c r="N797" s="161" t="s">
        <v>7</v>
      </c>
      <c r="O797" s="162"/>
      <c r="P797" s="162"/>
      <c r="Q797" s="163"/>
      <c r="R797" s="20">
        <f>SUM(R781:R796)</f>
        <v>0</v>
      </c>
      <c r="S797" s="3"/>
      <c r="V797" s="19"/>
      <c r="X797" s="14"/>
      <c r="Y797" s="12"/>
      <c r="AJ797" s="161" t="s">
        <v>7</v>
      </c>
      <c r="AK797" s="162"/>
      <c r="AL797" s="162"/>
      <c r="AM797" s="163"/>
      <c r="AN797" s="20">
        <f>SUM(AN781:AN796)</f>
        <v>0</v>
      </c>
      <c r="AO797" s="3"/>
    </row>
    <row r="798" spans="2:41" x14ac:dyDescent="0.25">
      <c r="B798" s="14"/>
      <c r="C798" s="12"/>
      <c r="V798" s="19"/>
      <c r="X798" s="14"/>
      <c r="Y798" s="12"/>
    </row>
    <row r="799" spans="2:41" x14ac:dyDescent="0.25">
      <c r="B799" s="14"/>
      <c r="C799" s="12"/>
      <c r="V799" s="19"/>
      <c r="X799" s="14"/>
      <c r="Y799" s="12"/>
    </row>
    <row r="800" spans="2:41" x14ac:dyDescent="0.25">
      <c r="B800" s="14"/>
      <c r="C800" s="12"/>
      <c r="E800" s="16"/>
      <c r="V800" s="19"/>
      <c r="X800" s="14"/>
      <c r="Y800" s="12"/>
      <c r="AA800" s="16"/>
    </row>
    <row r="801" spans="2:27" x14ac:dyDescent="0.25">
      <c r="B801" s="14"/>
      <c r="C801" s="12"/>
      <c r="V801" s="19"/>
      <c r="X801" s="14"/>
      <c r="Y801" s="12"/>
    </row>
    <row r="802" spans="2:27" x14ac:dyDescent="0.25">
      <c r="B802" s="14"/>
      <c r="C802" s="12"/>
      <c r="V802" s="19"/>
      <c r="X802" s="14"/>
      <c r="Y802" s="12"/>
    </row>
    <row r="803" spans="2:27" x14ac:dyDescent="0.25">
      <c r="B803" s="14"/>
      <c r="C803" s="12"/>
      <c r="V803" s="19"/>
      <c r="X803" s="14"/>
      <c r="Y803" s="12"/>
    </row>
    <row r="804" spans="2:27" x14ac:dyDescent="0.25">
      <c r="B804" s="14"/>
      <c r="C804" s="12"/>
      <c r="V804" s="19"/>
      <c r="X804" s="14"/>
      <c r="Y804" s="12"/>
    </row>
    <row r="805" spans="2:27" x14ac:dyDescent="0.25">
      <c r="B805" s="14"/>
      <c r="C805" s="12"/>
      <c r="V805" s="19"/>
      <c r="X805" s="14"/>
      <c r="Y805" s="12"/>
    </row>
    <row r="806" spans="2:27" x14ac:dyDescent="0.25">
      <c r="B806" s="13"/>
      <c r="C806" s="12"/>
      <c r="V806" s="19"/>
      <c r="X806" s="13"/>
      <c r="Y806" s="12"/>
    </row>
    <row r="807" spans="2:27" x14ac:dyDescent="0.25">
      <c r="B807" s="17" t="s">
        <v>18</v>
      </c>
      <c r="C807" s="18">
        <f>SUM(C788:C806)</f>
        <v>3330.7160000000013</v>
      </c>
      <c r="D807" s="30" t="s">
        <v>22</v>
      </c>
      <c r="E807" s="30" t="s">
        <v>21</v>
      </c>
      <c r="V807" s="19"/>
      <c r="X807" s="17" t="s">
        <v>18</v>
      </c>
      <c r="Y807" s="18">
        <f>SUM(Y788:Y806)</f>
        <v>3330.7160000000013</v>
      </c>
      <c r="Z807" s="30" t="s">
        <v>22</v>
      </c>
      <c r="AA807" s="30" t="s">
        <v>21</v>
      </c>
    </row>
    <row r="808" spans="2:27" x14ac:dyDescent="0.25">
      <c r="E808" s="1" t="s">
        <v>19</v>
      </c>
      <c r="V808" s="19"/>
      <c r="AA808" s="1" t="s">
        <v>19</v>
      </c>
    </row>
    <row r="809" spans="2:27" x14ac:dyDescent="0.25">
      <c r="V809" s="19"/>
    </row>
    <row r="810" spans="2:27" x14ac:dyDescent="0.25">
      <c r="V810" s="19"/>
    </row>
    <row r="811" spans="2:27" x14ac:dyDescent="0.25">
      <c r="V811" s="19"/>
    </row>
    <row r="812" spans="2:27" x14ac:dyDescent="0.25">
      <c r="V812" s="19"/>
    </row>
    <row r="813" spans="2:27" x14ac:dyDescent="0.25">
      <c r="V813" s="19"/>
    </row>
    <row r="814" spans="2:27" x14ac:dyDescent="0.25">
      <c r="V814" s="19"/>
    </row>
    <row r="815" spans="2:27" x14ac:dyDescent="0.25">
      <c r="V815" s="19"/>
    </row>
    <row r="816" spans="2:27" x14ac:dyDescent="0.25">
      <c r="V816" s="19"/>
    </row>
    <row r="817" spans="2:41" x14ac:dyDescent="0.25">
      <c r="V817" s="19"/>
    </row>
    <row r="818" spans="2:41" x14ac:dyDescent="0.25">
      <c r="V818" s="19"/>
    </row>
    <row r="819" spans="2:41" x14ac:dyDescent="0.25">
      <c r="V819" s="19"/>
    </row>
    <row r="820" spans="2:41" x14ac:dyDescent="0.25">
      <c r="V820" s="19"/>
    </row>
    <row r="821" spans="2:41" x14ac:dyDescent="0.25">
      <c r="V821" s="19"/>
      <c r="AC821" s="164" t="s">
        <v>29</v>
      </c>
      <c r="AD821" s="164"/>
      <c r="AE821" s="164"/>
    </row>
    <row r="822" spans="2:41" x14ac:dyDescent="0.25">
      <c r="H822" s="165" t="s">
        <v>28</v>
      </c>
      <c r="I822" s="165"/>
      <c r="J822" s="165"/>
      <c r="V822" s="19"/>
      <c r="AC822" s="164"/>
      <c r="AD822" s="164"/>
      <c r="AE822" s="164"/>
    </row>
    <row r="823" spans="2:41" x14ac:dyDescent="0.25">
      <c r="H823" s="165"/>
      <c r="I823" s="165"/>
      <c r="J823" s="165"/>
      <c r="V823" s="19"/>
      <c r="AC823" s="164"/>
      <c r="AD823" s="164"/>
      <c r="AE823" s="164"/>
    </row>
    <row r="824" spans="2:41" x14ac:dyDescent="0.25">
      <c r="V824" s="19"/>
    </row>
    <row r="825" spans="2:41" x14ac:dyDescent="0.25">
      <c r="V825" s="19"/>
    </row>
    <row r="826" spans="2:41" ht="23.25" x14ac:dyDescent="0.35">
      <c r="B826" s="24" t="s">
        <v>70</v>
      </c>
      <c r="V826" s="19"/>
      <c r="X826" s="24" t="s">
        <v>70</v>
      </c>
    </row>
    <row r="827" spans="2:41" ht="23.25" x14ac:dyDescent="0.35">
      <c r="B827" s="25" t="s">
        <v>32</v>
      </c>
      <c r="C827" s="22">
        <f>IF(X779="PAGADO",0,Y784)</f>
        <v>-3330.7160000000013</v>
      </c>
      <c r="E827" s="166" t="s">
        <v>20</v>
      </c>
      <c r="F827" s="166"/>
      <c r="G827" s="166"/>
      <c r="H827" s="166"/>
      <c r="V827" s="19"/>
      <c r="X827" s="25" t="s">
        <v>32</v>
      </c>
      <c r="Y827" s="22">
        <f>IF(B827="PAGADO",0,C832)</f>
        <v>-3330.7160000000013</v>
      </c>
      <c r="AA827" s="166" t="s">
        <v>20</v>
      </c>
      <c r="AB827" s="166"/>
      <c r="AC827" s="166"/>
      <c r="AD827" s="166"/>
    </row>
    <row r="828" spans="2:41" x14ac:dyDescent="0.25">
      <c r="B828" s="1" t="s">
        <v>0</v>
      </c>
      <c r="C828" s="21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9"/>
      <c r="X828" s="1" t="s">
        <v>0</v>
      </c>
      <c r="Y828" s="21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2"/>
      <c r="E829" s="4"/>
      <c r="F829" s="3"/>
      <c r="G829" s="3"/>
      <c r="H829" s="5"/>
      <c r="N829" s="3"/>
      <c r="O829" s="3"/>
      <c r="P829" s="3"/>
      <c r="Q829" s="3"/>
      <c r="R829" s="20"/>
      <c r="S829" s="3"/>
      <c r="V829" s="19"/>
      <c r="Y829" s="22"/>
      <c r="AA829" s="4"/>
      <c r="AB829" s="3"/>
      <c r="AC829" s="3"/>
      <c r="AD829" s="5"/>
      <c r="AJ829" s="3"/>
      <c r="AK829" s="3"/>
      <c r="AL829" s="3"/>
      <c r="AM829" s="3"/>
      <c r="AN829" s="20"/>
      <c r="AO829" s="3"/>
    </row>
    <row r="830" spans="2:41" x14ac:dyDescent="0.25">
      <c r="B830" s="1" t="s">
        <v>24</v>
      </c>
      <c r="C830" s="21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20"/>
      <c r="S830" s="3"/>
      <c r="V830" s="19"/>
      <c r="X830" s="1" t="s">
        <v>24</v>
      </c>
      <c r="Y830" s="21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20"/>
      <c r="AO830" s="3"/>
    </row>
    <row r="831" spans="2:41" x14ac:dyDescent="0.25">
      <c r="B831" s="1" t="s">
        <v>9</v>
      </c>
      <c r="C831" s="22">
        <f>C854</f>
        <v>3330.7160000000013</v>
      </c>
      <c r="E831" s="4"/>
      <c r="F831" s="3"/>
      <c r="G831" s="3"/>
      <c r="H831" s="5"/>
      <c r="N831" s="3"/>
      <c r="O831" s="3"/>
      <c r="P831" s="3"/>
      <c r="Q831" s="3"/>
      <c r="R831" s="20"/>
      <c r="S831" s="3"/>
      <c r="V831" s="19"/>
      <c r="X831" s="1" t="s">
        <v>9</v>
      </c>
      <c r="Y831" s="22">
        <f>Y854</f>
        <v>3330.7160000000013</v>
      </c>
      <c r="AA831" s="4"/>
      <c r="AB831" s="3"/>
      <c r="AC831" s="3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6" t="s">
        <v>25</v>
      </c>
      <c r="C832" s="23">
        <f>C830-C831</f>
        <v>-3330.7160000000013</v>
      </c>
      <c r="E832" s="4"/>
      <c r="F832" s="3"/>
      <c r="G832" s="3"/>
      <c r="H832" s="5"/>
      <c r="N832" s="3"/>
      <c r="O832" s="3"/>
      <c r="P832" s="3"/>
      <c r="Q832" s="3"/>
      <c r="R832" s="20"/>
      <c r="S832" s="3"/>
      <c r="V832" s="19"/>
      <c r="X832" s="6" t="s">
        <v>8</v>
      </c>
      <c r="Y832" s="23">
        <f>Y830-Y831</f>
        <v>-3330.7160000000013</v>
      </c>
      <c r="AA832" s="4"/>
      <c r="AB832" s="3"/>
      <c r="AC832" s="3"/>
      <c r="AD832" s="5"/>
      <c r="AJ832" s="3"/>
      <c r="AK832" s="3"/>
      <c r="AL832" s="3"/>
      <c r="AM832" s="3"/>
      <c r="AN832" s="20"/>
      <c r="AO832" s="3"/>
    </row>
    <row r="833" spans="2:41" ht="26.25" x14ac:dyDescent="0.4">
      <c r="B833" s="167" t="str">
        <f>IF(C832&lt;0,"NO PAGAR","COBRAR")</f>
        <v>NO PAGAR</v>
      </c>
      <c r="C833" s="167"/>
      <c r="E833" s="9"/>
      <c r="F833" s="10"/>
      <c r="G833" s="10"/>
      <c r="H833" s="5"/>
      <c r="N833" s="3"/>
      <c r="O833" s="3"/>
      <c r="P833" s="3"/>
      <c r="Q833" s="3"/>
      <c r="R833" s="20"/>
      <c r="S833" s="3"/>
      <c r="V833" s="19"/>
      <c r="X833" s="167" t="str">
        <f>IF(Y832&lt;0,"NO PAGAR","COBRAR")</f>
        <v>NO PAGAR</v>
      </c>
      <c r="Y833" s="167"/>
      <c r="AA833" s="9"/>
      <c r="AB833" s="10"/>
      <c r="AC833" s="10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159" t="s">
        <v>9</v>
      </c>
      <c r="C834" s="160"/>
      <c r="E834" s="9"/>
      <c r="F834" s="10"/>
      <c r="G834" s="10"/>
      <c r="H834" s="5"/>
      <c r="N834" s="3"/>
      <c r="O834" s="3"/>
      <c r="P834" s="3"/>
      <c r="Q834" s="3"/>
      <c r="R834" s="20"/>
      <c r="S834" s="3"/>
      <c r="V834" s="19"/>
      <c r="X834" s="159" t="s">
        <v>9</v>
      </c>
      <c r="Y834" s="160"/>
      <c r="AA834" s="9"/>
      <c r="AB834" s="10"/>
      <c r="AC834" s="10"/>
      <c r="AD834" s="5"/>
      <c r="AJ834" s="3"/>
      <c r="AK834" s="3"/>
      <c r="AL834" s="3"/>
      <c r="AM834" s="3"/>
      <c r="AN834" s="20"/>
      <c r="AO834" s="3"/>
    </row>
    <row r="835" spans="2:41" x14ac:dyDescent="0.25">
      <c r="B835" s="11" t="str">
        <f>IF(C868&lt;0,"SALDO A FAVOR","SALDO ADELANTAD0'")</f>
        <v>SALDO ADELANTAD0'</v>
      </c>
      <c r="C835" s="12">
        <f>IF(Y779&lt;=0,Y779*-1)</f>
        <v>3330.7160000000013</v>
      </c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1" t="str">
        <f>IF(C832&lt;0,"SALDO ADELANTADO","SALDO A FAVOR'")</f>
        <v>SALDO ADELANTADO</v>
      </c>
      <c r="Y835" s="12">
        <f>IF(C832&lt;=0,C832*-1)</f>
        <v>3330.7160000000013</v>
      </c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3" t="s">
        <v>10</v>
      </c>
      <c r="C836" s="12">
        <f>R845</f>
        <v>0</v>
      </c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3" t="s">
        <v>10</v>
      </c>
      <c r="Y836" s="12">
        <f>AN845</f>
        <v>0</v>
      </c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3" t="s">
        <v>11</v>
      </c>
      <c r="C837" s="12"/>
      <c r="E837" s="9"/>
      <c r="F837" s="10"/>
      <c r="G837" s="10"/>
      <c r="H837" s="5"/>
      <c r="N837" s="3"/>
      <c r="O837" s="3"/>
      <c r="P837" s="3"/>
      <c r="Q837" s="3"/>
      <c r="R837" s="20"/>
      <c r="S837" s="3"/>
      <c r="V837" s="19"/>
      <c r="X837" s="13" t="s">
        <v>11</v>
      </c>
      <c r="Y837" s="12"/>
      <c r="AA837" s="9"/>
      <c r="AB837" s="10"/>
      <c r="AC837" s="10"/>
      <c r="AD837" s="5"/>
      <c r="AJ837" s="3"/>
      <c r="AK837" s="3"/>
      <c r="AL837" s="3"/>
      <c r="AM837" s="3"/>
      <c r="AN837" s="20"/>
      <c r="AO837" s="3"/>
    </row>
    <row r="838" spans="2:41" x14ac:dyDescent="0.25">
      <c r="B838" s="13" t="s">
        <v>12</v>
      </c>
      <c r="C838" s="12"/>
      <c r="E838" s="9"/>
      <c r="F838" s="10"/>
      <c r="G838" s="10"/>
      <c r="H838" s="5"/>
      <c r="N838" s="3"/>
      <c r="O838" s="3"/>
      <c r="P838" s="3"/>
      <c r="Q838" s="3"/>
      <c r="R838" s="20"/>
      <c r="S838" s="3"/>
      <c r="V838" s="19"/>
      <c r="X838" s="13" t="s">
        <v>12</v>
      </c>
      <c r="Y838" s="12"/>
      <c r="AA838" s="9"/>
      <c r="AB838" s="10"/>
      <c r="AC838" s="10"/>
      <c r="AD838" s="5"/>
      <c r="AJ838" s="3"/>
      <c r="AK838" s="3"/>
      <c r="AL838" s="3"/>
      <c r="AM838" s="3"/>
      <c r="AN838" s="20"/>
      <c r="AO838" s="3"/>
    </row>
    <row r="839" spans="2:41" x14ac:dyDescent="0.25">
      <c r="B839" s="13" t="s">
        <v>13</v>
      </c>
      <c r="C839" s="12"/>
      <c r="E839" s="9"/>
      <c r="F839" s="10"/>
      <c r="G839" s="10"/>
      <c r="H839" s="5"/>
      <c r="N839" s="3"/>
      <c r="O839" s="3"/>
      <c r="P839" s="3"/>
      <c r="Q839" s="3"/>
      <c r="R839" s="20"/>
      <c r="S839" s="3"/>
      <c r="V839" s="19"/>
      <c r="X839" s="13" t="s">
        <v>13</v>
      </c>
      <c r="Y839" s="12"/>
      <c r="AA839" s="9"/>
      <c r="AB839" s="10"/>
      <c r="AC839" s="10"/>
      <c r="AD839" s="5"/>
      <c r="AJ839" s="3"/>
      <c r="AK839" s="3"/>
      <c r="AL839" s="3"/>
      <c r="AM839" s="3"/>
      <c r="AN839" s="20"/>
      <c r="AO839" s="3"/>
    </row>
    <row r="840" spans="2:41" x14ac:dyDescent="0.25">
      <c r="B840" s="13" t="s">
        <v>14</v>
      </c>
      <c r="C840" s="12"/>
      <c r="E840" s="9"/>
      <c r="F840" s="10"/>
      <c r="G840" s="10"/>
      <c r="H840" s="5"/>
      <c r="N840" s="3"/>
      <c r="O840" s="3"/>
      <c r="P840" s="3"/>
      <c r="Q840" s="3"/>
      <c r="R840" s="20"/>
      <c r="S840" s="3"/>
      <c r="V840" s="19"/>
      <c r="X840" s="13" t="s">
        <v>14</v>
      </c>
      <c r="Y840" s="12"/>
      <c r="AA840" s="9"/>
      <c r="AB840" s="10"/>
      <c r="AC840" s="10"/>
      <c r="AD840" s="5"/>
      <c r="AJ840" s="3"/>
      <c r="AK840" s="3"/>
      <c r="AL840" s="3"/>
      <c r="AM840" s="3"/>
      <c r="AN840" s="20"/>
      <c r="AO840" s="3"/>
    </row>
    <row r="841" spans="2:41" x14ac:dyDescent="0.25">
      <c r="B841" s="13" t="s">
        <v>15</v>
      </c>
      <c r="C841" s="12"/>
      <c r="E841" s="9"/>
      <c r="F841" s="10"/>
      <c r="G841" s="10"/>
      <c r="H841" s="5"/>
      <c r="N841" s="3"/>
      <c r="O841" s="3"/>
      <c r="P841" s="3"/>
      <c r="Q841" s="3"/>
      <c r="R841" s="20"/>
      <c r="S841" s="3"/>
      <c r="V841" s="19"/>
      <c r="X841" s="13" t="s">
        <v>15</v>
      </c>
      <c r="Y841" s="12"/>
      <c r="AA841" s="9"/>
      <c r="AB841" s="10"/>
      <c r="AC841" s="10"/>
      <c r="AD841" s="5"/>
      <c r="AJ841" s="3"/>
      <c r="AK841" s="3"/>
      <c r="AL841" s="3"/>
      <c r="AM841" s="3"/>
      <c r="AN841" s="20"/>
      <c r="AO841" s="3"/>
    </row>
    <row r="842" spans="2:41" x14ac:dyDescent="0.25">
      <c r="B842" s="13" t="s">
        <v>16</v>
      </c>
      <c r="C842" s="12"/>
      <c r="E842" s="9"/>
      <c r="F842" s="10"/>
      <c r="G842" s="10"/>
      <c r="H842" s="5"/>
      <c r="N842" s="3"/>
      <c r="O842" s="3"/>
      <c r="P842" s="3"/>
      <c r="Q842" s="3"/>
      <c r="R842" s="20"/>
      <c r="S842" s="3"/>
      <c r="V842" s="19"/>
      <c r="X842" s="13" t="s">
        <v>16</v>
      </c>
      <c r="Y842" s="12"/>
      <c r="AA842" s="9"/>
      <c r="AB842" s="10"/>
      <c r="AC842" s="10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3" t="s">
        <v>17</v>
      </c>
      <c r="C843" s="12"/>
      <c r="E843" s="161" t="s">
        <v>7</v>
      </c>
      <c r="F843" s="162"/>
      <c r="G843" s="163"/>
      <c r="H843" s="5">
        <f>SUM(H829:H842)</f>
        <v>0</v>
      </c>
      <c r="N843" s="3"/>
      <c r="O843" s="3"/>
      <c r="P843" s="3"/>
      <c r="Q843" s="3"/>
      <c r="R843" s="20"/>
      <c r="S843" s="3"/>
      <c r="V843" s="19"/>
      <c r="X843" s="13" t="s">
        <v>17</v>
      </c>
      <c r="Y843" s="12"/>
      <c r="AA843" s="161" t="s">
        <v>7</v>
      </c>
      <c r="AB843" s="162"/>
      <c r="AC843" s="163"/>
      <c r="AD843" s="5">
        <f>SUM(AD829:AD842)</f>
        <v>0</v>
      </c>
      <c r="AJ843" s="3"/>
      <c r="AK843" s="3"/>
      <c r="AL843" s="3"/>
      <c r="AM843" s="3"/>
      <c r="AN843" s="20"/>
      <c r="AO843" s="3"/>
    </row>
    <row r="844" spans="2:41" x14ac:dyDescent="0.25">
      <c r="B844" s="14"/>
      <c r="C844" s="12"/>
      <c r="E844" s="15"/>
      <c r="F844" s="15"/>
      <c r="G844" s="15"/>
      <c r="N844" s="3"/>
      <c r="O844" s="3"/>
      <c r="P844" s="3"/>
      <c r="Q844" s="3"/>
      <c r="R844" s="20"/>
      <c r="S844" s="3"/>
      <c r="V844" s="19"/>
      <c r="X844" s="14"/>
      <c r="Y844" s="12"/>
      <c r="AA844" s="15"/>
      <c r="AB844" s="15"/>
      <c r="AC844" s="15"/>
      <c r="AJ844" s="3"/>
      <c r="AK844" s="3"/>
      <c r="AL844" s="3"/>
      <c r="AM844" s="3"/>
      <c r="AN844" s="20"/>
      <c r="AO844" s="3"/>
    </row>
    <row r="845" spans="2:41" x14ac:dyDescent="0.25">
      <c r="B845" s="14"/>
      <c r="C845" s="12"/>
      <c r="N845" s="161" t="s">
        <v>7</v>
      </c>
      <c r="O845" s="162"/>
      <c r="P845" s="162"/>
      <c r="Q845" s="163"/>
      <c r="R845" s="20">
        <f>SUM(R829:R844)</f>
        <v>0</v>
      </c>
      <c r="S845" s="3"/>
      <c r="V845" s="19"/>
      <c r="X845" s="14"/>
      <c r="Y845" s="12"/>
      <c r="AJ845" s="161" t="s">
        <v>7</v>
      </c>
      <c r="AK845" s="162"/>
      <c r="AL845" s="162"/>
      <c r="AM845" s="163"/>
      <c r="AN845" s="20">
        <f>SUM(AN829:AN844)</f>
        <v>0</v>
      </c>
      <c r="AO845" s="3"/>
    </row>
    <row r="846" spans="2:41" x14ac:dyDescent="0.25">
      <c r="B846" s="14"/>
      <c r="C846" s="12"/>
      <c r="V846" s="19"/>
      <c r="X846" s="14"/>
      <c r="Y846" s="12"/>
    </row>
    <row r="847" spans="2:41" x14ac:dyDescent="0.25">
      <c r="B847" s="14"/>
      <c r="C847" s="12"/>
      <c r="V847" s="19"/>
      <c r="X847" s="14"/>
      <c r="Y847" s="12"/>
    </row>
    <row r="848" spans="2:41" x14ac:dyDescent="0.25">
      <c r="B848" s="14"/>
      <c r="C848" s="12"/>
      <c r="E848" s="16"/>
      <c r="V848" s="19"/>
      <c r="X848" s="14"/>
      <c r="Y848" s="12"/>
      <c r="AA848" s="16"/>
    </row>
    <row r="849" spans="1:43" x14ac:dyDescent="0.25">
      <c r="B849" s="14"/>
      <c r="C849" s="12"/>
      <c r="V849" s="19"/>
      <c r="X849" s="14"/>
      <c r="Y849" s="12"/>
    </row>
    <row r="850" spans="1:43" x14ac:dyDescent="0.25">
      <c r="B850" s="14"/>
      <c r="C850" s="12"/>
      <c r="V850" s="19"/>
      <c r="X850" s="14"/>
      <c r="Y850" s="12"/>
    </row>
    <row r="851" spans="1:43" x14ac:dyDescent="0.25">
      <c r="B851" s="14"/>
      <c r="C851" s="12"/>
      <c r="V851" s="19"/>
      <c r="X851" s="14"/>
      <c r="Y851" s="12"/>
    </row>
    <row r="852" spans="1:43" x14ac:dyDescent="0.25">
      <c r="B852" s="14"/>
      <c r="C852" s="12"/>
      <c r="V852" s="19"/>
      <c r="X852" s="14"/>
      <c r="Y852" s="12"/>
    </row>
    <row r="853" spans="1:43" x14ac:dyDescent="0.25">
      <c r="B853" s="13"/>
      <c r="C853" s="12"/>
      <c r="V853" s="19"/>
      <c r="X853" s="13"/>
      <c r="Y853" s="12"/>
    </row>
    <row r="854" spans="1:43" x14ac:dyDescent="0.25">
      <c r="B854" s="17" t="s">
        <v>18</v>
      </c>
      <c r="C854" s="18">
        <f>SUM(C835:C853)</f>
        <v>3330.7160000000013</v>
      </c>
      <c r="V854" s="19"/>
      <c r="X854" s="17" t="s">
        <v>18</v>
      </c>
      <c r="Y854" s="18">
        <f>SUM(Y835:Y853)</f>
        <v>3330.7160000000013</v>
      </c>
    </row>
    <row r="855" spans="1:43" x14ac:dyDescent="0.25">
      <c r="D855" s="30" t="s">
        <v>22</v>
      </c>
      <c r="E855" s="30" t="s">
        <v>21</v>
      </c>
      <c r="V855" s="19"/>
      <c r="Z855" s="30" t="s">
        <v>22</v>
      </c>
      <c r="AA855" s="30" t="s">
        <v>21</v>
      </c>
    </row>
    <row r="856" spans="1:43" x14ac:dyDescent="0.25">
      <c r="E856" s="1" t="s">
        <v>19</v>
      </c>
      <c r="V856" s="19"/>
      <c r="AA856" s="1" t="s">
        <v>19</v>
      </c>
    </row>
    <row r="857" spans="1:43" x14ac:dyDescent="0.25">
      <c r="V857" s="19"/>
    </row>
    <row r="858" spans="1:43" x14ac:dyDescent="0.25">
      <c r="V858" s="19"/>
    </row>
    <row r="859" spans="1:43" x14ac:dyDescent="0.25">
      <c r="V859" s="19"/>
    </row>
    <row r="860" spans="1:43" x14ac:dyDescent="0.25">
      <c r="V860" s="19"/>
    </row>
    <row r="861" spans="1:43" x14ac:dyDescent="0.25">
      <c r="V861" s="19"/>
    </row>
    <row r="862" spans="1:43" x14ac:dyDescent="0.25">
      <c r="V862" s="19"/>
    </row>
    <row r="863" spans="1:43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</row>
    <row r="864" spans="1:43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</row>
    <row r="865" spans="1:43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</row>
    <row r="866" spans="1:43" x14ac:dyDescent="0.25">
      <c r="V866" s="19"/>
    </row>
    <row r="867" spans="1:43" x14ac:dyDescent="0.25">
      <c r="H867" s="165" t="s">
        <v>30</v>
      </c>
      <c r="I867" s="165"/>
      <c r="J867" s="165"/>
      <c r="V867" s="19"/>
      <c r="AA867" s="165" t="s">
        <v>31</v>
      </c>
      <c r="AB867" s="165"/>
      <c r="AC867" s="165"/>
    </row>
    <row r="868" spans="1:43" x14ac:dyDescent="0.25">
      <c r="H868" s="165"/>
      <c r="I868" s="165"/>
      <c r="J868" s="165"/>
      <c r="V868" s="19"/>
      <c r="AA868" s="165"/>
      <c r="AB868" s="165"/>
      <c r="AC868" s="165"/>
    </row>
    <row r="869" spans="1:43" x14ac:dyDescent="0.25">
      <c r="V869" s="19"/>
    </row>
    <row r="870" spans="1:43" x14ac:dyDescent="0.25">
      <c r="V870" s="19"/>
    </row>
    <row r="871" spans="1:43" ht="23.25" x14ac:dyDescent="0.35">
      <c r="B871" s="26" t="s">
        <v>70</v>
      </c>
      <c r="V871" s="19"/>
      <c r="X871" s="24" t="s">
        <v>70</v>
      </c>
    </row>
    <row r="872" spans="1:43" ht="23.25" x14ac:dyDescent="0.35">
      <c r="B872" s="25" t="s">
        <v>32</v>
      </c>
      <c r="C872" s="22">
        <f>IF(X827="PAGADO",0,C832)</f>
        <v>-3330.7160000000013</v>
      </c>
      <c r="E872" s="166" t="s">
        <v>20</v>
      </c>
      <c r="F872" s="166"/>
      <c r="G872" s="166"/>
      <c r="H872" s="166"/>
      <c r="V872" s="19"/>
      <c r="X872" s="25" t="s">
        <v>32</v>
      </c>
      <c r="Y872" s="22">
        <f>IF(B1672="PAGADO",0,C877)</f>
        <v>-3330.7160000000013</v>
      </c>
      <c r="AA872" s="166" t="s">
        <v>20</v>
      </c>
      <c r="AB872" s="166"/>
      <c r="AC872" s="166"/>
      <c r="AD872" s="166"/>
    </row>
    <row r="873" spans="1:43" x14ac:dyDescent="0.25">
      <c r="B873" s="1" t="s">
        <v>0</v>
      </c>
      <c r="C873" s="21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9"/>
      <c r="X873" s="1" t="s">
        <v>0</v>
      </c>
      <c r="Y873" s="21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2"/>
      <c r="E874" s="4"/>
      <c r="F874" s="3"/>
      <c r="G874" s="3"/>
      <c r="H874" s="5"/>
      <c r="N874" s="3"/>
      <c r="O874" s="3"/>
      <c r="P874" s="3"/>
      <c r="Q874" s="3"/>
      <c r="R874" s="20"/>
      <c r="S874" s="3"/>
      <c r="V874" s="19"/>
      <c r="Y874" s="22"/>
      <c r="AA874" s="4"/>
      <c r="AB874" s="3"/>
      <c r="AC874" s="3"/>
      <c r="AD874" s="5"/>
      <c r="AJ874" s="3"/>
      <c r="AK874" s="3"/>
      <c r="AL874" s="3"/>
      <c r="AM874" s="3"/>
      <c r="AN874" s="20"/>
      <c r="AO874" s="3"/>
    </row>
    <row r="875" spans="1:43" x14ac:dyDescent="0.25">
      <c r="B875" s="1" t="s">
        <v>24</v>
      </c>
      <c r="C875" s="21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20"/>
      <c r="S875" s="3"/>
      <c r="V875" s="19"/>
      <c r="X875" s="1" t="s">
        <v>24</v>
      </c>
      <c r="Y875" s="21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20"/>
      <c r="AO875" s="3"/>
    </row>
    <row r="876" spans="1:43" x14ac:dyDescent="0.25">
      <c r="B876" s="1" t="s">
        <v>9</v>
      </c>
      <c r="C876" s="22">
        <f>C900</f>
        <v>3330.7160000000013</v>
      </c>
      <c r="E876" s="4"/>
      <c r="F876" s="3"/>
      <c r="G876" s="3"/>
      <c r="H876" s="5"/>
      <c r="N876" s="3"/>
      <c r="O876" s="3"/>
      <c r="P876" s="3"/>
      <c r="Q876" s="3"/>
      <c r="R876" s="20"/>
      <c r="S876" s="3"/>
      <c r="V876" s="19"/>
      <c r="X876" s="1" t="s">
        <v>9</v>
      </c>
      <c r="Y876" s="22">
        <f>Y900</f>
        <v>3330.7160000000013</v>
      </c>
      <c r="AA876" s="4"/>
      <c r="AB876" s="3"/>
      <c r="AC876" s="3"/>
      <c r="AD876" s="5"/>
      <c r="AJ876" s="3"/>
      <c r="AK876" s="3"/>
      <c r="AL876" s="3"/>
      <c r="AM876" s="3"/>
      <c r="AN876" s="20"/>
      <c r="AO876" s="3"/>
    </row>
    <row r="877" spans="1:43" x14ac:dyDescent="0.25">
      <c r="B877" s="6" t="s">
        <v>26</v>
      </c>
      <c r="C877" s="23">
        <f>C875-C876</f>
        <v>-3330.7160000000013</v>
      </c>
      <c r="E877" s="4"/>
      <c r="F877" s="3"/>
      <c r="G877" s="3"/>
      <c r="H877" s="5"/>
      <c r="N877" s="3"/>
      <c r="O877" s="3"/>
      <c r="P877" s="3"/>
      <c r="Q877" s="3"/>
      <c r="R877" s="20"/>
      <c r="S877" s="3"/>
      <c r="V877" s="19"/>
      <c r="X877" s="6" t="s">
        <v>27</v>
      </c>
      <c r="Y877" s="23">
        <f>Y875-Y876</f>
        <v>-3330.7160000000013</v>
      </c>
      <c r="AA877" s="4"/>
      <c r="AB877" s="3"/>
      <c r="AC877" s="3"/>
      <c r="AD877" s="5"/>
      <c r="AJ877" s="3"/>
      <c r="AK877" s="3"/>
      <c r="AL877" s="3"/>
      <c r="AM877" s="3"/>
      <c r="AN877" s="20"/>
      <c r="AO877" s="3"/>
    </row>
    <row r="878" spans="1:43" ht="23.25" x14ac:dyDescent="0.35">
      <c r="B878" s="6"/>
      <c r="C878" s="7"/>
      <c r="E878" s="9"/>
      <c r="F878" s="10"/>
      <c r="G878" s="10"/>
      <c r="H878" s="5"/>
      <c r="N878" s="3"/>
      <c r="O878" s="3"/>
      <c r="P878" s="3"/>
      <c r="Q878" s="3"/>
      <c r="R878" s="20"/>
      <c r="S878" s="3"/>
      <c r="V878" s="19"/>
      <c r="X878" s="168" t="str">
        <f>IF(Y877&lt;0,"NO PAGAR","COBRAR'")</f>
        <v>NO PAGAR</v>
      </c>
      <c r="Y878" s="168"/>
      <c r="AA878" s="9"/>
      <c r="AB878" s="10"/>
      <c r="AC878" s="10"/>
      <c r="AD878" s="5"/>
      <c r="AJ878" s="3"/>
      <c r="AK878" s="3"/>
      <c r="AL878" s="3"/>
      <c r="AM878" s="3"/>
      <c r="AN878" s="20"/>
      <c r="AO878" s="3"/>
    </row>
    <row r="879" spans="1:43" ht="23.25" x14ac:dyDescent="0.35">
      <c r="B879" s="168" t="str">
        <f>IF(C877&lt;0,"NO PAGAR","COBRAR'")</f>
        <v>NO PAGAR</v>
      </c>
      <c r="C879" s="168"/>
      <c r="E879" s="9"/>
      <c r="F879" s="10"/>
      <c r="G879" s="10"/>
      <c r="H879" s="5"/>
      <c r="N879" s="3"/>
      <c r="O879" s="3"/>
      <c r="P879" s="3"/>
      <c r="Q879" s="3"/>
      <c r="R879" s="20"/>
      <c r="S879" s="3"/>
      <c r="V879" s="19"/>
      <c r="X879" s="6"/>
      <c r="Y879" s="8"/>
      <c r="AA879" s="9"/>
      <c r="AB879" s="10"/>
      <c r="AC879" s="10"/>
      <c r="AD879" s="5"/>
      <c r="AJ879" s="3"/>
      <c r="AK879" s="3"/>
      <c r="AL879" s="3"/>
      <c r="AM879" s="3"/>
      <c r="AN879" s="20"/>
      <c r="AO879" s="3"/>
    </row>
    <row r="880" spans="1:43" x14ac:dyDescent="0.25">
      <c r="B880" s="159" t="s">
        <v>9</v>
      </c>
      <c r="C880" s="160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59" t="s">
        <v>9</v>
      </c>
      <c r="Y880" s="160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x14ac:dyDescent="0.25">
      <c r="B881" s="11" t="str">
        <f>IF(Y832&lt;0,"SALDO ADELANTADO","SALDO A FAVOR '")</f>
        <v>SALDO ADELANTADO</v>
      </c>
      <c r="C881" s="12">
        <f>IF(Y832&lt;=0,Y832*-1)</f>
        <v>3330.7160000000013</v>
      </c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11" t="str">
        <f>IF(C877&lt;0,"SALDO ADELANTADO","SALDO A FAVOR'")</f>
        <v>SALDO ADELANTADO</v>
      </c>
      <c r="Y881" s="12">
        <f>IF(C877&lt;=0,C877*-1)</f>
        <v>3330.7160000000013</v>
      </c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3" t="s">
        <v>10</v>
      </c>
      <c r="C882" s="12">
        <f>R890</f>
        <v>0</v>
      </c>
      <c r="E882" s="9"/>
      <c r="F882" s="10"/>
      <c r="G882" s="10"/>
      <c r="H882" s="5"/>
      <c r="N882" s="3"/>
      <c r="O882" s="3"/>
      <c r="P882" s="3"/>
      <c r="Q882" s="3"/>
      <c r="R882" s="20"/>
      <c r="S882" s="3"/>
      <c r="V882" s="19"/>
      <c r="X882" s="13" t="s">
        <v>10</v>
      </c>
      <c r="Y882" s="12">
        <f>AN890</f>
        <v>0</v>
      </c>
      <c r="AA882" s="9"/>
      <c r="AB882" s="10"/>
      <c r="AC882" s="10"/>
      <c r="AD882" s="5"/>
      <c r="AJ882" s="3"/>
      <c r="AK882" s="3"/>
      <c r="AL882" s="3"/>
      <c r="AM882" s="3"/>
      <c r="AN882" s="20"/>
      <c r="AO882" s="3"/>
    </row>
    <row r="883" spans="2:41" x14ac:dyDescent="0.25">
      <c r="B883" s="13" t="s">
        <v>11</v>
      </c>
      <c r="C883" s="12"/>
      <c r="E883" s="9"/>
      <c r="F883" s="10"/>
      <c r="G883" s="10"/>
      <c r="H883" s="5"/>
      <c r="N883" s="3"/>
      <c r="O883" s="3"/>
      <c r="P883" s="3"/>
      <c r="Q883" s="3"/>
      <c r="R883" s="20"/>
      <c r="S883" s="3"/>
      <c r="V883" s="19"/>
      <c r="X883" s="13" t="s">
        <v>11</v>
      </c>
      <c r="Y883" s="12"/>
      <c r="AA883" s="9"/>
      <c r="AB883" s="10"/>
      <c r="AC883" s="10"/>
      <c r="AD883" s="5"/>
      <c r="AJ883" s="3"/>
      <c r="AK883" s="3"/>
      <c r="AL883" s="3"/>
      <c r="AM883" s="3"/>
      <c r="AN883" s="20"/>
      <c r="AO883" s="3"/>
    </row>
    <row r="884" spans="2:41" x14ac:dyDescent="0.25">
      <c r="B884" s="13" t="s">
        <v>12</v>
      </c>
      <c r="C884" s="12"/>
      <c r="E884" s="9"/>
      <c r="F884" s="10"/>
      <c r="G884" s="10"/>
      <c r="H884" s="5"/>
      <c r="N884" s="3"/>
      <c r="O884" s="3"/>
      <c r="P884" s="3"/>
      <c r="Q884" s="3"/>
      <c r="R884" s="20"/>
      <c r="S884" s="3"/>
      <c r="V884" s="19"/>
      <c r="X884" s="13" t="s">
        <v>12</v>
      </c>
      <c r="Y884" s="12"/>
      <c r="AA884" s="9"/>
      <c r="AB884" s="10"/>
      <c r="AC884" s="10"/>
      <c r="AD884" s="5"/>
      <c r="AJ884" s="3"/>
      <c r="AK884" s="3"/>
      <c r="AL884" s="3"/>
      <c r="AM884" s="3"/>
      <c r="AN884" s="20"/>
      <c r="AO884" s="3"/>
    </row>
    <row r="885" spans="2:41" x14ac:dyDescent="0.25">
      <c r="B885" s="13" t="s">
        <v>13</v>
      </c>
      <c r="C885" s="12"/>
      <c r="E885" s="9"/>
      <c r="F885" s="10"/>
      <c r="G885" s="10"/>
      <c r="H885" s="5"/>
      <c r="N885" s="3"/>
      <c r="O885" s="3"/>
      <c r="P885" s="3"/>
      <c r="Q885" s="3"/>
      <c r="R885" s="20"/>
      <c r="S885" s="3"/>
      <c r="V885" s="19"/>
      <c r="X885" s="13" t="s">
        <v>13</v>
      </c>
      <c r="Y885" s="12"/>
      <c r="AA885" s="9"/>
      <c r="AB885" s="10"/>
      <c r="AC885" s="10"/>
      <c r="AD885" s="5"/>
      <c r="AJ885" s="3"/>
      <c r="AK885" s="3"/>
      <c r="AL885" s="3"/>
      <c r="AM885" s="3"/>
      <c r="AN885" s="20"/>
      <c r="AO885" s="3"/>
    </row>
    <row r="886" spans="2:41" x14ac:dyDescent="0.25">
      <c r="B886" s="13" t="s">
        <v>14</v>
      </c>
      <c r="C886" s="12"/>
      <c r="E886" s="9"/>
      <c r="F886" s="10"/>
      <c r="G886" s="10"/>
      <c r="H886" s="5"/>
      <c r="N886" s="3"/>
      <c r="O886" s="3"/>
      <c r="P886" s="3"/>
      <c r="Q886" s="3"/>
      <c r="R886" s="20"/>
      <c r="S886" s="3"/>
      <c r="V886" s="19"/>
      <c r="X886" s="13" t="s">
        <v>14</v>
      </c>
      <c r="Y886" s="12"/>
      <c r="AA886" s="9"/>
      <c r="AB886" s="10"/>
      <c r="AC886" s="10"/>
      <c r="AD886" s="5"/>
      <c r="AJ886" s="3"/>
      <c r="AK886" s="3"/>
      <c r="AL886" s="3"/>
      <c r="AM886" s="3"/>
      <c r="AN886" s="20"/>
      <c r="AO886" s="3"/>
    </row>
    <row r="887" spans="2:41" x14ac:dyDescent="0.25">
      <c r="B887" s="13" t="s">
        <v>15</v>
      </c>
      <c r="C887" s="12"/>
      <c r="E887" s="9"/>
      <c r="F887" s="10"/>
      <c r="G887" s="10"/>
      <c r="H887" s="5"/>
      <c r="N887" s="3"/>
      <c r="O887" s="3"/>
      <c r="P887" s="3"/>
      <c r="Q887" s="3"/>
      <c r="R887" s="20"/>
      <c r="S887" s="3"/>
      <c r="V887" s="19"/>
      <c r="X887" s="13" t="s">
        <v>15</v>
      </c>
      <c r="Y887" s="12"/>
      <c r="AA887" s="9"/>
      <c r="AB887" s="10"/>
      <c r="AC887" s="10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3" t="s">
        <v>16</v>
      </c>
      <c r="C888" s="12"/>
      <c r="E888" s="161" t="s">
        <v>7</v>
      </c>
      <c r="F888" s="162"/>
      <c r="G888" s="163"/>
      <c r="H888" s="5">
        <f>SUM(H874:H887)</f>
        <v>0</v>
      </c>
      <c r="N888" s="3"/>
      <c r="O888" s="3"/>
      <c r="P888" s="3"/>
      <c r="Q888" s="3"/>
      <c r="R888" s="20"/>
      <c r="S888" s="3"/>
      <c r="V888" s="19"/>
      <c r="X888" s="13" t="s">
        <v>16</v>
      </c>
      <c r="Y888" s="12"/>
      <c r="AA888" s="161" t="s">
        <v>7</v>
      </c>
      <c r="AB888" s="162"/>
      <c r="AC888" s="163"/>
      <c r="AD888" s="5">
        <f>SUM(AD874:AD887)</f>
        <v>0</v>
      </c>
      <c r="AJ888" s="3"/>
      <c r="AK888" s="3"/>
      <c r="AL888" s="3"/>
      <c r="AM888" s="3"/>
      <c r="AN888" s="20"/>
      <c r="AO888" s="3"/>
    </row>
    <row r="889" spans="2:41" x14ac:dyDescent="0.25">
      <c r="B889" s="13" t="s">
        <v>17</v>
      </c>
      <c r="C889" s="12"/>
      <c r="E889" s="15"/>
      <c r="F889" s="15"/>
      <c r="G889" s="15"/>
      <c r="N889" s="3"/>
      <c r="O889" s="3"/>
      <c r="P889" s="3"/>
      <c r="Q889" s="3"/>
      <c r="R889" s="20"/>
      <c r="S889" s="3"/>
      <c r="V889" s="19"/>
      <c r="X889" s="13" t="s">
        <v>17</v>
      </c>
      <c r="Y889" s="12"/>
      <c r="AA889" s="15"/>
      <c r="AB889" s="15"/>
      <c r="AC889" s="15"/>
      <c r="AJ889" s="3"/>
      <c r="AK889" s="3"/>
      <c r="AL889" s="3"/>
      <c r="AM889" s="3"/>
      <c r="AN889" s="20"/>
      <c r="AO889" s="3"/>
    </row>
    <row r="890" spans="2:41" x14ac:dyDescent="0.25">
      <c r="B890" s="14"/>
      <c r="C890" s="12"/>
      <c r="N890" s="161" t="s">
        <v>7</v>
      </c>
      <c r="O890" s="162"/>
      <c r="P890" s="162"/>
      <c r="Q890" s="163"/>
      <c r="R890" s="20">
        <f>SUM(R874:R889)</f>
        <v>0</v>
      </c>
      <c r="S890" s="3"/>
      <c r="V890" s="19"/>
      <c r="X890" s="14"/>
      <c r="Y890" s="12"/>
      <c r="AJ890" s="161" t="s">
        <v>7</v>
      </c>
      <c r="AK890" s="162"/>
      <c r="AL890" s="162"/>
      <c r="AM890" s="163"/>
      <c r="AN890" s="20">
        <f>SUM(AN874:AN889)</f>
        <v>0</v>
      </c>
      <c r="AO890" s="3"/>
    </row>
    <row r="891" spans="2:41" x14ac:dyDescent="0.25">
      <c r="B891" s="14"/>
      <c r="C891" s="12"/>
      <c r="V891" s="19"/>
      <c r="X891" s="14"/>
      <c r="Y891" s="12"/>
    </row>
    <row r="892" spans="2:41" x14ac:dyDescent="0.25">
      <c r="B892" s="14"/>
      <c r="C892" s="12"/>
      <c r="V892" s="19"/>
      <c r="X892" s="14"/>
      <c r="Y892" s="12"/>
    </row>
    <row r="893" spans="2:41" x14ac:dyDescent="0.25">
      <c r="B893" s="14"/>
      <c r="C893" s="12"/>
      <c r="E893" s="16"/>
      <c r="V893" s="19"/>
      <c r="X893" s="14"/>
      <c r="Y893" s="12"/>
      <c r="AA893" s="16"/>
    </row>
    <row r="894" spans="2:41" x14ac:dyDescent="0.25">
      <c r="B894" s="14"/>
      <c r="C894" s="12"/>
      <c r="V894" s="19"/>
      <c r="X894" s="14"/>
      <c r="Y894" s="12"/>
    </row>
    <row r="895" spans="2:41" x14ac:dyDescent="0.25">
      <c r="B895" s="14"/>
      <c r="C895" s="12"/>
      <c r="V895" s="19"/>
      <c r="X895" s="14"/>
      <c r="Y895" s="12"/>
    </row>
    <row r="896" spans="2:41" x14ac:dyDescent="0.25">
      <c r="B896" s="14"/>
      <c r="C896" s="12"/>
      <c r="V896" s="19"/>
      <c r="X896" s="14"/>
      <c r="Y896" s="12"/>
    </row>
    <row r="897" spans="2:27" x14ac:dyDescent="0.25">
      <c r="B897" s="14"/>
      <c r="C897" s="12"/>
      <c r="V897" s="19"/>
      <c r="X897" s="14"/>
      <c r="Y897" s="12"/>
    </row>
    <row r="898" spans="2:27" x14ac:dyDescent="0.25">
      <c r="B898" s="14"/>
      <c r="C898" s="12"/>
      <c r="V898" s="19"/>
      <c r="X898" s="14"/>
      <c r="Y898" s="12"/>
    </row>
    <row r="899" spans="2:27" x14ac:dyDescent="0.25">
      <c r="B899" s="13"/>
      <c r="C899" s="12"/>
      <c r="V899" s="19"/>
      <c r="X899" s="13"/>
      <c r="Y899" s="12"/>
    </row>
    <row r="900" spans="2:27" x14ac:dyDescent="0.25">
      <c r="B900" s="17" t="s">
        <v>18</v>
      </c>
      <c r="C900" s="18">
        <f>SUM(C881:C899)</f>
        <v>3330.7160000000013</v>
      </c>
      <c r="D900" s="30" t="s">
        <v>22</v>
      </c>
      <c r="E900" s="30" t="s">
        <v>21</v>
      </c>
      <c r="V900" s="19"/>
      <c r="X900" s="17" t="s">
        <v>18</v>
      </c>
      <c r="Y900" s="18">
        <f>SUM(Y881:Y899)</f>
        <v>3330.7160000000013</v>
      </c>
      <c r="Z900" s="30" t="s">
        <v>22</v>
      </c>
      <c r="AA900" s="30" t="s">
        <v>21</v>
      </c>
    </row>
    <row r="901" spans="2:27" x14ac:dyDescent="0.25">
      <c r="E901" s="1" t="s">
        <v>19</v>
      </c>
      <c r="V901" s="19"/>
      <c r="AA901" s="1" t="s">
        <v>19</v>
      </c>
    </row>
    <row r="902" spans="2:27" x14ac:dyDescent="0.25">
      <c r="V902" s="19"/>
    </row>
    <row r="903" spans="2:27" x14ac:dyDescent="0.25">
      <c r="V903" s="19"/>
    </row>
    <row r="904" spans="2:27" x14ac:dyDescent="0.25">
      <c r="V904" s="19"/>
    </row>
    <row r="905" spans="2:27" x14ac:dyDescent="0.25">
      <c r="V905" s="19"/>
    </row>
    <row r="906" spans="2:27" x14ac:dyDescent="0.25">
      <c r="V906" s="19"/>
    </row>
    <row r="907" spans="2:27" x14ac:dyDescent="0.25">
      <c r="V907" s="19"/>
    </row>
    <row r="908" spans="2:27" x14ac:dyDescent="0.25">
      <c r="V908" s="19"/>
    </row>
    <row r="909" spans="2:27" x14ac:dyDescent="0.25">
      <c r="V909" s="19"/>
    </row>
    <row r="910" spans="2:27" x14ac:dyDescent="0.25">
      <c r="V910" s="19"/>
    </row>
    <row r="911" spans="2:27" x14ac:dyDescent="0.25">
      <c r="V911" s="19"/>
    </row>
    <row r="912" spans="2:27" x14ac:dyDescent="0.25">
      <c r="V912" s="19"/>
    </row>
    <row r="913" spans="2:41" x14ac:dyDescent="0.25">
      <c r="V913" s="19"/>
    </row>
    <row r="914" spans="2:41" x14ac:dyDescent="0.25">
      <c r="V914" s="19"/>
    </row>
    <row r="915" spans="2:41" x14ac:dyDescent="0.25">
      <c r="V915" s="19"/>
      <c r="AC915" s="164" t="s">
        <v>29</v>
      </c>
      <c r="AD915" s="164"/>
      <c r="AE915" s="164"/>
    </row>
    <row r="916" spans="2:41" x14ac:dyDescent="0.25">
      <c r="H916" s="165" t="s">
        <v>28</v>
      </c>
      <c r="I916" s="165"/>
      <c r="J916" s="165"/>
      <c r="V916" s="19"/>
      <c r="AC916" s="164"/>
      <c r="AD916" s="164"/>
      <c r="AE916" s="164"/>
    </row>
    <row r="917" spans="2:41" x14ac:dyDescent="0.25">
      <c r="H917" s="165"/>
      <c r="I917" s="165"/>
      <c r="J917" s="165"/>
      <c r="V917" s="19"/>
      <c r="AC917" s="164"/>
      <c r="AD917" s="164"/>
      <c r="AE917" s="164"/>
    </row>
    <row r="918" spans="2:41" x14ac:dyDescent="0.25">
      <c r="V918" s="19"/>
    </row>
    <row r="919" spans="2:41" x14ac:dyDescent="0.25">
      <c r="V919" s="19"/>
    </row>
    <row r="920" spans="2:41" ht="23.25" x14ac:dyDescent="0.35">
      <c r="B920" s="24" t="s">
        <v>71</v>
      </c>
      <c r="V920" s="19"/>
      <c r="X920" s="24" t="s">
        <v>71</v>
      </c>
    </row>
    <row r="921" spans="2:41" ht="23.25" x14ac:dyDescent="0.35">
      <c r="B921" s="25" t="s">
        <v>32</v>
      </c>
      <c r="C921" s="22">
        <f>IF(X872="PAGADO",0,Y877)</f>
        <v>-3330.7160000000013</v>
      </c>
      <c r="E921" s="166" t="s">
        <v>20</v>
      </c>
      <c r="F921" s="166"/>
      <c r="G921" s="166"/>
      <c r="H921" s="166"/>
      <c r="V921" s="19"/>
      <c r="X921" s="25" t="s">
        <v>32</v>
      </c>
      <c r="Y921" s="22">
        <f>IF(B921="PAGADO",0,C926)</f>
        <v>-3330.7160000000013</v>
      </c>
      <c r="AA921" s="166" t="s">
        <v>20</v>
      </c>
      <c r="AB921" s="166"/>
      <c r="AC921" s="166"/>
      <c r="AD921" s="166"/>
    </row>
    <row r="922" spans="2:41" x14ac:dyDescent="0.25">
      <c r="B922" s="1" t="s">
        <v>0</v>
      </c>
      <c r="C922" s="21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9"/>
      <c r="X922" s="1" t="s">
        <v>0</v>
      </c>
      <c r="Y922" s="21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2"/>
      <c r="E923" s="4"/>
      <c r="F923" s="3"/>
      <c r="G923" s="3"/>
      <c r="H923" s="5"/>
      <c r="N923" s="3"/>
      <c r="O923" s="3"/>
      <c r="P923" s="3"/>
      <c r="Q923" s="3"/>
      <c r="R923" s="20"/>
      <c r="S923" s="3"/>
      <c r="V923" s="19"/>
      <c r="Y923" s="22"/>
      <c r="AA923" s="4"/>
      <c r="AB923" s="3"/>
      <c r="AC923" s="3"/>
      <c r="AD923" s="5"/>
      <c r="AJ923" s="3"/>
      <c r="AK923" s="3"/>
      <c r="AL923" s="3"/>
      <c r="AM923" s="3"/>
      <c r="AN923" s="20"/>
      <c r="AO923" s="3"/>
    </row>
    <row r="924" spans="2:41" x14ac:dyDescent="0.25">
      <c r="B924" s="1" t="s">
        <v>24</v>
      </c>
      <c r="C924" s="21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20"/>
      <c r="S924" s="3"/>
      <c r="V924" s="19"/>
      <c r="X924" s="1" t="s">
        <v>24</v>
      </c>
      <c r="Y924" s="21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20"/>
      <c r="AO924" s="3"/>
    </row>
    <row r="925" spans="2:41" x14ac:dyDescent="0.25">
      <c r="B925" s="1" t="s">
        <v>9</v>
      </c>
      <c r="C925" s="22">
        <f>C948</f>
        <v>3330.7160000000013</v>
      </c>
      <c r="E925" s="4"/>
      <c r="F925" s="3"/>
      <c r="G925" s="3"/>
      <c r="H925" s="5"/>
      <c r="N925" s="3"/>
      <c r="O925" s="3"/>
      <c r="P925" s="3"/>
      <c r="Q925" s="3"/>
      <c r="R925" s="20"/>
      <c r="S925" s="3"/>
      <c r="V925" s="19"/>
      <c r="X925" s="1" t="s">
        <v>9</v>
      </c>
      <c r="Y925" s="22">
        <f>Y948</f>
        <v>3330.7160000000013</v>
      </c>
      <c r="AA925" s="4"/>
      <c r="AB925" s="3"/>
      <c r="AC925" s="3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6" t="s">
        <v>25</v>
      </c>
      <c r="C926" s="23">
        <f>C924-C925</f>
        <v>-3330.7160000000013</v>
      </c>
      <c r="E926" s="4"/>
      <c r="F926" s="3"/>
      <c r="G926" s="3"/>
      <c r="H926" s="5"/>
      <c r="N926" s="3"/>
      <c r="O926" s="3"/>
      <c r="P926" s="3"/>
      <c r="Q926" s="3"/>
      <c r="R926" s="20"/>
      <c r="S926" s="3"/>
      <c r="V926" s="19"/>
      <c r="X926" s="6" t="s">
        <v>8</v>
      </c>
      <c r="Y926" s="23">
        <f>Y924-Y925</f>
        <v>-3330.7160000000013</v>
      </c>
      <c r="AA926" s="4"/>
      <c r="AB926" s="3"/>
      <c r="AC926" s="3"/>
      <c r="AD926" s="5"/>
      <c r="AJ926" s="3"/>
      <c r="AK926" s="3"/>
      <c r="AL926" s="3"/>
      <c r="AM926" s="3"/>
      <c r="AN926" s="20"/>
      <c r="AO926" s="3"/>
    </row>
    <row r="927" spans="2:41" ht="26.25" x14ac:dyDescent="0.4">
      <c r="B927" s="167" t="str">
        <f>IF(C926&lt;0,"NO PAGAR","COBRAR")</f>
        <v>NO PAGAR</v>
      </c>
      <c r="C927" s="167"/>
      <c r="E927" s="9"/>
      <c r="F927" s="10"/>
      <c r="G927" s="10"/>
      <c r="H927" s="5"/>
      <c r="N927" s="3"/>
      <c r="O927" s="3"/>
      <c r="P927" s="3"/>
      <c r="Q927" s="3"/>
      <c r="R927" s="20"/>
      <c r="S927" s="3"/>
      <c r="V927" s="19"/>
      <c r="X927" s="167" t="str">
        <f>IF(Y926&lt;0,"NO PAGAR","COBRAR")</f>
        <v>NO PAGAR</v>
      </c>
      <c r="Y927" s="167"/>
      <c r="AA927" s="9"/>
      <c r="AB927" s="10"/>
      <c r="AC927" s="10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159" t="s">
        <v>9</v>
      </c>
      <c r="C928" s="160"/>
      <c r="E928" s="9"/>
      <c r="F928" s="10"/>
      <c r="G928" s="10"/>
      <c r="H928" s="5"/>
      <c r="N928" s="3"/>
      <c r="O928" s="3"/>
      <c r="P928" s="3"/>
      <c r="Q928" s="3"/>
      <c r="R928" s="20"/>
      <c r="S928" s="3"/>
      <c r="V928" s="19"/>
      <c r="X928" s="159" t="s">
        <v>9</v>
      </c>
      <c r="Y928" s="160"/>
      <c r="AA928" s="9"/>
      <c r="AB928" s="10"/>
      <c r="AC928" s="10"/>
      <c r="AD928" s="5"/>
      <c r="AJ928" s="3"/>
      <c r="AK928" s="3"/>
      <c r="AL928" s="3"/>
      <c r="AM928" s="3"/>
      <c r="AN928" s="20"/>
      <c r="AO928" s="3"/>
    </row>
    <row r="929" spans="2:41" x14ac:dyDescent="0.25">
      <c r="B929" s="11" t="str">
        <f>IF(C962&lt;0,"SALDO A FAVOR","SALDO ADELANTAD0'")</f>
        <v>SALDO ADELANTAD0'</v>
      </c>
      <c r="C929" s="12">
        <f>IF(Y877&lt;=0,Y877*-1)</f>
        <v>3330.7160000000013</v>
      </c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1" t="str">
        <f>IF(C926&lt;0,"SALDO ADELANTADO","SALDO A FAVOR'")</f>
        <v>SALDO ADELANTADO</v>
      </c>
      <c r="Y929" s="12">
        <f>IF(C926&lt;=0,C926*-1)</f>
        <v>3330.7160000000013</v>
      </c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3" t="s">
        <v>10</v>
      </c>
      <c r="C930" s="12">
        <f>R939</f>
        <v>0</v>
      </c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3" t="s">
        <v>10</v>
      </c>
      <c r="Y930" s="12">
        <f>AN939</f>
        <v>0</v>
      </c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3" t="s">
        <v>11</v>
      </c>
      <c r="C931" s="12"/>
      <c r="E931" s="9"/>
      <c r="F931" s="10"/>
      <c r="G931" s="10"/>
      <c r="H931" s="5"/>
      <c r="N931" s="3"/>
      <c r="O931" s="3"/>
      <c r="P931" s="3"/>
      <c r="Q931" s="3"/>
      <c r="R931" s="20"/>
      <c r="S931" s="3"/>
      <c r="V931" s="19"/>
      <c r="X931" s="13" t="s">
        <v>11</v>
      </c>
      <c r="Y931" s="12"/>
      <c r="AA931" s="9"/>
      <c r="AB931" s="10"/>
      <c r="AC931" s="10"/>
      <c r="AD931" s="5"/>
      <c r="AJ931" s="3"/>
      <c r="AK931" s="3"/>
      <c r="AL931" s="3"/>
      <c r="AM931" s="3"/>
      <c r="AN931" s="20"/>
      <c r="AO931" s="3"/>
    </row>
    <row r="932" spans="2:41" x14ac:dyDescent="0.25">
      <c r="B932" s="13" t="s">
        <v>12</v>
      </c>
      <c r="C932" s="12"/>
      <c r="E932" s="9"/>
      <c r="F932" s="10"/>
      <c r="G932" s="10"/>
      <c r="H932" s="5"/>
      <c r="N932" s="3"/>
      <c r="O932" s="3"/>
      <c r="P932" s="3"/>
      <c r="Q932" s="3"/>
      <c r="R932" s="20"/>
      <c r="S932" s="3"/>
      <c r="V932" s="19"/>
      <c r="X932" s="13" t="s">
        <v>12</v>
      </c>
      <c r="Y932" s="12"/>
      <c r="AA932" s="9"/>
      <c r="AB932" s="10"/>
      <c r="AC932" s="10"/>
      <c r="AD932" s="5"/>
      <c r="AJ932" s="3"/>
      <c r="AK932" s="3"/>
      <c r="AL932" s="3"/>
      <c r="AM932" s="3"/>
      <c r="AN932" s="20"/>
      <c r="AO932" s="3"/>
    </row>
    <row r="933" spans="2:41" x14ac:dyDescent="0.25">
      <c r="B933" s="13" t="s">
        <v>13</v>
      </c>
      <c r="C933" s="12"/>
      <c r="E933" s="9"/>
      <c r="F933" s="10"/>
      <c r="G933" s="10"/>
      <c r="H933" s="5"/>
      <c r="N933" s="3"/>
      <c r="O933" s="3"/>
      <c r="P933" s="3"/>
      <c r="Q933" s="3"/>
      <c r="R933" s="20"/>
      <c r="S933" s="3"/>
      <c r="V933" s="19"/>
      <c r="X933" s="13" t="s">
        <v>13</v>
      </c>
      <c r="Y933" s="12"/>
      <c r="AA933" s="9"/>
      <c r="AB933" s="10"/>
      <c r="AC933" s="10"/>
      <c r="AD933" s="5"/>
      <c r="AJ933" s="3"/>
      <c r="AK933" s="3"/>
      <c r="AL933" s="3"/>
      <c r="AM933" s="3"/>
      <c r="AN933" s="20"/>
      <c r="AO933" s="3"/>
    </row>
    <row r="934" spans="2:41" x14ac:dyDescent="0.25">
      <c r="B934" s="13" t="s">
        <v>14</v>
      </c>
      <c r="C934" s="12"/>
      <c r="E934" s="9"/>
      <c r="F934" s="10"/>
      <c r="G934" s="10"/>
      <c r="H934" s="5"/>
      <c r="N934" s="3"/>
      <c r="O934" s="3"/>
      <c r="P934" s="3"/>
      <c r="Q934" s="3"/>
      <c r="R934" s="20"/>
      <c r="S934" s="3"/>
      <c r="V934" s="19"/>
      <c r="X934" s="13" t="s">
        <v>14</v>
      </c>
      <c r="Y934" s="12"/>
      <c r="AA934" s="9"/>
      <c r="AB934" s="10"/>
      <c r="AC934" s="10"/>
      <c r="AD934" s="5"/>
      <c r="AJ934" s="3"/>
      <c r="AK934" s="3"/>
      <c r="AL934" s="3"/>
      <c r="AM934" s="3"/>
      <c r="AN934" s="20"/>
      <c r="AO934" s="3"/>
    </row>
    <row r="935" spans="2:41" x14ac:dyDescent="0.25">
      <c r="B935" s="13" t="s">
        <v>15</v>
      </c>
      <c r="C935" s="12"/>
      <c r="E935" s="9"/>
      <c r="F935" s="10"/>
      <c r="G935" s="10"/>
      <c r="H935" s="5"/>
      <c r="N935" s="3"/>
      <c r="O935" s="3"/>
      <c r="P935" s="3"/>
      <c r="Q935" s="3"/>
      <c r="R935" s="20"/>
      <c r="S935" s="3"/>
      <c r="V935" s="19"/>
      <c r="X935" s="13" t="s">
        <v>15</v>
      </c>
      <c r="Y935" s="12"/>
      <c r="AA935" s="9"/>
      <c r="AB935" s="10"/>
      <c r="AC935" s="10"/>
      <c r="AD935" s="5"/>
      <c r="AJ935" s="3"/>
      <c r="AK935" s="3"/>
      <c r="AL935" s="3"/>
      <c r="AM935" s="3"/>
      <c r="AN935" s="20"/>
      <c r="AO935" s="3"/>
    </row>
    <row r="936" spans="2:41" x14ac:dyDescent="0.25">
      <c r="B936" s="13" t="s">
        <v>16</v>
      </c>
      <c r="C936" s="12"/>
      <c r="E936" s="9"/>
      <c r="F936" s="10"/>
      <c r="G936" s="10"/>
      <c r="H936" s="5"/>
      <c r="N936" s="3"/>
      <c r="O936" s="3"/>
      <c r="P936" s="3"/>
      <c r="Q936" s="3"/>
      <c r="R936" s="20"/>
      <c r="S936" s="3"/>
      <c r="V936" s="19"/>
      <c r="X936" s="13" t="s">
        <v>16</v>
      </c>
      <c r="Y936" s="12"/>
      <c r="AA936" s="9"/>
      <c r="AB936" s="10"/>
      <c r="AC936" s="10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3" t="s">
        <v>17</v>
      </c>
      <c r="C937" s="12"/>
      <c r="E937" s="161" t="s">
        <v>7</v>
      </c>
      <c r="F937" s="162"/>
      <c r="G937" s="163"/>
      <c r="H937" s="5">
        <f>SUM(H923:H936)</f>
        <v>0</v>
      </c>
      <c r="N937" s="3"/>
      <c r="O937" s="3"/>
      <c r="P937" s="3"/>
      <c r="Q937" s="3"/>
      <c r="R937" s="20"/>
      <c r="S937" s="3"/>
      <c r="V937" s="19"/>
      <c r="X937" s="13" t="s">
        <v>17</v>
      </c>
      <c r="Y937" s="12"/>
      <c r="AA937" s="161" t="s">
        <v>7</v>
      </c>
      <c r="AB937" s="162"/>
      <c r="AC937" s="163"/>
      <c r="AD937" s="5">
        <f>SUM(AD923:AD936)</f>
        <v>0</v>
      </c>
      <c r="AJ937" s="3"/>
      <c r="AK937" s="3"/>
      <c r="AL937" s="3"/>
      <c r="AM937" s="3"/>
      <c r="AN937" s="20"/>
      <c r="AO937" s="3"/>
    </row>
    <row r="938" spans="2:41" x14ac:dyDescent="0.25">
      <c r="B938" s="14"/>
      <c r="C938" s="12"/>
      <c r="E938" s="15"/>
      <c r="F938" s="15"/>
      <c r="G938" s="15"/>
      <c r="N938" s="3"/>
      <c r="O938" s="3"/>
      <c r="P938" s="3"/>
      <c r="Q938" s="3"/>
      <c r="R938" s="20"/>
      <c r="S938" s="3"/>
      <c r="V938" s="19"/>
      <c r="X938" s="14"/>
      <c r="Y938" s="12"/>
      <c r="AA938" s="15"/>
      <c r="AB938" s="15"/>
      <c r="AC938" s="15"/>
      <c r="AJ938" s="3"/>
      <c r="AK938" s="3"/>
      <c r="AL938" s="3"/>
      <c r="AM938" s="3"/>
      <c r="AN938" s="20"/>
      <c r="AO938" s="3"/>
    </row>
    <row r="939" spans="2:41" x14ac:dyDescent="0.25">
      <c r="B939" s="14"/>
      <c r="C939" s="12"/>
      <c r="N939" s="161" t="s">
        <v>7</v>
      </c>
      <c r="O939" s="162"/>
      <c r="P939" s="162"/>
      <c r="Q939" s="163"/>
      <c r="R939" s="20">
        <f>SUM(R923:R938)</f>
        <v>0</v>
      </c>
      <c r="S939" s="3"/>
      <c r="V939" s="19"/>
      <c r="X939" s="14"/>
      <c r="Y939" s="12"/>
      <c r="AJ939" s="161" t="s">
        <v>7</v>
      </c>
      <c r="AK939" s="162"/>
      <c r="AL939" s="162"/>
      <c r="AM939" s="163"/>
      <c r="AN939" s="20">
        <f>SUM(AN923:AN938)</f>
        <v>0</v>
      </c>
      <c r="AO939" s="3"/>
    </row>
    <row r="940" spans="2:41" x14ac:dyDescent="0.25">
      <c r="B940" s="14"/>
      <c r="C940" s="12"/>
      <c r="V940" s="19"/>
      <c r="X940" s="14"/>
      <c r="Y940" s="12"/>
    </row>
    <row r="941" spans="2:41" x14ac:dyDescent="0.25">
      <c r="B941" s="14"/>
      <c r="C941" s="12"/>
      <c r="V941" s="19"/>
      <c r="X941" s="14"/>
      <c r="Y941" s="12"/>
    </row>
    <row r="942" spans="2:41" x14ac:dyDescent="0.25">
      <c r="B942" s="14"/>
      <c r="C942" s="12"/>
      <c r="E942" s="16"/>
      <c r="V942" s="19"/>
      <c r="X942" s="14"/>
      <c r="Y942" s="12"/>
      <c r="AA942" s="16"/>
    </row>
    <row r="943" spans="2:41" x14ac:dyDescent="0.25">
      <c r="B943" s="14"/>
      <c r="C943" s="12"/>
      <c r="V943" s="19"/>
      <c r="X943" s="14"/>
      <c r="Y943" s="12"/>
    </row>
    <row r="944" spans="2:41" x14ac:dyDescent="0.25">
      <c r="B944" s="14"/>
      <c r="C944" s="12"/>
      <c r="V944" s="19"/>
      <c r="X944" s="14"/>
      <c r="Y944" s="12"/>
    </row>
    <row r="945" spans="1:43" x14ac:dyDescent="0.25">
      <c r="B945" s="14"/>
      <c r="C945" s="12"/>
      <c r="V945" s="19"/>
      <c r="X945" s="14"/>
      <c r="Y945" s="12"/>
    </row>
    <row r="946" spans="1:43" x14ac:dyDescent="0.25">
      <c r="B946" s="14"/>
      <c r="C946" s="12"/>
      <c r="V946" s="19"/>
      <c r="X946" s="14"/>
      <c r="Y946" s="12"/>
    </row>
    <row r="947" spans="1:43" x14ac:dyDescent="0.25">
      <c r="B947" s="13"/>
      <c r="C947" s="12"/>
      <c r="V947" s="19"/>
      <c r="X947" s="13"/>
      <c r="Y947" s="12"/>
    </row>
    <row r="948" spans="1:43" x14ac:dyDescent="0.25">
      <c r="B948" s="17" t="s">
        <v>18</v>
      </c>
      <c r="C948" s="18">
        <f>SUM(C929:C947)</f>
        <v>3330.7160000000013</v>
      </c>
      <c r="V948" s="19"/>
      <c r="X948" s="17" t="s">
        <v>18</v>
      </c>
      <c r="Y948" s="18">
        <f>SUM(Y929:Y947)</f>
        <v>3330.7160000000013</v>
      </c>
    </row>
    <row r="949" spans="1:43" x14ac:dyDescent="0.25">
      <c r="D949" s="30" t="s">
        <v>22</v>
      </c>
      <c r="E949" s="30" t="s">
        <v>21</v>
      </c>
      <c r="V949" s="19"/>
      <c r="Z949" s="30" t="s">
        <v>22</v>
      </c>
      <c r="AA949" s="30" t="s">
        <v>21</v>
      </c>
    </row>
    <row r="950" spans="1:43" x14ac:dyDescent="0.25">
      <c r="E950" s="1" t="s">
        <v>19</v>
      </c>
      <c r="V950" s="19"/>
      <c r="AA950" s="1" t="s">
        <v>19</v>
      </c>
    </row>
    <row r="951" spans="1:43" x14ac:dyDescent="0.25">
      <c r="V951" s="19"/>
    </row>
    <row r="952" spans="1:43" x14ac:dyDescent="0.25">
      <c r="V952" s="19"/>
    </row>
    <row r="953" spans="1:43" x14ac:dyDescent="0.25">
      <c r="V953" s="19"/>
    </row>
    <row r="954" spans="1:43" x14ac:dyDescent="0.25">
      <c r="V954" s="19"/>
    </row>
    <row r="955" spans="1:43" x14ac:dyDescent="0.25">
      <c r="V955" s="19"/>
    </row>
    <row r="956" spans="1:43" x14ac:dyDescent="0.25">
      <c r="V956" s="19"/>
    </row>
    <row r="957" spans="1:43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</row>
    <row r="958" spans="1:43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</row>
    <row r="959" spans="1:43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</row>
    <row r="960" spans="1:43" x14ac:dyDescent="0.25">
      <c r="V960" s="19"/>
    </row>
    <row r="961" spans="2:41" x14ac:dyDescent="0.25">
      <c r="H961" s="165" t="s">
        <v>30</v>
      </c>
      <c r="I961" s="165"/>
      <c r="J961" s="165"/>
      <c r="V961" s="19"/>
      <c r="AA961" s="165" t="s">
        <v>31</v>
      </c>
      <c r="AB961" s="165"/>
      <c r="AC961" s="165"/>
    </row>
    <row r="962" spans="2:41" x14ac:dyDescent="0.25">
      <c r="H962" s="165"/>
      <c r="I962" s="165"/>
      <c r="J962" s="165"/>
      <c r="V962" s="19"/>
      <c r="AA962" s="165"/>
      <c r="AB962" s="165"/>
      <c r="AC962" s="165"/>
    </row>
    <row r="963" spans="2:41" x14ac:dyDescent="0.25">
      <c r="V963" s="19"/>
    </row>
    <row r="964" spans="2:41" x14ac:dyDescent="0.25">
      <c r="V964" s="19"/>
    </row>
    <row r="965" spans="2:41" ht="23.25" x14ac:dyDescent="0.35">
      <c r="B965" s="26" t="s">
        <v>73</v>
      </c>
      <c r="V965" s="19"/>
      <c r="X965" s="24" t="s">
        <v>71</v>
      </c>
    </row>
    <row r="966" spans="2:41" ht="23.25" x14ac:dyDescent="0.35">
      <c r="B966" s="25" t="s">
        <v>32</v>
      </c>
      <c r="C966" s="22">
        <f>IF(X921="PAGADO",0,C926)</f>
        <v>-3330.7160000000013</v>
      </c>
      <c r="E966" s="166" t="s">
        <v>20</v>
      </c>
      <c r="F966" s="166"/>
      <c r="G966" s="166"/>
      <c r="H966" s="166"/>
      <c r="V966" s="19"/>
      <c r="X966" s="25" t="s">
        <v>32</v>
      </c>
      <c r="Y966" s="22">
        <f>IF(B1766="PAGADO",0,C971)</f>
        <v>-3330.7160000000013</v>
      </c>
      <c r="AA966" s="166" t="s">
        <v>20</v>
      </c>
      <c r="AB966" s="166"/>
      <c r="AC966" s="166"/>
      <c r="AD966" s="166"/>
    </row>
    <row r="967" spans="2:41" x14ac:dyDescent="0.25">
      <c r="B967" s="1" t="s">
        <v>0</v>
      </c>
      <c r="C967" s="21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9"/>
      <c r="X967" s="1" t="s">
        <v>0</v>
      </c>
      <c r="Y967" s="21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2"/>
      <c r="E968" s="4"/>
      <c r="F968" s="3"/>
      <c r="G968" s="3"/>
      <c r="H968" s="5"/>
      <c r="N968" s="3"/>
      <c r="O968" s="3"/>
      <c r="P968" s="3"/>
      <c r="Q968" s="3"/>
      <c r="R968" s="20"/>
      <c r="S968" s="3"/>
      <c r="V968" s="19"/>
      <c r="Y968" s="22"/>
      <c r="AA968" s="4"/>
      <c r="AB968" s="3"/>
      <c r="AC968" s="3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" t="s">
        <v>24</v>
      </c>
      <c r="C969" s="21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20"/>
      <c r="S969" s="3"/>
      <c r="V969" s="19"/>
      <c r="X969" s="1" t="s">
        <v>24</v>
      </c>
      <c r="Y969" s="21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" t="s">
        <v>9</v>
      </c>
      <c r="C970" s="22">
        <f>C994</f>
        <v>3330.7160000000013</v>
      </c>
      <c r="E970" s="4"/>
      <c r="F970" s="3"/>
      <c r="G970" s="3"/>
      <c r="H970" s="5"/>
      <c r="N970" s="3"/>
      <c r="O970" s="3"/>
      <c r="P970" s="3"/>
      <c r="Q970" s="3"/>
      <c r="R970" s="20"/>
      <c r="S970" s="3"/>
      <c r="V970" s="19"/>
      <c r="X970" s="1" t="s">
        <v>9</v>
      </c>
      <c r="Y970" s="22">
        <f>Y994</f>
        <v>3330.7160000000013</v>
      </c>
      <c r="AA970" s="4"/>
      <c r="AB970" s="3"/>
      <c r="AC970" s="3"/>
      <c r="AD970" s="5"/>
      <c r="AJ970" s="3"/>
      <c r="AK970" s="3"/>
      <c r="AL970" s="3"/>
      <c r="AM970" s="3"/>
      <c r="AN970" s="20"/>
      <c r="AO970" s="3"/>
    </row>
    <row r="971" spans="2:41" x14ac:dyDescent="0.25">
      <c r="B971" s="6" t="s">
        <v>26</v>
      </c>
      <c r="C971" s="23">
        <f>C969-C970</f>
        <v>-3330.7160000000013</v>
      </c>
      <c r="E971" s="4"/>
      <c r="F971" s="3"/>
      <c r="G971" s="3"/>
      <c r="H971" s="5"/>
      <c r="N971" s="3"/>
      <c r="O971" s="3"/>
      <c r="P971" s="3"/>
      <c r="Q971" s="3"/>
      <c r="R971" s="20"/>
      <c r="S971" s="3"/>
      <c r="V971" s="19"/>
      <c r="X971" s="6" t="s">
        <v>27</v>
      </c>
      <c r="Y971" s="23">
        <f>Y969-Y970</f>
        <v>-3330.7160000000013</v>
      </c>
      <c r="AA971" s="4"/>
      <c r="AB971" s="3"/>
      <c r="AC971" s="3"/>
      <c r="AD971" s="5"/>
      <c r="AJ971" s="3"/>
      <c r="AK971" s="3"/>
      <c r="AL971" s="3"/>
      <c r="AM971" s="3"/>
      <c r="AN971" s="20"/>
      <c r="AO971" s="3"/>
    </row>
    <row r="972" spans="2:41" ht="23.25" x14ac:dyDescent="0.35">
      <c r="B972" s="6"/>
      <c r="C972" s="7"/>
      <c r="E972" s="9"/>
      <c r="F972" s="10"/>
      <c r="G972" s="10"/>
      <c r="H972" s="5"/>
      <c r="N972" s="3"/>
      <c r="O972" s="3"/>
      <c r="P972" s="3"/>
      <c r="Q972" s="3"/>
      <c r="R972" s="20"/>
      <c r="S972" s="3"/>
      <c r="V972" s="19"/>
      <c r="X972" s="168" t="str">
        <f>IF(Y971&lt;0,"NO PAGAR","COBRAR'")</f>
        <v>NO PAGAR</v>
      </c>
      <c r="Y972" s="168"/>
      <c r="AA972" s="9"/>
      <c r="AB972" s="10"/>
      <c r="AC972" s="10"/>
      <c r="AD972" s="5"/>
      <c r="AJ972" s="3"/>
      <c r="AK972" s="3"/>
      <c r="AL972" s="3"/>
      <c r="AM972" s="3"/>
      <c r="AN972" s="20"/>
      <c r="AO972" s="3"/>
    </row>
    <row r="973" spans="2:41" ht="23.25" x14ac:dyDescent="0.35">
      <c r="B973" s="168" t="str">
        <f>IF(C971&lt;0,"NO PAGAR","COBRAR'")</f>
        <v>NO PAGAR</v>
      </c>
      <c r="C973" s="168"/>
      <c r="E973" s="9"/>
      <c r="F973" s="10"/>
      <c r="G973" s="10"/>
      <c r="H973" s="5"/>
      <c r="N973" s="3"/>
      <c r="O973" s="3"/>
      <c r="P973" s="3"/>
      <c r="Q973" s="3"/>
      <c r="R973" s="20"/>
      <c r="S973" s="3"/>
      <c r="V973" s="19"/>
      <c r="X973" s="6"/>
      <c r="Y973" s="8"/>
      <c r="AA973" s="9"/>
      <c r="AB973" s="10"/>
      <c r="AC973" s="10"/>
      <c r="AD973" s="5"/>
      <c r="AJ973" s="3"/>
      <c r="AK973" s="3"/>
      <c r="AL973" s="3"/>
      <c r="AM973" s="3"/>
      <c r="AN973" s="20"/>
      <c r="AO973" s="3"/>
    </row>
    <row r="974" spans="2:41" x14ac:dyDescent="0.25">
      <c r="B974" s="159" t="s">
        <v>9</v>
      </c>
      <c r="C974" s="160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59" t="s">
        <v>9</v>
      </c>
      <c r="Y974" s="160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2:41" x14ac:dyDescent="0.25">
      <c r="B975" s="11" t="str">
        <f>IF(Y926&lt;0,"SALDO ADELANTADO","SALDO A FAVOR '")</f>
        <v>SALDO ADELANTADO</v>
      </c>
      <c r="C975" s="12">
        <f>IF(Y926&lt;=0,Y926*-1)</f>
        <v>3330.7160000000013</v>
      </c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11" t="str">
        <f>IF(C971&lt;0,"SALDO ADELANTADO","SALDO A FAVOR'")</f>
        <v>SALDO ADELANTADO</v>
      </c>
      <c r="Y975" s="12">
        <f>IF(C971&lt;=0,C971*-1)</f>
        <v>3330.7160000000013</v>
      </c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2:41" x14ac:dyDescent="0.25">
      <c r="B976" s="13" t="s">
        <v>10</v>
      </c>
      <c r="C976" s="12">
        <f>R984</f>
        <v>0</v>
      </c>
      <c r="E976" s="9"/>
      <c r="F976" s="10"/>
      <c r="G976" s="10"/>
      <c r="H976" s="5"/>
      <c r="N976" s="3"/>
      <c r="O976" s="3"/>
      <c r="P976" s="3"/>
      <c r="Q976" s="3"/>
      <c r="R976" s="20"/>
      <c r="S976" s="3"/>
      <c r="V976" s="19"/>
      <c r="X976" s="13" t="s">
        <v>10</v>
      </c>
      <c r="Y976" s="12">
        <f>AN984</f>
        <v>0</v>
      </c>
      <c r="AA976" s="9"/>
      <c r="AB976" s="10"/>
      <c r="AC976" s="10"/>
      <c r="AD976" s="5"/>
      <c r="AJ976" s="3"/>
      <c r="AK976" s="3"/>
      <c r="AL976" s="3"/>
      <c r="AM976" s="3"/>
      <c r="AN976" s="20"/>
      <c r="AO976" s="3"/>
    </row>
    <row r="977" spans="2:41" x14ac:dyDescent="0.25">
      <c r="B977" s="13" t="s">
        <v>11</v>
      </c>
      <c r="C977" s="12"/>
      <c r="E977" s="9"/>
      <c r="F977" s="10"/>
      <c r="G977" s="10"/>
      <c r="H977" s="5"/>
      <c r="N977" s="3"/>
      <c r="O977" s="3"/>
      <c r="P977" s="3"/>
      <c r="Q977" s="3"/>
      <c r="R977" s="20"/>
      <c r="S977" s="3"/>
      <c r="V977" s="19"/>
      <c r="X977" s="13" t="s">
        <v>11</v>
      </c>
      <c r="Y977" s="12"/>
      <c r="AA977" s="9"/>
      <c r="AB977" s="10"/>
      <c r="AC977" s="10"/>
      <c r="AD977" s="5"/>
      <c r="AJ977" s="3"/>
      <c r="AK977" s="3"/>
      <c r="AL977" s="3"/>
      <c r="AM977" s="3"/>
      <c r="AN977" s="20"/>
      <c r="AO977" s="3"/>
    </row>
    <row r="978" spans="2:41" x14ac:dyDescent="0.25">
      <c r="B978" s="13" t="s">
        <v>12</v>
      </c>
      <c r="C978" s="12"/>
      <c r="E978" s="9"/>
      <c r="F978" s="10"/>
      <c r="G978" s="10"/>
      <c r="H978" s="5"/>
      <c r="N978" s="3"/>
      <c r="O978" s="3"/>
      <c r="P978" s="3"/>
      <c r="Q978" s="3"/>
      <c r="R978" s="20"/>
      <c r="S978" s="3"/>
      <c r="V978" s="19"/>
      <c r="X978" s="13" t="s">
        <v>12</v>
      </c>
      <c r="Y978" s="12"/>
      <c r="AA978" s="9"/>
      <c r="AB978" s="10"/>
      <c r="AC978" s="10"/>
      <c r="AD978" s="5"/>
      <c r="AJ978" s="3"/>
      <c r="AK978" s="3"/>
      <c r="AL978" s="3"/>
      <c r="AM978" s="3"/>
      <c r="AN978" s="20"/>
      <c r="AO978" s="3"/>
    </row>
    <row r="979" spans="2:41" x14ac:dyDescent="0.25">
      <c r="B979" s="13" t="s">
        <v>13</v>
      </c>
      <c r="C979" s="12"/>
      <c r="E979" s="9"/>
      <c r="F979" s="10"/>
      <c r="G979" s="10"/>
      <c r="H979" s="5"/>
      <c r="N979" s="3"/>
      <c r="O979" s="3"/>
      <c r="P979" s="3"/>
      <c r="Q979" s="3"/>
      <c r="R979" s="20"/>
      <c r="S979" s="3"/>
      <c r="V979" s="19"/>
      <c r="X979" s="13" t="s">
        <v>13</v>
      </c>
      <c r="Y979" s="12"/>
      <c r="AA979" s="9"/>
      <c r="AB979" s="10"/>
      <c r="AC979" s="10"/>
      <c r="AD979" s="5"/>
      <c r="AJ979" s="3"/>
      <c r="AK979" s="3"/>
      <c r="AL979" s="3"/>
      <c r="AM979" s="3"/>
      <c r="AN979" s="20"/>
      <c r="AO979" s="3"/>
    </row>
    <row r="980" spans="2:41" x14ac:dyDescent="0.25">
      <c r="B980" s="13" t="s">
        <v>14</v>
      </c>
      <c r="C980" s="12"/>
      <c r="E980" s="9"/>
      <c r="F980" s="10"/>
      <c r="G980" s="10"/>
      <c r="H980" s="5"/>
      <c r="N980" s="3"/>
      <c r="O980" s="3"/>
      <c r="P980" s="3"/>
      <c r="Q980" s="3"/>
      <c r="R980" s="20"/>
      <c r="S980" s="3"/>
      <c r="V980" s="19"/>
      <c r="X980" s="13" t="s">
        <v>14</v>
      </c>
      <c r="Y980" s="12"/>
      <c r="AA980" s="9"/>
      <c r="AB980" s="10"/>
      <c r="AC980" s="10"/>
      <c r="AD980" s="5"/>
      <c r="AJ980" s="3"/>
      <c r="AK980" s="3"/>
      <c r="AL980" s="3"/>
      <c r="AM980" s="3"/>
      <c r="AN980" s="20"/>
      <c r="AO980" s="3"/>
    </row>
    <row r="981" spans="2:41" x14ac:dyDescent="0.25">
      <c r="B981" s="13" t="s">
        <v>15</v>
      </c>
      <c r="C981" s="12"/>
      <c r="E981" s="9"/>
      <c r="F981" s="10"/>
      <c r="G981" s="10"/>
      <c r="H981" s="5"/>
      <c r="N981" s="3"/>
      <c r="O981" s="3"/>
      <c r="P981" s="3"/>
      <c r="Q981" s="3"/>
      <c r="R981" s="20"/>
      <c r="S981" s="3"/>
      <c r="V981" s="19"/>
      <c r="X981" s="13" t="s">
        <v>15</v>
      </c>
      <c r="Y981" s="12"/>
      <c r="AA981" s="9"/>
      <c r="AB981" s="10"/>
      <c r="AC981" s="10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3" t="s">
        <v>16</v>
      </c>
      <c r="C982" s="12"/>
      <c r="E982" s="161" t="s">
        <v>7</v>
      </c>
      <c r="F982" s="162"/>
      <c r="G982" s="163"/>
      <c r="H982" s="5">
        <f>SUM(H968:H981)</f>
        <v>0</v>
      </c>
      <c r="N982" s="3"/>
      <c r="O982" s="3"/>
      <c r="P982" s="3"/>
      <c r="Q982" s="3"/>
      <c r="R982" s="20"/>
      <c r="S982" s="3"/>
      <c r="V982" s="19"/>
      <c r="X982" s="13" t="s">
        <v>16</v>
      </c>
      <c r="Y982" s="12"/>
      <c r="AA982" s="161" t="s">
        <v>7</v>
      </c>
      <c r="AB982" s="162"/>
      <c r="AC982" s="163"/>
      <c r="AD982" s="5">
        <f>SUM(AD968:AD981)</f>
        <v>0</v>
      </c>
      <c r="AJ982" s="3"/>
      <c r="AK982" s="3"/>
      <c r="AL982" s="3"/>
      <c r="AM982" s="3"/>
      <c r="AN982" s="20"/>
      <c r="AO982" s="3"/>
    </row>
    <row r="983" spans="2:41" x14ac:dyDescent="0.25">
      <c r="B983" s="13" t="s">
        <v>17</v>
      </c>
      <c r="C983" s="12"/>
      <c r="E983" s="15"/>
      <c r="F983" s="15"/>
      <c r="G983" s="15"/>
      <c r="N983" s="3"/>
      <c r="O983" s="3"/>
      <c r="P983" s="3"/>
      <c r="Q983" s="3"/>
      <c r="R983" s="20"/>
      <c r="S983" s="3"/>
      <c r="V983" s="19"/>
      <c r="X983" s="13" t="s">
        <v>17</v>
      </c>
      <c r="Y983" s="12"/>
      <c r="AA983" s="15"/>
      <c r="AB983" s="15"/>
      <c r="AC983" s="15"/>
      <c r="AJ983" s="3"/>
      <c r="AK983" s="3"/>
      <c r="AL983" s="3"/>
      <c r="AM983" s="3"/>
      <c r="AN983" s="20"/>
      <c r="AO983" s="3"/>
    </row>
    <row r="984" spans="2:41" x14ac:dyDescent="0.25">
      <c r="B984" s="14"/>
      <c r="C984" s="12"/>
      <c r="N984" s="161" t="s">
        <v>7</v>
      </c>
      <c r="O984" s="162"/>
      <c r="P984" s="162"/>
      <c r="Q984" s="163"/>
      <c r="R984" s="20">
        <f>SUM(R968:R983)</f>
        <v>0</v>
      </c>
      <c r="S984" s="3"/>
      <c r="V984" s="19"/>
      <c r="X984" s="14"/>
      <c r="Y984" s="12"/>
      <c r="AJ984" s="161" t="s">
        <v>7</v>
      </c>
      <c r="AK984" s="162"/>
      <c r="AL984" s="162"/>
      <c r="AM984" s="163"/>
      <c r="AN984" s="20">
        <f>SUM(AN968:AN983)</f>
        <v>0</v>
      </c>
      <c r="AO984" s="3"/>
    </row>
    <row r="985" spans="2:41" x14ac:dyDescent="0.25">
      <c r="B985" s="14"/>
      <c r="C985" s="12"/>
      <c r="V985" s="19"/>
      <c r="X985" s="14"/>
      <c r="Y985" s="12"/>
    </row>
    <row r="986" spans="2:41" x14ac:dyDescent="0.25">
      <c r="B986" s="14"/>
      <c r="C986" s="12"/>
      <c r="V986" s="19"/>
      <c r="X986" s="14"/>
      <c r="Y986" s="12"/>
    </row>
    <row r="987" spans="2:41" x14ac:dyDescent="0.25">
      <c r="B987" s="14"/>
      <c r="C987" s="12"/>
      <c r="E987" s="16"/>
      <c r="V987" s="19"/>
      <c r="X987" s="14"/>
      <c r="Y987" s="12"/>
      <c r="AA987" s="16"/>
    </row>
    <row r="988" spans="2:41" x14ac:dyDescent="0.25">
      <c r="B988" s="14"/>
      <c r="C988" s="12"/>
      <c r="V988" s="19"/>
      <c r="X988" s="14"/>
      <c r="Y988" s="12"/>
    </row>
    <row r="989" spans="2:41" x14ac:dyDescent="0.25">
      <c r="B989" s="14"/>
      <c r="C989" s="12"/>
      <c r="V989" s="19"/>
      <c r="X989" s="14"/>
      <c r="Y989" s="12"/>
    </row>
    <row r="990" spans="2:41" x14ac:dyDescent="0.25">
      <c r="B990" s="14"/>
      <c r="C990" s="12"/>
      <c r="V990" s="19"/>
      <c r="X990" s="14"/>
      <c r="Y990" s="12"/>
    </row>
    <row r="991" spans="2:41" x14ac:dyDescent="0.25">
      <c r="B991" s="14"/>
      <c r="C991" s="12"/>
      <c r="V991" s="19"/>
      <c r="X991" s="14"/>
      <c r="Y991" s="12"/>
    </row>
    <row r="992" spans="2:41" x14ac:dyDescent="0.25">
      <c r="B992" s="14"/>
      <c r="C992" s="12"/>
      <c r="V992" s="19"/>
      <c r="X992" s="14"/>
      <c r="Y992" s="12"/>
    </row>
    <row r="993" spans="2:31" x14ac:dyDescent="0.25">
      <c r="B993" s="13"/>
      <c r="C993" s="12"/>
      <c r="V993" s="19"/>
      <c r="X993" s="13"/>
      <c r="Y993" s="12"/>
    </row>
    <row r="994" spans="2:31" x14ac:dyDescent="0.25">
      <c r="B994" s="17" t="s">
        <v>18</v>
      </c>
      <c r="C994" s="18">
        <f>SUM(C975:C993)</f>
        <v>3330.7160000000013</v>
      </c>
      <c r="D994" s="30" t="s">
        <v>22</v>
      </c>
      <c r="E994" s="30" t="s">
        <v>21</v>
      </c>
      <c r="V994" s="19"/>
      <c r="X994" s="17" t="s">
        <v>18</v>
      </c>
      <c r="Y994" s="18">
        <f>SUM(Y975:Y993)</f>
        <v>3330.7160000000013</v>
      </c>
      <c r="Z994" s="30" t="s">
        <v>22</v>
      </c>
      <c r="AA994" s="30" t="s">
        <v>21</v>
      </c>
    </row>
    <row r="995" spans="2:31" x14ac:dyDescent="0.25">
      <c r="E995" s="1" t="s">
        <v>19</v>
      </c>
      <c r="V995" s="19"/>
      <c r="AA995" s="1" t="s">
        <v>19</v>
      </c>
    </row>
    <row r="996" spans="2:31" x14ac:dyDescent="0.25">
      <c r="V996" s="19"/>
    </row>
    <row r="997" spans="2:31" x14ac:dyDescent="0.25">
      <c r="V997" s="19"/>
    </row>
    <row r="998" spans="2:31" x14ac:dyDescent="0.25">
      <c r="V998" s="19"/>
    </row>
    <row r="999" spans="2:31" x14ac:dyDescent="0.25">
      <c r="V999" s="19"/>
    </row>
    <row r="1000" spans="2:31" x14ac:dyDescent="0.25">
      <c r="V1000" s="19"/>
    </row>
    <row r="1001" spans="2:31" x14ac:dyDescent="0.25">
      <c r="V1001" s="19"/>
    </row>
    <row r="1002" spans="2:31" x14ac:dyDescent="0.25">
      <c r="V1002" s="19"/>
    </row>
    <row r="1003" spans="2:31" x14ac:dyDescent="0.25">
      <c r="V1003" s="19"/>
    </row>
    <row r="1004" spans="2:31" x14ac:dyDescent="0.25">
      <c r="V1004" s="19"/>
    </row>
    <row r="1005" spans="2:31" x14ac:dyDescent="0.25">
      <c r="V1005" s="19"/>
    </row>
    <row r="1006" spans="2:31" x14ac:dyDescent="0.25">
      <c r="V1006" s="19"/>
    </row>
    <row r="1007" spans="2:31" x14ac:dyDescent="0.25">
      <c r="V1007" s="19"/>
    </row>
    <row r="1008" spans="2:31" x14ac:dyDescent="0.25">
      <c r="V1008" s="19"/>
      <c r="AC1008" s="164" t="s">
        <v>29</v>
      </c>
      <c r="AD1008" s="164"/>
      <c r="AE1008" s="164"/>
    </row>
    <row r="1009" spans="2:41" x14ac:dyDescent="0.25">
      <c r="H1009" s="165" t="s">
        <v>28</v>
      </c>
      <c r="I1009" s="165"/>
      <c r="J1009" s="165"/>
      <c r="V1009" s="19"/>
      <c r="AC1009" s="164"/>
      <c r="AD1009" s="164"/>
      <c r="AE1009" s="164"/>
    </row>
    <row r="1010" spans="2:41" x14ac:dyDescent="0.25">
      <c r="H1010" s="165"/>
      <c r="I1010" s="165"/>
      <c r="J1010" s="165"/>
      <c r="V1010" s="19"/>
      <c r="AC1010" s="164"/>
      <c r="AD1010" s="164"/>
      <c r="AE1010" s="164"/>
    </row>
    <row r="1011" spans="2:41" x14ac:dyDescent="0.25">
      <c r="V1011" s="19"/>
    </row>
    <row r="1012" spans="2:41" x14ac:dyDescent="0.25">
      <c r="V1012" s="19"/>
    </row>
    <row r="1013" spans="2:41" ht="23.25" x14ac:dyDescent="0.35">
      <c r="B1013" s="24" t="s">
        <v>72</v>
      </c>
      <c r="V1013" s="19"/>
      <c r="X1013" s="24" t="s">
        <v>74</v>
      </c>
    </row>
    <row r="1014" spans="2:41" ht="23.25" x14ac:dyDescent="0.35">
      <c r="B1014" s="25" t="s">
        <v>32</v>
      </c>
      <c r="C1014" s="22">
        <f>IF(X966="PAGADO",0,Y971)</f>
        <v>-3330.7160000000013</v>
      </c>
      <c r="E1014" s="166" t="s">
        <v>20</v>
      </c>
      <c r="F1014" s="166"/>
      <c r="G1014" s="166"/>
      <c r="H1014" s="166"/>
      <c r="V1014" s="19"/>
      <c r="X1014" s="25" t="s">
        <v>32</v>
      </c>
      <c r="Y1014" s="22">
        <f>IF(B1014="PAGADO",0,C1019)</f>
        <v>-3330.7160000000013</v>
      </c>
      <c r="AA1014" s="166" t="s">
        <v>20</v>
      </c>
      <c r="AB1014" s="166"/>
      <c r="AC1014" s="166"/>
      <c r="AD1014" s="166"/>
    </row>
    <row r="1015" spans="2:41" x14ac:dyDescent="0.25">
      <c r="B1015" s="1" t="s">
        <v>0</v>
      </c>
      <c r="C1015" s="21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9"/>
      <c r="X1015" s="1" t="s">
        <v>0</v>
      </c>
      <c r="Y1015" s="21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2"/>
      <c r="E1016" s="4"/>
      <c r="F1016" s="3"/>
      <c r="G1016" s="3"/>
      <c r="H1016" s="5"/>
      <c r="N1016" s="3"/>
      <c r="O1016" s="3"/>
      <c r="P1016" s="3"/>
      <c r="Q1016" s="3"/>
      <c r="R1016" s="20"/>
      <c r="S1016" s="3"/>
      <c r="V1016" s="19"/>
      <c r="Y1016" s="22"/>
      <c r="AA1016" s="4"/>
      <c r="AB1016" s="3"/>
      <c r="AC1016" s="3"/>
      <c r="AD1016" s="5"/>
      <c r="AJ1016" s="3"/>
      <c r="AK1016" s="3"/>
      <c r="AL1016" s="3"/>
      <c r="AM1016" s="3"/>
      <c r="AN1016" s="20"/>
      <c r="AO1016" s="3"/>
    </row>
    <row r="1017" spans="2:41" x14ac:dyDescent="0.25">
      <c r="B1017" s="1" t="s">
        <v>24</v>
      </c>
      <c r="C1017" s="21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20"/>
      <c r="S1017" s="3"/>
      <c r="V1017" s="19"/>
      <c r="X1017" s="1" t="s">
        <v>24</v>
      </c>
      <c r="Y1017" s="21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20"/>
      <c r="AO1017" s="3"/>
    </row>
    <row r="1018" spans="2:41" x14ac:dyDescent="0.25">
      <c r="B1018" s="1" t="s">
        <v>9</v>
      </c>
      <c r="C1018" s="22">
        <f>C1041</f>
        <v>3330.7160000000013</v>
      </c>
      <c r="E1018" s="4"/>
      <c r="F1018" s="3"/>
      <c r="G1018" s="3"/>
      <c r="H1018" s="5"/>
      <c r="N1018" s="3"/>
      <c r="O1018" s="3"/>
      <c r="P1018" s="3"/>
      <c r="Q1018" s="3"/>
      <c r="R1018" s="20"/>
      <c r="S1018" s="3"/>
      <c r="V1018" s="19"/>
      <c r="X1018" s="1" t="s">
        <v>9</v>
      </c>
      <c r="Y1018" s="22">
        <f>Y1041</f>
        <v>3330.7160000000013</v>
      </c>
      <c r="AA1018" s="4"/>
      <c r="AB1018" s="3"/>
      <c r="AC1018" s="3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6" t="s">
        <v>25</v>
      </c>
      <c r="C1019" s="23">
        <f>C1017-C1018</f>
        <v>-3330.7160000000013</v>
      </c>
      <c r="E1019" s="4"/>
      <c r="F1019" s="3"/>
      <c r="G1019" s="3"/>
      <c r="H1019" s="5"/>
      <c r="N1019" s="3"/>
      <c r="O1019" s="3"/>
      <c r="P1019" s="3"/>
      <c r="Q1019" s="3"/>
      <c r="R1019" s="20"/>
      <c r="S1019" s="3"/>
      <c r="V1019" s="19"/>
      <c r="X1019" s="6" t="s">
        <v>8</v>
      </c>
      <c r="Y1019" s="23">
        <f>Y1017-Y1018</f>
        <v>-3330.7160000000013</v>
      </c>
      <c r="AA1019" s="4"/>
      <c r="AB1019" s="3"/>
      <c r="AC1019" s="3"/>
      <c r="AD1019" s="5"/>
      <c r="AJ1019" s="3"/>
      <c r="AK1019" s="3"/>
      <c r="AL1019" s="3"/>
      <c r="AM1019" s="3"/>
      <c r="AN1019" s="20"/>
      <c r="AO1019" s="3"/>
    </row>
    <row r="1020" spans="2:41" ht="26.25" x14ac:dyDescent="0.4">
      <c r="B1020" s="167" t="str">
        <f>IF(C1019&lt;0,"NO PAGAR","COBRAR")</f>
        <v>NO PAGAR</v>
      </c>
      <c r="C1020" s="167"/>
      <c r="E1020" s="9"/>
      <c r="F1020" s="10"/>
      <c r="G1020" s="10"/>
      <c r="H1020" s="5"/>
      <c r="N1020" s="3"/>
      <c r="O1020" s="3"/>
      <c r="P1020" s="3"/>
      <c r="Q1020" s="3"/>
      <c r="R1020" s="20"/>
      <c r="S1020" s="3"/>
      <c r="V1020" s="19"/>
      <c r="X1020" s="167" t="str">
        <f>IF(Y1019&lt;0,"NO PAGAR","COBRAR")</f>
        <v>NO PAGAR</v>
      </c>
      <c r="Y1020" s="167"/>
      <c r="AA1020" s="9"/>
      <c r="AB1020" s="10"/>
      <c r="AC1020" s="10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159" t="s">
        <v>9</v>
      </c>
      <c r="C1021" s="160"/>
      <c r="E1021" s="9"/>
      <c r="F1021" s="10"/>
      <c r="G1021" s="10"/>
      <c r="H1021" s="5"/>
      <c r="N1021" s="3"/>
      <c r="O1021" s="3"/>
      <c r="P1021" s="3"/>
      <c r="Q1021" s="3"/>
      <c r="R1021" s="20"/>
      <c r="S1021" s="3"/>
      <c r="V1021" s="19"/>
      <c r="X1021" s="159" t="s">
        <v>9</v>
      </c>
      <c r="Y1021" s="160"/>
      <c r="AA1021" s="9"/>
      <c r="AB1021" s="10"/>
      <c r="AC1021" s="10"/>
      <c r="AD1021" s="5"/>
      <c r="AJ1021" s="3"/>
      <c r="AK1021" s="3"/>
      <c r="AL1021" s="3"/>
      <c r="AM1021" s="3"/>
      <c r="AN1021" s="20"/>
      <c r="AO1021" s="3"/>
    </row>
    <row r="1022" spans="2:41" x14ac:dyDescent="0.25">
      <c r="B1022" s="11" t="str">
        <f>IF(C1055&lt;0,"SALDO A FAVOR","SALDO ADELANTAD0'")</f>
        <v>SALDO ADELANTAD0'</v>
      </c>
      <c r="C1022" s="12">
        <f>IF(Y966&lt;=0,Y966*-1)</f>
        <v>3330.7160000000013</v>
      </c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1" t="str">
        <f>IF(C1019&lt;0,"SALDO ADELANTADO","SALDO A FAVOR'")</f>
        <v>SALDO ADELANTADO</v>
      </c>
      <c r="Y1022" s="12">
        <f>IF(C1019&lt;=0,C1019*-1)</f>
        <v>3330.7160000000013</v>
      </c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3" t="s">
        <v>10</v>
      </c>
      <c r="C1023" s="12">
        <f>R1032</f>
        <v>0</v>
      </c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3" t="s">
        <v>10</v>
      </c>
      <c r="Y1023" s="12">
        <f>AN1032</f>
        <v>0</v>
      </c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3" t="s">
        <v>11</v>
      </c>
      <c r="C1024" s="12"/>
      <c r="E1024" s="9"/>
      <c r="F1024" s="10"/>
      <c r="G1024" s="10"/>
      <c r="H1024" s="5"/>
      <c r="N1024" s="3"/>
      <c r="O1024" s="3"/>
      <c r="P1024" s="3"/>
      <c r="Q1024" s="3"/>
      <c r="R1024" s="20"/>
      <c r="S1024" s="3"/>
      <c r="V1024" s="19"/>
      <c r="X1024" s="13" t="s">
        <v>11</v>
      </c>
      <c r="Y1024" s="12"/>
      <c r="AA1024" s="9"/>
      <c r="AB1024" s="10"/>
      <c r="AC1024" s="10"/>
      <c r="AD1024" s="5"/>
      <c r="AJ1024" s="3"/>
      <c r="AK1024" s="3"/>
      <c r="AL1024" s="3"/>
      <c r="AM1024" s="3"/>
      <c r="AN1024" s="20"/>
      <c r="AO1024" s="3"/>
    </row>
    <row r="1025" spans="2:41" x14ac:dyDescent="0.25">
      <c r="B1025" s="13" t="s">
        <v>12</v>
      </c>
      <c r="C1025" s="12"/>
      <c r="E1025" s="9"/>
      <c r="F1025" s="10"/>
      <c r="G1025" s="10"/>
      <c r="H1025" s="5"/>
      <c r="N1025" s="3"/>
      <c r="O1025" s="3"/>
      <c r="P1025" s="3"/>
      <c r="Q1025" s="3"/>
      <c r="R1025" s="20"/>
      <c r="S1025" s="3"/>
      <c r="V1025" s="19"/>
      <c r="X1025" s="13" t="s">
        <v>12</v>
      </c>
      <c r="Y1025" s="12"/>
      <c r="AA1025" s="9"/>
      <c r="AB1025" s="10"/>
      <c r="AC1025" s="10"/>
      <c r="AD1025" s="5"/>
      <c r="AJ1025" s="3"/>
      <c r="AK1025" s="3"/>
      <c r="AL1025" s="3"/>
      <c r="AM1025" s="3"/>
      <c r="AN1025" s="20"/>
      <c r="AO1025" s="3"/>
    </row>
    <row r="1026" spans="2:41" x14ac:dyDescent="0.25">
      <c r="B1026" s="13" t="s">
        <v>13</v>
      </c>
      <c r="C1026" s="12"/>
      <c r="E1026" s="9"/>
      <c r="F1026" s="10"/>
      <c r="G1026" s="10"/>
      <c r="H1026" s="5"/>
      <c r="N1026" s="3"/>
      <c r="O1026" s="3"/>
      <c r="P1026" s="3"/>
      <c r="Q1026" s="3"/>
      <c r="R1026" s="20"/>
      <c r="S1026" s="3"/>
      <c r="V1026" s="19"/>
      <c r="X1026" s="13" t="s">
        <v>13</v>
      </c>
      <c r="Y1026" s="12"/>
      <c r="AA1026" s="9"/>
      <c r="AB1026" s="10"/>
      <c r="AC1026" s="10"/>
      <c r="AD1026" s="5"/>
      <c r="AJ1026" s="3"/>
      <c r="AK1026" s="3"/>
      <c r="AL1026" s="3"/>
      <c r="AM1026" s="3"/>
      <c r="AN1026" s="20"/>
      <c r="AO1026" s="3"/>
    </row>
    <row r="1027" spans="2:41" x14ac:dyDescent="0.25">
      <c r="B1027" s="13" t="s">
        <v>14</v>
      </c>
      <c r="C1027" s="12"/>
      <c r="E1027" s="9"/>
      <c r="F1027" s="10"/>
      <c r="G1027" s="10"/>
      <c r="H1027" s="5"/>
      <c r="N1027" s="3"/>
      <c r="O1027" s="3"/>
      <c r="P1027" s="3"/>
      <c r="Q1027" s="3"/>
      <c r="R1027" s="20"/>
      <c r="S1027" s="3"/>
      <c r="V1027" s="19"/>
      <c r="X1027" s="13" t="s">
        <v>14</v>
      </c>
      <c r="Y1027" s="12"/>
      <c r="AA1027" s="9"/>
      <c r="AB1027" s="10"/>
      <c r="AC1027" s="10"/>
      <c r="AD1027" s="5"/>
      <c r="AJ1027" s="3"/>
      <c r="AK1027" s="3"/>
      <c r="AL1027" s="3"/>
      <c r="AM1027" s="3"/>
      <c r="AN1027" s="20"/>
      <c r="AO1027" s="3"/>
    </row>
    <row r="1028" spans="2:41" x14ac:dyDescent="0.25">
      <c r="B1028" s="13" t="s">
        <v>15</v>
      </c>
      <c r="C1028" s="12"/>
      <c r="E1028" s="9"/>
      <c r="F1028" s="10"/>
      <c r="G1028" s="10"/>
      <c r="H1028" s="5"/>
      <c r="N1028" s="3"/>
      <c r="O1028" s="3"/>
      <c r="P1028" s="3"/>
      <c r="Q1028" s="3"/>
      <c r="R1028" s="20"/>
      <c r="S1028" s="3"/>
      <c r="V1028" s="19"/>
      <c r="X1028" s="13" t="s">
        <v>15</v>
      </c>
      <c r="Y1028" s="12"/>
      <c r="AA1028" s="9"/>
      <c r="AB1028" s="10"/>
      <c r="AC1028" s="10"/>
      <c r="AD1028" s="5"/>
      <c r="AJ1028" s="3"/>
      <c r="AK1028" s="3"/>
      <c r="AL1028" s="3"/>
      <c r="AM1028" s="3"/>
      <c r="AN1028" s="20"/>
      <c r="AO1028" s="3"/>
    </row>
    <row r="1029" spans="2:41" x14ac:dyDescent="0.25">
      <c r="B1029" s="13" t="s">
        <v>16</v>
      </c>
      <c r="C1029" s="12"/>
      <c r="E1029" s="9"/>
      <c r="F1029" s="10"/>
      <c r="G1029" s="10"/>
      <c r="H1029" s="5"/>
      <c r="N1029" s="3"/>
      <c r="O1029" s="3"/>
      <c r="P1029" s="3"/>
      <c r="Q1029" s="3"/>
      <c r="R1029" s="20"/>
      <c r="S1029" s="3"/>
      <c r="V1029" s="19"/>
      <c r="X1029" s="13" t="s">
        <v>16</v>
      </c>
      <c r="Y1029" s="12"/>
      <c r="AA1029" s="9"/>
      <c r="AB1029" s="10"/>
      <c r="AC1029" s="10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3" t="s">
        <v>17</v>
      </c>
      <c r="C1030" s="12"/>
      <c r="E1030" s="161" t="s">
        <v>7</v>
      </c>
      <c r="F1030" s="162"/>
      <c r="G1030" s="163"/>
      <c r="H1030" s="5">
        <f>SUM(H1016:H1029)</f>
        <v>0</v>
      </c>
      <c r="N1030" s="3"/>
      <c r="O1030" s="3"/>
      <c r="P1030" s="3"/>
      <c r="Q1030" s="3"/>
      <c r="R1030" s="20"/>
      <c r="S1030" s="3"/>
      <c r="V1030" s="19"/>
      <c r="X1030" s="13" t="s">
        <v>17</v>
      </c>
      <c r="Y1030" s="12"/>
      <c r="AA1030" s="161" t="s">
        <v>7</v>
      </c>
      <c r="AB1030" s="162"/>
      <c r="AC1030" s="163"/>
      <c r="AD1030" s="5">
        <f>SUM(AD1016:AD1029)</f>
        <v>0</v>
      </c>
      <c r="AJ1030" s="3"/>
      <c r="AK1030" s="3"/>
      <c r="AL1030" s="3"/>
      <c r="AM1030" s="3"/>
      <c r="AN1030" s="20"/>
      <c r="AO1030" s="3"/>
    </row>
    <row r="1031" spans="2:41" x14ac:dyDescent="0.25">
      <c r="B1031" s="14"/>
      <c r="C1031" s="12"/>
      <c r="E1031" s="15"/>
      <c r="F1031" s="15"/>
      <c r="G1031" s="15"/>
      <c r="N1031" s="3"/>
      <c r="O1031" s="3"/>
      <c r="P1031" s="3"/>
      <c r="Q1031" s="3"/>
      <c r="R1031" s="20"/>
      <c r="S1031" s="3"/>
      <c r="V1031" s="19"/>
      <c r="X1031" s="14"/>
      <c r="Y1031" s="12"/>
      <c r="AA1031" s="15"/>
      <c r="AB1031" s="15"/>
      <c r="AC1031" s="15"/>
      <c r="AJ1031" s="3"/>
      <c r="AK1031" s="3"/>
      <c r="AL1031" s="3"/>
      <c r="AM1031" s="3"/>
      <c r="AN1031" s="20"/>
      <c r="AO1031" s="3"/>
    </row>
    <row r="1032" spans="2:41" x14ac:dyDescent="0.25">
      <c r="B1032" s="14"/>
      <c r="C1032" s="12"/>
      <c r="N1032" s="161" t="s">
        <v>7</v>
      </c>
      <c r="O1032" s="162"/>
      <c r="P1032" s="162"/>
      <c r="Q1032" s="163"/>
      <c r="R1032" s="20">
        <f>SUM(R1016:R1031)</f>
        <v>0</v>
      </c>
      <c r="S1032" s="3"/>
      <c r="V1032" s="19"/>
      <c r="X1032" s="14"/>
      <c r="Y1032" s="12"/>
      <c r="AJ1032" s="161" t="s">
        <v>7</v>
      </c>
      <c r="AK1032" s="162"/>
      <c r="AL1032" s="162"/>
      <c r="AM1032" s="163"/>
      <c r="AN1032" s="20">
        <f>SUM(AN1016:AN1031)</f>
        <v>0</v>
      </c>
      <c r="AO1032" s="3"/>
    </row>
    <row r="1033" spans="2:41" x14ac:dyDescent="0.25">
      <c r="B1033" s="14"/>
      <c r="C1033" s="12"/>
      <c r="V1033" s="19"/>
      <c r="X1033" s="14"/>
      <c r="Y1033" s="12"/>
    </row>
    <row r="1034" spans="2:41" x14ac:dyDescent="0.25">
      <c r="B1034" s="14"/>
      <c r="C1034" s="12"/>
      <c r="V1034" s="19"/>
      <c r="X1034" s="14"/>
      <c r="Y1034" s="12"/>
    </row>
    <row r="1035" spans="2:41" x14ac:dyDescent="0.25">
      <c r="B1035" s="14"/>
      <c r="C1035" s="12"/>
      <c r="E1035" s="16"/>
      <c r="V1035" s="19"/>
      <c r="X1035" s="14"/>
      <c r="Y1035" s="12"/>
      <c r="AA1035" s="16"/>
    </row>
    <row r="1036" spans="2:41" x14ac:dyDescent="0.25">
      <c r="B1036" s="14"/>
      <c r="C1036" s="12"/>
      <c r="V1036" s="19"/>
      <c r="X1036" s="14"/>
      <c r="Y1036" s="12"/>
    </row>
    <row r="1037" spans="2:41" x14ac:dyDescent="0.25">
      <c r="B1037" s="14"/>
      <c r="C1037" s="12"/>
      <c r="V1037" s="19"/>
      <c r="X1037" s="14"/>
      <c r="Y1037" s="12"/>
    </row>
    <row r="1038" spans="2:41" x14ac:dyDescent="0.25">
      <c r="B1038" s="14"/>
      <c r="C1038" s="12"/>
      <c r="V1038" s="19"/>
      <c r="X1038" s="14"/>
      <c r="Y1038" s="12"/>
    </row>
    <row r="1039" spans="2:41" x14ac:dyDescent="0.25">
      <c r="B1039" s="14"/>
      <c r="C1039" s="12"/>
      <c r="V1039" s="19"/>
      <c r="X1039" s="14"/>
      <c r="Y1039" s="12"/>
    </row>
    <row r="1040" spans="2:41" x14ac:dyDescent="0.25">
      <c r="B1040" s="13"/>
      <c r="C1040" s="12"/>
      <c r="V1040" s="19"/>
      <c r="X1040" s="13"/>
      <c r="Y1040" s="12"/>
    </row>
    <row r="1041" spans="1:43" x14ac:dyDescent="0.25">
      <c r="B1041" s="17" t="s">
        <v>18</v>
      </c>
      <c r="C1041" s="18">
        <f>SUM(C1022:C1040)</f>
        <v>3330.7160000000013</v>
      </c>
      <c r="V1041" s="19"/>
      <c r="X1041" s="17" t="s">
        <v>18</v>
      </c>
      <c r="Y1041" s="18">
        <f>SUM(Y1022:Y1040)</f>
        <v>3330.7160000000013</v>
      </c>
    </row>
    <row r="1042" spans="1:43" x14ac:dyDescent="0.25">
      <c r="D1042" s="30" t="s">
        <v>22</v>
      </c>
      <c r="E1042" s="30" t="s">
        <v>21</v>
      </c>
      <c r="V1042" s="19"/>
      <c r="Z1042" s="30" t="s">
        <v>22</v>
      </c>
      <c r="AA1042" s="30" t="s">
        <v>21</v>
      </c>
    </row>
    <row r="1043" spans="1:43" x14ac:dyDescent="0.25">
      <c r="E1043" s="1" t="s">
        <v>19</v>
      </c>
      <c r="V1043" s="19"/>
      <c r="AA1043" s="1" t="s">
        <v>19</v>
      </c>
    </row>
    <row r="1044" spans="1:43" x14ac:dyDescent="0.25">
      <c r="V1044" s="19"/>
    </row>
    <row r="1045" spans="1:43" x14ac:dyDescent="0.25">
      <c r="V1045" s="19"/>
    </row>
    <row r="1046" spans="1:43" x14ac:dyDescent="0.25">
      <c r="V1046" s="19"/>
    </row>
    <row r="1047" spans="1:43" x14ac:dyDescent="0.25">
      <c r="V1047" s="19"/>
    </row>
    <row r="1048" spans="1:43" x14ac:dyDescent="0.25">
      <c r="V1048" s="19"/>
    </row>
    <row r="1049" spans="1:43" x14ac:dyDescent="0.25">
      <c r="V1049" s="19"/>
    </row>
    <row r="1050" spans="1:43" x14ac:dyDescent="0.25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</row>
    <row r="1051" spans="1:43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</row>
    <row r="1052" spans="1:43" x14ac:dyDescent="0.25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</row>
    <row r="1053" spans="1:43" x14ac:dyDescent="0.25">
      <c r="V1053" s="19"/>
    </row>
    <row r="1054" spans="1:43" x14ac:dyDescent="0.25">
      <c r="H1054" s="165" t="s">
        <v>30</v>
      </c>
      <c r="I1054" s="165"/>
      <c r="J1054" s="165"/>
      <c r="V1054" s="19"/>
      <c r="AA1054" s="165" t="s">
        <v>31</v>
      </c>
      <c r="AB1054" s="165"/>
      <c r="AC1054" s="165"/>
    </row>
    <row r="1055" spans="1:43" x14ac:dyDescent="0.25">
      <c r="H1055" s="165"/>
      <c r="I1055" s="165"/>
      <c r="J1055" s="165"/>
      <c r="V1055" s="19"/>
      <c r="AA1055" s="165"/>
      <c r="AB1055" s="165"/>
      <c r="AC1055" s="165"/>
    </row>
    <row r="1056" spans="1:43" x14ac:dyDescent="0.25">
      <c r="V1056" s="19"/>
    </row>
    <row r="1057" spans="2:41" x14ac:dyDescent="0.25">
      <c r="V1057" s="19"/>
    </row>
    <row r="1058" spans="2:41" ht="23.25" x14ac:dyDescent="0.35">
      <c r="B1058" s="26" t="s">
        <v>72</v>
      </c>
      <c r="V1058" s="19"/>
      <c r="X1058" s="24" t="s">
        <v>72</v>
      </c>
    </row>
    <row r="1059" spans="2:41" ht="23.25" x14ac:dyDescent="0.35">
      <c r="B1059" s="25" t="s">
        <v>32</v>
      </c>
      <c r="C1059" s="22">
        <f>IF(X1014="PAGADO",0,C1019)</f>
        <v>-3330.7160000000013</v>
      </c>
      <c r="E1059" s="166" t="s">
        <v>20</v>
      </c>
      <c r="F1059" s="166"/>
      <c r="G1059" s="166"/>
      <c r="H1059" s="166"/>
      <c r="V1059" s="19"/>
      <c r="X1059" s="25" t="s">
        <v>32</v>
      </c>
      <c r="Y1059" s="22">
        <f>IF(B1859="PAGADO",0,C1064)</f>
        <v>-3330.7160000000013</v>
      </c>
      <c r="AA1059" s="166" t="s">
        <v>20</v>
      </c>
      <c r="AB1059" s="166"/>
      <c r="AC1059" s="166"/>
      <c r="AD1059" s="166"/>
    </row>
    <row r="1060" spans="2:41" x14ac:dyDescent="0.25">
      <c r="B1060" s="1" t="s">
        <v>0</v>
      </c>
      <c r="C1060" s="21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9"/>
      <c r="X1060" s="1" t="s">
        <v>0</v>
      </c>
      <c r="Y1060" s="21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2"/>
      <c r="E1061" s="4"/>
      <c r="F1061" s="3"/>
      <c r="G1061" s="3"/>
      <c r="H1061" s="5"/>
      <c r="N1061" s="3"/>
      <c r="O1061" s="3"/>
      <c r="P1061" s="3"/>
      <c r="Q1061" s="3"/>
      <c r="R1061" s="20"/>
      <c r="S1061" s="3"/>
      <c r="V1061" s="19"/>
      <c r="Y1061" s="22"/>
      <c r="AA1061" s="4"/>
      <c r="AB1061" s="3"/>
      <c r="AC1061" s="3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" t="s">
        <v>24</v>
      </c>
      <c r="C1062" s="21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20"/>
      <c r="S1062" s="3"/>
      <c r="V1062" s="19"/>
      <c r="X1062" s="1" t="s">
        <v>24</v>
      </c>
      <c r="Y1062" s="21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" t="s">
        <v>9</v>
      </c>
      <c r="C1063" s="22">
        <f>C1087</f>
        <v>3330.7160000000013</v>
      </c>
      <c r="E1063" s="4"/>
      <c r="F1063" s="3"/>
      <c r="G1063" s="3"/>
      <c r="H1063" s="5"/>
      <c r="N1063" s="3"/>
      <c r="O1063" s="3"/>
      <c r="P1063" s="3"/>
      <c r="Q1063" s="3"/>
      <c r="R1063" s="20"/>
      <c r="S1063" s="3"/>
      <c r="V1063" s="19"/>
      <c r="X1063" s="1" t="s">
        <v>9</v>
      </c>
      <c r="Y1063" s="22">
        <f>Y1087</f>
        <v>3330.7160000000013</v>
      </c>
      <c r="AA1063" s="4"/>
      <c r="AB1063" s="3"/>
      <c r="AC1063" s="3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6" t="s">
        <v>26</v>
      </c>
      <c r="C1064" s="23">
        <f>C1062-C1063</f>
        <v>-3330.7160000000013</v>
      </c>
      <c r="E1064" s="4"/>
      <c r="F1064" s="3"/>
      <c r="G1064" s="3"/>
      <c r="H1064" s="5"/>
      <c r="N1064" s="3"/>
      <c r="O1064" s="3"/>
      <c r="P1064" s="3"/>
      <c r="Q1064" s="3"/>
      <c r="R1064" s="20"/>
      <c r="S1064" s="3"/>
      <c r="V1064" s="19"/>
      <c r="X1064" s="6" t="s">
        <v>27</v>
      </c>
      <c r="Y1064" s="23">
        <f>Y1062-Y1063</f>
        <v>-3330.7160000000013</v>
      </c>
      <c r="AA1064" s="4"/>
      <c r="AB1064" s="3"/>
      <c r="AC1064" s="3"/>
      <c r="AD1064" s="5"/>
      <c r="AJ1064" s="3"/>
      <c r="AK1064" s="3"/>
      <c r="AL1064" s="3"/>
      <c r="AM1064" s="3"/>
      <c r="AN1064" s="20"/>
      <c r="AO1064" s="3"/>
    </row>
    <row r="1065" spans="2:41" ht="23.25" x14ac:dyDescent="0.35">
      <c r="B1065" s="6"/>
      <c r="C1065" s="7"/>
      <c r="E1065" s="9"/>
      <c r="F1065" s="10"/>
      <c r="G1065" s="10"/>
      <c r="H1065" s="5"/>
      <c r="N1065" s="3"/>
      <c r="O1065" s="3"/>
      <c r="P1065" s="3"/>
      <c r="Q1065" s="3"/>
      <c r="R1065" s="20"/>
      <c r="S1065" s="3"/>
      <c r="V1065" s="19"/>
      <c r="X1065" s="168" t="str">
        <f>IF(Y1064&lt;0,"NO PAGAR","COBRAR'")</f>
        <v>NO PAGAR</v>
      </c>
      <c r="Y1065" s="168"/>
      <c r="AA1065" s="9"/>
      <c r="AB1065" s="10"/>
      <c r="AC1065" s="10"/>
      <c r="AD1065" s="5"/>
      <c r="AJ1065" s="3"/>
      <c r="AK1065" s="3"/>
      <c r="AL1065" s="3"/>
      <c r="AM1065" s="3"/>
      <c r="AN1065" s="20"/>
      <c r="AO1065" s="3"/>
    </row>
    <row r="1066" spans="2:41" ht="23.25" x14ac:dyDescent="0.35">
      <c r="B1066" s="168" t="str">
        <f>IF(C1064&lt;0,"NO PAGAR","COBRAR'")</f>
        <v>NO PAGAR</v>
      </c>
      <c r="C1066" s="168"/>
      <c r="E1066" s="9"/>
      <c r="F1066" s="10"/>
      <c r="G1066" s="10"/>
      <c r="H1066" s="5"/>
      <c r="N1066" s="3"/>
      <c r="O1066" s="3"/>
      <c r="P1066" s="3"/>
      <c r="Q1066" s="3"/>
      <c r="R1066" s="20"/>
      <c r="S1066" s="3"/>
      <c r="V1066" s="19"/>
      <c r="X1066" s="6"/>
      <c r="Y1066" s="8"/>
      <c r="AA1066" s="9"/>
      <c r="AB1066" s="10"/>
      <c r="AC1066" s="10"/>
      <c r="AD1066" s="5"/>
      <c r="AJ1066" s="3"/>
      <c r="AK1066" s="3"/>
      <c r="AL1066" s="3"/>
      <c r="AM1066" s="3"/>
      <c r="AN1066" s="20"/>
      <c r="AO1066" s="3"/>
    </row>
    <row r="1067" spans="2:41" x14ac:dyDescent="0.25">
      <c r="B1067" s="159" t="s">
        <v>9</v>
      </c>
      <c r="C1067" s="160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59" t="s">
        <v>9</v>
      </c>
      <c r="Y1067" s="160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x14ac:dyDescent="0.25">
      <c r="B1068" s="11" t="str">
        <f>IF(Y1019&lt;0,"SALDO ADELANTADO","SALDO A FAVOR '")</f>
        <v>SALDO ADELANTADO</v>
      </c>
      <c r="C1068" s="12">
        <f>IF(Y1019&lt;=0,Y1019*-1)</f>
        <v>3330.7160000000013</v>
      </c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11" t="str">
        <f>IF(C1064&lt;0,"SALDO ADELANTADO","SALDO A FAVOR'")</f>
        <v>SALDO ADELANTADO</v>
      </c>
      <c r="Y1068" s="12">
        <f>IF(C1064&lt;=0,C1064*-1)</f>
        <v>3330.7160000000013</v>
      </c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3" t="s">
        <v>10</v>
      </c>
      <c r="C1069" s="12">
        <f>R1077</f>
        <v>0</v>
      </c>
      <c r="E1069" s="9"/>
      <c r="F1069" s="10"/>
      <c r="G1069" s="10"/>
      <c r="H1069" s="5"/>
      <c r="N1069" s="3"/>
      <c r="O1069" s="3"/>
      <c r="P1069" s="3"/>
      <c r="Q1069" s="3"/>
      <c r="R1069" s="20"/>
      <c r="S1069" s="3"/>
      <c r="V1069" s="19"/>
      <c r="X1069" s="13" t="s">
        <v>10</v>
      </c>
      <c r="Y1069" s="12">
        <f>AN1077</f>
        <v>0</v>
      </c>
      <c r="AA1069" s="9"/>
      <c r="AB1069" s="10"/>
      <c r="AC1069" s="10"/>
      <c r="AD1069" s="5"/>
      <c r="AJ1069" s="3"/>
      <c r="AK1069" s="3"/>
      <c r="AL1069" s="3"/>
      <c r="AM1069" s="3"/>
      <c r="AN1069" s="20"/>
      <c r="AO1069" s="3"/>
    </row>
    <row r="1070" spans="2:41" x14ac:dyDescent="0.25">
      <c r="B1070" s="13" t="s">
        <v>11</v>
      </c>
      <c r="C1070" s="12"/>
      <c r="E1070" s="9"/>
      <c r="F1070" s="10"/>
      <c r="G1070" s="10"/>
      <c r="H1070" s="5"/>
      <c r="N1070" s="3"/>
      <c r="O1070" s="3"/>
      <c r="P1070" s="3"/>
      <c r="Q1070" s="3"/>
      <c r="R1070" s="20"/>
      <c r="S1070" s="3"/>
      <c r="V1070" s="19"/>
      <c r="X1070" s="13" t="s">
        <v>11</v>
      </c>
      <c r="Y1070" s="12"/>
      <c r="AA1070" s="9"/>
      <c r="AB1070" s="10"/>
      <c r="AC1070" s="10"/>
      <c r="AD1070" s="5"/>
      <c r="AJ1070" s="3"/>
      <c r="AK1070" s="3"/>
      <c r="AL1070" s="3"/>
      <c r="AM1070" s="3"/>
      <c r="AN1070" s="20"/>
      <c r="AO1070" s="3"/>
    </row>
    <row r="1071" spans="2:41" x14ac:dyDescent="0.25">
      <c r="B1071" s="13" t="s">
        <v>12</v>
      </c>
      <c r="C1071" s="12"/>
      <c r="E1071" s="9"/>
      <c r="F1071" s="10"/>
      <c r="G1071" s="10"/>
      <c r="H1071" s="5"/>
      <c r="N1071" s="3"/>
      <c r="O1071" s="3"/>
      <c r="P1071" s="3"/>
      <c r="Q1071" s="3"/>
      <c r="R1071" s="20"/>
      <c r="S1071" s="3"/>
      <c r="V1071" s="19"/>
      <c r="X1071" s="13" t="s">
        <v>12</v>
      </c>
      <c r="Y1071" s="12"/>
      <c r="AA1071" s="9"/>
      <c r="AB1071" s="10"/>
      <c r="AC1071" s="10"/>
      <c r="AD1071" s="5"/>
      <c r="AJ1071" s="3"/>
      <c r="AK1071" s="3"/>
      <c r="AL1071" s="3"/>
      <c r="AM1071" s="3"/>
      <c r="AN1071" s="20"/>
      <c r="AO1071" s="3"/>
    </row>
    <row r="1072" spans="2:41" x14ac:dyDescent="0.25">
      <c r="B1072" s="13" t="s">
        <v>13</v>
      </c>
      <c r="C1072" s="12"/>
      <c r="E1072" s="9"/>
      <c r="F1072" s="10"/>
      <c r="G1072" s="10"/>
      <c r="H1072" s="5"/>
      <c r="N1072" s="3"/>
      <c r="O1072" s="3"/>
      <c r="P1072" s="3"/>
      <c r="Q1072" s="3"/>
      <c r="R1072" s="20"/>
      <c r="S1072" s="3"/>
      <c r="V1072" s="19"/>
      <c r="X1072" s="13" t="s">
        <v>13</v>
      </c>
      <c r="Y1072" s="12"/>
      <c r="AA1072" s="9"/>
      <c r="AB1072" s="10"/>
      <c r="AC1072" s="10"/>
      <c r="AD1072" s="5"/>
      <c r="AJ1072" s="3"/>
      <c r="AK1072" s="3"/>
      <c r="AL1072" s="3"/>
      <c r="AM1072" s="3"/>
      <c r="AN1072" s="20"/>
      <c r="AO1072" s="3"/>
    </row>
    <row r="1073" spans="2:41" x14ac:dyDescent="0.25">
      <c r="B1073" s="13" t="s">
        <v>14</v>
      </c>
      <c r="C1073" s="12"/>
      <c r="E1073" s="9"/>
      <c r="F1073" s="10"/>
      <c r="G1073" s="10"/>
      <c r="H1073" s="5"/>
      <c r="N1073" s="3"/>
      <c r="O1073" s="3"/>
      <c r="P1073" s="3"/>
      <c r="Q1073" s="3"/>
      <c r="R1073" s="20"/>
      <c r="S1073" s="3"/>
      <c r="V1073" s="19"/>
      <c r="X1073" s="13" t="s">
        <v>14</v>
      </c>
      <c r="Y1073" s="12"/>
      <c r="AA1073" s="9"/>
      <c r="AB1073" s="10"/>
      <c r="AC1073" s="10"/>
      <c r="AD1073" s="5"/>
      <c r="AJ1073" s="3"/>
      <c r="AK1073" s="3"/>
      <c r="AL1073" s="3"/>
      <c r="AM1073" s="3"/>
      <c r="AN1073" s="20"/>
      <c r="AO1073" s="3"/>
    </row>
    <row r="1074" spans="2:41" x14ac:dyDescent="0.25">
      <c r="B1074" s="13" t="s">
        <v>15</v>
      </c>
      <c r="C1074" s="12"/>
      <c r="E1074" s="9"/>
      <c r="F1074" s="10"/>
      <c r="G1074" s="10"/>
      <c r="H1074" s="5"/>
      <c r="N1074" s="3"/>
      <c r="O1074" s="3"/>
      <c r="P1074" s="3"/>
      <c r="Q1074" s="3"/>
      <c r="R1074" s="20"/>
      <c r="S1074" s="3"/>
      <c r="V1074" s="19"/>
      <c r="X1074" s="13" t="s">
        <v>15</v>
      </c>
      <c r="Y1074" s="12"/>
      <c r="AA1074" s="9"/>
      <c r="AB1074" s="10"/>
      <c r="AC1074" s="10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3" t="s">
        <v>16</v>
      </c>
      <c r="C1075" s="12"/>
      <c r="E1075" s="161" t="s">
        <v>7</v>
      </c>
      <c r="F1075" s="162"/>
      <c r="G1075" s="163"/>
      <c r="H1075" s="5">
        <f>SUM(H1061:H1074)</f>
        <v>0</v>
      </c>
      <c r="N1075" s="3"/>
      <c r="O1075" s="3"/>
      <c r="P1075" s="3"/>
      <c r="Q1075" s="3"/>
      <c r="R1075" s="20"/>
      <c r="S1075" s="3"/>
      <c r="V1075" s="19"/>
      <c r="X1075" s="13" t="s">
        <v>16</v>
      </c>
      <c r="Y1075" s="12"/>
      <c r="AA1075" s="161" t="s">
        <v>7</v>
      </c>
      <c r="AB1075" s="162"/>
      <c r="AC1075" s="163"/>
      <c r="AD1075" s="5">
        <f>SUM(AD1061:AD1074)</f>
        <v>0</v>
      </c>
      <c r="AJ1075" s="3"/>
      <c r="AK1075" s="3"/>
      <c r="AL1075" s="3"/>
      <c r="AM1075" s="3"/>
      <c r="AN1075" s="20"/>
      <c r="AO1075" s="3"/>
    </row>
    <row r="1076" spans="2:41" x14ac:dyDescent="0.25">
      <c r="B1076" s="13" t="s">
        <v>17</v>
      </c>
      <c r="C1076" s="12"/>
      <c r="E1076" s="15"/>
      <c r="F1076" s="15"/>
      <c r="G1076" s="15"/>
      <c r="N1076" s="3"/>
      <c r="O1076" s="3"/>
      <c r="P1076" s="3"/>
      <c r="Q1076" s="3"/>
      <c r="R1076" s="20"/>
      <c r="S1076" s="3"/>
      <c r="V1076" s="19"/>
      <c r="X1076" s="13" t="s">
        <v>17</v>
      </c>
      <c r="Y1076" s="12"/>
      <c r="AA1076" s="15"/>
      <c r="AB1076" s="15"/>
      <c r="AC1076" s="15"/>
      <c r="AJ1076" s="3"/>
      <c r="AK1076" s="3"/>
      <c r="AL1076" s="3"/>
      <c r="AM1076" s="3"/>
      <c r="AN1076" s="20"/>
      <c r="AO1076" s="3"/>
    </row>
    <row r="1077" spans="2:41" x14ac:dyDescent="0.25">
      <c r="B1077" s="14"/>
      <c r="C1077" s="12"/>
      <c r="N1077" s="161" t="s">
        <v>7</v>
      </c>
      <c r="O1077" s="162"/>
      <c r="P1077" s="162"/>
      <c r="Q1077" s="163"/>
      <c r="R1077" s="20">
        <f>SUM(R1061:R1076)</f>
        <v>0</v>
      </c>
      <c r="S1077" s="3"/>
      <c r="V1077" s="19"/>
      <c r="X1077" s="14"/>
      <c r="Y1077" s="12"/>
      <c r="AJ1077" s="161" t="s">
        <v>7</v>
      </c>
      <c r="AK1077" s="162"/>
      <c r="AL1077" s="162"/>
      <c r="AM1077" s="163"/>
      <c r="AN1077" s="20">
        <f>SUM(AN1061:AN1076)</f>
        <v>0</v>
      </c>
      <c r="AO1077" s="3"/>
    </row>
    <row r="1078" spans="2:41" x14ac:dyDescent="0.25">
      <c r="B1078" s="14"/>
      <c r="C1078" s="12"/>
      <c r="V1078" s="19"/>
      <c r="X1078" s="14"/>
      <c r="Y1078" s="12"/>
    </row>
    <row r="1079" spans="2:41" x14ac:dyDescent="0.25">
      <c r="B1079" s="14"/>
      <c r="C1079" s="12"/>
      <c r="V1079" s="19"/>
      <c r="X1079" s="14"/>
      <c r="Y1079" s="12"/>
    </row>
    <row r="1080" spans="2:41" x14ac:dyDescent="0.25">
      <c r="B1080" s="14"/>
      <c r="C1080" s="12"/>
      <c r="E1080" s="16"/>
      <c r="V1080" s="19"/>
      <c r="X1080" s="14"/>
      <c r="Y1080" s="12"/>
      <c r="AA1080" s="16"/>
    </row>
    <row r="1081" spans="2:41" x14ac:dyDescent="0.25">
      <c r="B1081" s="14"/>
      <c r="C1081" s="12"/>
      <c r="V1081" s="19"/>
      <c r="X1081" s="14"/>
      <c r="Y1081" s="12"/>
    </row>
    <row r="1082" spans="2:41" x14ac:dyDescent="0.25">
      <c r="B1082" s="14"/>
      <c r="C1082" s="12"/>
      <c r="V1082" s="19"/>
      <c r="X1082" s="14"/>
      <c r="Y1082" s="12"/>
    </row>
    <row r="1083" spans="2:41" x14ac:dyDescent="0.25">
      <c r="B1083" s="14"/>
      <c r="C1083" s="12"/>
      <c r="V1083" s="19"/>
      <c r="X1083" s="14"/>
      <c r="Y1083" s="12"/>
    </row>
    <row r="1084" spans="2:41" x14ac:dyDescent="0.25">
      <c r="B1084" s="14"/>
      <c r="C1084" s="12"/>
      <c r="V1084" s="19"/>
      <c r="X1084" s="14"/>
      <c r="Y1084" s="12"/>
    </row>
    <row r="1085" spans="2:41" x14ac:dyDescent="0.25">
      <c r="B1085" s="14"/>
      <c r="C1085" s="12"/>
      <c r="V1085" s="19"/>
      <c r="X1085" s="14"/>
      <c r="Y1085" s="12"/>
    </row>
    <row r="1086" spans="2:41" x14ac:dyDescent="0.25">
      <c r="B1086" s="13"/>
      <c r="C1086" s="12"/>
      <c r="V1086" s="19"/>
      <c r="X1086" s="13"/>
      <c r="Y1086" s="12"/>
    </row>
    <row r="1087" spans="2:41" x14ac:dyDescent="0.25">
      <c r="B1087" s="17" t="s">
        <v>18</v>
      </c>
      <c r="C1087" s="18">
        <f>SUM(C1068:C1086)</f>
        <v>3330.7160000000013</v>
      </c>
      <c r="D1087" s="30" t="s">
        <v>22</v>
      </c>
      <c r="E1087" s="30" t="s">
        <v>21</v>
      </c>
      <c r="V1087" s="19"/>
      <c r="X1087" s="17" t="s">
        <v>18</v>
      </c>
      <c r="Y1087" s="18">
        <f>SUM(Y1068:Y1086)</f>
        <v>3330.7160000000013</v>
      </c>
      <c r="Z1087" s="30" t="s">
        <v>22</v>
      </c>
      <c r="AA1087" s="30" t="s">
        <v>21</v>
      </c>
    </row>
    <row r="1088" spans="2:41" x14ac:dyDescent="0.25">
      <c r="E1088" s="1" t="s">
        <v>19</v>
      </c>
      <c r="V1088" s="19"/>
      <c r="AA1088" s="1" t="s">
        <v>19</v>
      </c>
    </row>
    <row r="1089" spans="22:22" x14ac:dyDescent="0.25">
      <c r="V1089" s="19"/>
    </row>
    <row r="1090" spans="22:22" x14ac:dyDescent="0.25">
      <c r="V1090" s="19"/>
    </row>
    <row r="1091" spans="22:22" x14ac:dyDescent="0.25">
      <c r="V1091" s="19"/>
    </row>
    <row r="1092" spans="22:22" x14ac:dyDescent="0.25">
      <c r="V1092" s="19"/>
    </row>
    <row r="1093" spans="22:22" x14ac:dyDescent="0.25">
      <c r="V1093" s="19"/>
    </row>
    <row r="1094" spans="22:22" x14ac:dyDescent="0.25">
      <c r="V1094" s="19"/>
    </row>
    <row r="1095" spans="22:22" x14ac:dyDescent="0.25">
      <c r="V1095" s="19"/>
    </row>
    <row r="1096" spans="22:22" x14ac:dyDescent="0.25">
      <c r="V1096" s="19"/>
    </row>
    <row r="1097" spans="22:22" x14ac:dyDescent="0.25">
      <c r="V1097" s="19"/>
    </row>
    <row r="1098" spans="22:22" x14ac:dyDescent="0.25">
      <c r="V1098" s="19"/>
    </row>
    <row r="1099" spans="22:22" x14ac:dyDescent="0.25">
      <c r="V1099" s="19"/>
    </row>
    <row r="1100" spans="22:22" x14ac:dyDescent="0.25">
      <c r="V1100" s="19"/>
    </row>
    <row r="1101" spans="22:22" x14ac:dyDescent="0.25">
      <c r="V1101" s="19"/>
    </row>
    <row r="1102" spans="22:22" x14ac:dyDescent="0.25">
      <c r="V1102" s="19"/>
    </row>
    <row r="1103" spans="22:22" x14ac:dyDescent="0.25">
      <c r="V1103" s="19"/>
    </row>
    <row r="1104" spans="22:22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</sheetData>
  <mergeCells count="289"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5:AC375"/>
    <mergeCell ref="N377:Q377"/>
    <mergeCell ref="AC353:AE355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abSelected="1" topLeftCell="A387" zoomScale="85" zoomScaleNormal="85" workbookViewId="0">
      <selection activeCell="X353" sqref="X353"/>
    </sheetView>
  </sheetViews>
  <sheetFormatPr baseColWidth="10" defaultRowHeight="15" x14ac:dyDescent="0.25"/>
  <cols>
    <col min="1" max="1" width="2.85546875" style="30" customWidth="1"/>
    <col min="2" max="2" width="22.7109375" style="30" customWidth="1"/>
    <col min="3" max="3" width="16.85546875" style="30" customWidth="1"/>
    <col min="4" max="5" width="11.42578125" style="30"/>
    <col min="6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3" width="11.42578125" style="30"/>
    <col min="34" max="34" width="15.28515625" style="30" customWidth="1"/>
    <col min="35" max="36" width="11.42578125" style="30"/>
    <col min="37" max="37" width="23" style="30" customWidth="1"/>
    <col min="38" max="38" width="11.42578125" style="30"/>
    <col min="39" max="39" width="16.85546875" style="30" customWidth="1"/>
    <col min="40" max="40" width="19.28515625" style="30" customWidth="1"/>
    <col min="41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6.25" x14ac:dyDescent="0.4">
      <c r="B8" s="25" t="s">
        <v>82</v>
      </c>
      <c r="C8" s="22"/>
      <c r="E8" s="166" t="s">
        <v>79</v>
      </c>
      <c r="F8" s="166"/>
      <c r="G8" s="166"/>
      <c r="H8" s="166"/>
      <c r="V8" s="19"/>
      <c r="X8" s="25" t="s">
        <v>32</v>
      </c>
      <c r="Y8" s="22">
        <f>IF(B8="PAGADO",0,C13)</f>
        <v>0</v>
      </c>
      <c r="AA8" s="166" t="s">
        <v>148</v>
      </c>
      <c r="AB8" s="166"/>
      <c r="AC8" s="166"/>
      <c r="AD8" s="166"/>
      <c r="AK8" s="171" t="s">
        <v>110</v>
      </c>
      <c r="AL8" s="171"/>
      <c r="AM8" s="171"/>
    </row>
    <row r="9" spans="2:41" x14ac:dyDescent="0.25">
      <c r="B9" s="1" t="s">
        <v>0</v>
      </c>
      <c r="C9" s="21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20"/>
      <c r="S10" s="3"/>
      <c r="V10" s="19"/>
      <c r="Y10" s="22"/>
      <c r="AA10" s="4">
        <v>44870</v>
      </c>
      <c r="AB10" s="3" t="s">
        <v>149</v>
      </c>
      <c r="AC10" s="3" t="s">
        <v>141</v>
      </c>
      <c r="AD10" s="5">
        <v>170</v>
      </c>
      <c r="AJ10" s="27">
        <v>44932</v>
      </c>
      <c r="AK10" s="3" t="s">
        <v>132</v>
      </c>
      <c r="AL10" s="3">
        <v>500</v>
      </c>
      <c r="AM10" s="3"/>
      <c r="AN10" s="20">
        <v>500</v>
      </c>
      <c r="AO10" s="3"/>
    </row>
    <row r="11" spans="2:41" x14ac:dyDescent="0.25">
      <c r="B11" s="1" t="s">
        <v>24</v>
      </c>
      <c r="C11" s="21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725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NO PAGAR</v>
      </c>
      <c r="Y14" s="167"/>
      <c r="AA14" s="9">
        <v>45252</v>
      </c>
      <c r="AB14" s="10" t="s">
        <v>149</v>
      </c>
      <c r="AC14" s="10" t="s">
        <v>141</v>
      </c>
      <c r="AD14" s="5">
        <v>170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45253</v>
      </c>
      <c r="AB15" s="10" t="s">
        <v>149</v>
      </c>
      <c r="AC15" s="10" t="s">
        <v>141</v>
      </c>
      <c r="AD15" s="5">
        <v>170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100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500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875</v>
      </c>
      <c r="N24" s="3"/>
      <c r="O24" s="3"/>
      <c r="P24" s="3"/>
      <c r="Q24" s="3"/>
      <c r="R24" s="20"/>
      <c r="S24" s="3"/>
      <c r="V24" s="19"/>
      <c r="X24" s="13" t="s">
        <v>161</v>
      </c>
      <c r="Y24" s="12">
        <v>710.12</v>
      </c>
      <c r="AA24" s="161" t="s">
        <v>7</v>
      </c>
      <c r="AB24" s="162"/>
      <c r="AC24" s="163"/>
      <c r="AD24" s="5">
        <f>SUM(AD10:AD23)</f>
        <v>1020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0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500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150</v>
      </c>
      <c r="V35" s="19"/>
      <c r="X35" s="17" t="s">
        <v>18</v>
      </c>
      <c r="Y35" s="18">
        <f>SUM(Y16:Y34)</f>
        <v>1210.1199999999999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-190.11999999999989</v>
      </c>
      <c r="E53" s="166" t="s">
        <v>79</v>
      </c>
      <c r="F53" s="166"/>
      <c r="G53" s="166"/>
      <c r="H53" s="166"/>
      <c r="V53" s="19"/>
      <c r="X53" s="25" t="s">
        <v>32</v>
      </c>
      <c r="Y53" s="22">
        <f>IF(B53="PAGADO",0,C58)</f>
        <v>251.97000000000011</v>
      </c>
      <c r="AA53" s="166" t="s">
        <v>148</v>
      </c>
      <c r="AB53" s="166"/>
      <c r="AC53" s="166"/>
      <c r="AD53" s="166"/>
    </row>
    <row r="54" spans="2:41" x14ac:dyDescent="0.25">
      <c r="B54" s="1" t="s">
        <v>0</v>
      </c>
      <c r="C54" s="21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20"/>
      <c r="S55" s="3"/>
      <c r="V55" s="19"/>
      <c r="Y55" s="22"/>
      <c r="AA55" s="4">
        <v>44915</v>
      </c>
      <c r="AB55" s="3" t="s">
        <v>199</v>
      </c>
      <c r="AC55" s="3" t="s">
        <v>169</v>
      </c>
      <c r="AD55" s="5">
        <v>180</v>
      </c>
      <c r="AJ55" s="27">
        <v>44951</v>
      </c>
      <c r="AK55" s="3" t="s">
        <v>256</v>
      </c>
      <c r="AL55" s="3">
        <v>100</v>
      </c>
      <c r="AM55" s="3"/>
      <c r="AN55" s="20">
        <v>100</v>
      </c>
      <c r="AO55" s="3"/>
    </row>
    <row r="56" spans="2:41" x14ac:dyDescent="0.25">
      <c r="B56" s="1" t="s">
        <v>24</v>
      </c>
      <c r="C56" s="21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ADELANTADO</v>
      </c>
      <c r="C62" s="12">
        <f>IF(Y13&lt;=0,Y13*-1)</f>
        <v>190.11999999999989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100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217</v>
      </c>
      <c r="C69" s="12">
        <v>17.91</v>
      </c>
      <c r="E69" s="161" t="s">
        <v>7</v>
      </c>
      <c r="F69" s="162"/>
      <c r="G69" s="163"/>
      <c r="H69" s="5">
        <f>SUM(H55:H68)</f>
        <v>460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930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100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7" t="s">
        <v>18</v>
      </c>
      <c r="C78" s="18">
        <f>SUM(C62:C77)</f>
        <v>208.02999999999989</v>
      </c>
      <c r="D78" s="30" t="s">
        <v>22</v>
      </c>
      <c r="E78" s="30" t="s">
        <v>21</v>
      </c>
      <c r="V78" s="19"/>
      <c r="X78" s="17" t="s">
        <v>18</v>
      </c>
      <c r="Y78" s="18">
        <f>SUM(Y62:Y77)</f>
        <v>100</v>
      </c>
      <c r="Z78" s="30" t="s">
        <v>22</v>
      </c>
      <c r="AA78" s="30" t="s">
        <v>21</v>
      </c>
    </row>
    <row r="79" spans="2:41" x14ac:dyDescent="0.25">
      <c r="E79" s="1" t="s">
        <v>19</v>
      </c>
      <c r="V79" s="19"/>
      <c r="AA79" s="1" t="s">
        <v>19</v>
      </c>
    </row>
    <row r="80" spans="2:41" x14ac:dyDescent="0.25">
      <c r="V80" s="19"/>
    </row>
    <row r="81" spans="22:22" x14ac:dyDescent="0.25">
      <c r="V81" s="19"/>
    </row>
    <row r="82" spans="22:22" x14ac:dyDescent="0.25">
      <c r="V82" s="19"/>
    </row>
    <row r="83" spans="22:22" x14ac:dyDescent="0.25">
      <c r="V83" s="19"/>
    </row>
    <row r="84" spans="22:22" x14ac:dyDescent="0.25">
      <c r="V84" s="19"/>
    </row>
    <row r="85" spans="22:22" x14ac:dyDescent="0.25">
      <c r="V85" s="19"/>
    </row>
    <row r="86" spans="22:22" x14ac:dyDescent="0.25">
      <c r="V86" s="19"/>
    </row>
    <row r="87" spans="22:22" x14ac:dyDescent="0.25">
      <c r="V87" s="19"/>
    </row>
    <row r="88" spans="22:22" x14ac:dyDescent="0.25">
      <c r="V88" s="19"/>
    </row>
    <row r="89" spans="22:22" x14ac:dyDescent="0.25">
      <c r="V89" s="19"/>
    </row>
    <row r="90" spans="22:22" x14ac:dyDescent="0.25">
      <c r="V90" s="19"/>
    </row>
    <row r="91" spans="22:22" x14ac:dyDescent="0.25">
      <c r="V91" s="19"/>
    </row>
    <row r="92" spans="22:22" x14ac:dyDescent="0.25">
      <c r="V92" s="19"/>
    </row>
    <row r="93" spans="22:22" x14ac:dyDescent="0.25">
      <c r="V93" s="19"/>
    </row>
    <row r="94" spans="22:22" x14ac:dyDescent="0.25">
      <c r="V94" s="19"/>
    </row>
    <row r="95" spans="22:22" x14ac:dyDescent="0.25">
      <c r="V95" s="19"/>
    </row>
    <row r="96" spans="22:22" x14ac:dyDescent="0.25">
      <c r="V96" s="19"/>
    </row>
    <row r="97" spans="2:41" x14ac:dyDescent="0.25">
      <c r="V97" s="19"/>
      <c r="AC97" s="164" t="s">
        <v>29</v>
      </c>
      <c r="AD97" s="164"/>
      <c r="AE97" s="164"/>
    </row>
    <row r="98" spans="2:41" x14ac:dyDescent="0.25">
      <c r="H98" s="165" t="s">
        <v>28</v>
      </c>
      <c r="I98" s="165"/>
      <c r="J98" s="165"/>
      <c r="V98" s="19"/>
      <c r="AC98" s="164"/>
      <c r="AD98" s="164"/>
      <c r="AE98" s="164"/>
    </row>
    <row r="99" spans="2:41" x14ac:dyDescent="0.25">
      <c r="H99" s="165"/>
      <c r="I99" s="165"/>
      <c r="J99" s="165"/>
      <c r="V99" s="19"/>
      <c r="AC99" s="164"/>
      <c r="AD99" s="164"/>
      <c r="AE99" s="164"/>
    </row>
    <row r="100" spans="2:41" x14ac:dyDescent="0.25">
      <c r="V100" s="19"/>
    </row>
    <row r="101" spans="2:41" x14ac:dyDescent="0.25">
      <c r="V101" s="19"/>
    </row>
    <row r="102" spans="2:41" ht="23.25" x14ac:dyDescent="0.35">
      <c r="B102" s="24" t="s">
        <v>33</v>
      </c>
      <c r="V102" s="19"/>
      <c r="X102" s="24" t="s">
        <v>33</v>
      </c>
    </row>
    <row r="103" spans="2:41" ht="23.25" x14ac:dyDescent="0.35">
      <c r="B103" s="25" t="s">
        <v>32</v>
      </c>
      <c r="C103" s="22">
        <f>IF(X53="PAGADO",0,Y58)</f>
        <v>1081.97</v>
      </c>
      <c r="E103" s="166" t="s">
        <v>79</v>
      </c>
      <c r="F103" s="166"/>
      <c r="G103" s="166"/>
      <c r="H103" s="166"/>
      <c r="V103" s="19"/>
      <c r="X103" s="25" t="s">
        <v>156</v>
      </c>
      <c r="Y103" s="22">
        <f>IF(B103="PAGADO",0,C108)</f>
        <v>1501.97</v>
      </c>
      <c r="AA103" s="166" t="s">
        <v>79</v>
      </c>
      <c r="AB103" s="166"/>
      <c r="AC103" s="166"/>
      <c r="AD103" s="166"/>
    </row>
    <row r="104" spans="2:41" x14ac:dyDescent="0.25">
      <c r="B104" s="1" t="s">
        <v>0</v>
      </c>
      <c r="C104" s="21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9"/>
      <c r="X104" s="1" t="s">
        <v>0</v>
      </c>
      <c r="Y104" s="21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2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20"/>
      <c r="S105" s="3"/>
      <c r="V105" s="19"/>
      <c r="Y105" s="22"/>
      <c r="AA105" s="4"/>
      <c r="AB105" s="3"/>
      <c r="AC105" s="3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1" t="s">
        <v>24</v>
      </c>
      <c r="C106" s="21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20"/>
      <c r="S106" s="3"/>
      <c r="V106" s="19"/>
      <c r="X106" s="1" t="s">
        <v>24</v>
      </c>
      <c r="Y106" s="21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20"/>
      <c r="AO106" s="3"/>
    </row>
    <row r="107" spans="2:41" x14ac:dyDescent="0.25">
      <c r="B107" s="1" t="s">
        <v>9</v>
      </c>
      <c r="C107" s="22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20"/>
      <c r="S107" s="3"/>
      <c r="V107" s="19"/>
      <c r="X107" s="1" t="s">
        <v>9</v>
      </c>
      <c r="Y107" s="22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6" t="s">
        <v>25</v>
      </c>
      <c r="C108" s="23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X108" s="6" t="s">
        <v>8</v>
      </c>
      <c r="Y108" s="23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ht="26.25" x14ac:dyDescent="0.4">
      <c r="B109" s="167" t="str">
        <f>IF(C108&lt;0,"NO PAGAR","COBRAR")</f>
        <v>COBRAR</v>
      </c>
      <c r="C109" s="167"/>
      <c r="E109" s="9"/>
      <c r="F109" s="10"/>
      <c r="G109" s="10"/>
      <c r="H109" s="5"/>
      <c r="N109" s="3"/>
      <c r="O109" s="3"/>
      <c r="P109" s="3"/>
      <c r="Q109" s="3"/>
      <c r="R109" s="20"/>
      <c r="S109" s="3"/>
      <c r="V109" s="19"/>
      <c r="X109" s="167" t="str">
        <f>IF(Y108&lt;0,"NO PAGAR","COBRAR")</f>
        <v>COBRAR</v>
      </c>
      <c r="Y109" s="167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59" t="s">
        <v>9</v>
      </c>
      <c r="C110" s="160"/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59" t="s">
        <v>9</v>
      </c>
      <c r="Y110" s="160"/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1" t="str">
        <f>IF(C131&lt;0,"SALDO A FAVOR","SALDO ADELANTAD0'")</f>
        <v>SALDO ADELANTAD0'</v>
      </c>
      <c r="C111" s="12" t="b">
        <f>IF(Y58&lt;=0,Y58*-1)</f>
        <v>0</v>
      </c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1" t="str">
        <f>IF(C108&lt;0,"SALDO ADELANTADO","SALDO A FAVOR'")</f>
        <v>SALDO A FAVOR'</v>
      </c>
      <c r="Y111" s="12" t="b">
        <f>IF(C108&lt;=0,C108*-1)</f>
        <v>0</v>
      </c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10</v>
      </c>
      <c r="C112" s="12">
        <f>R121</f>
        <v>0</v>
      </c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10</v>
      </c>
      <c r="Y112" s="12">
        <f>AN121</f>
        <v>0</v>
      </c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11</v>
      </c>
      <c r="C113" s="12">
        <v>50</v>
      </c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11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12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12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13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13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14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14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15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15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16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316</v>
      </c>
      <c r="Y118" s="12">
        <v>18.02</v>
      </c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1:43" x14ac:dyDescent="0.25">
      <c r="B119" s="13" t="s">
        <v>17</v>
      </c>
      <c r="C119" s="12"/>
      <c r="E119" s="161" t="s">
        <v>7</v>
      </c>
      <c r="F119" s="162"/>
      <c r="G119" s="163"/>
      <c r="H119" s="5">
        <f>SUM(H105:H118)</f>
        <v>470</v>
      </c>
      <c r="N119" s="3"/>
      <c r="O119" s="3"/>
      <c r="P119" s="3"/>
      <c r="Q119" s="3"/>
      <c r="R119" s="20"/>
      <c r="S119" s="3"/>
      <c r="V119" s="19"/>
      <c r="X119" s="13" t="s">
        <v>17</v>
      </c>
      <c r="Y119" s="12"/>
      <c r="AA119" s="161" t="s">
        <v>7</v>
      </c>
      <c r="AB119" s="162"/>
      <c r="AC119" s="163"/>
      <c r="AD119" s="5">
        <f>SUM(AD105:AD118)</f>
        <v>0</v>
      </c>
      <c r="AJ119" s="3"/>
      <c r="AK119" s="3"/>
      <c r="AL119" s="3"/>
      <c r="AM119" s="3"/>
      <c r="AN119" s="20"/>
      <c r="AO119" s="3"/>
    </row>
    <row r="120" spans="1:43" x14ac:dyDescent="0.25">
      <c r="B120" s="14"/>
      <c r="C120" s="12"/>
      <c r="E120" s="15"/>
      <c r="F120" s="15"/>
      <c r="G120" s="15"/>
      <c r="N120" s="3"/>
      <c r="O120" s="3"/>
      <c r="P120" s="3"/>
      <c r="Q120" s="3"/>
      <c r="R120" s="20"/>
      <c r="S120" s="3"/>
      <c r="V120" s="19"/>
      <c r="X120" s="14"/>
      <c r="Y120" s="12"/>
      <c r="AA120" s="15"/>
      <c r="AB120" s="15"/>
      <c r="AC120" s="15"/>
      <c r="AJ120" s="3"/>
      <c r="AK120" s="3"/>
      <c r="AL120" s="3"/>
      <c r="AM120" s="3"/>
      <c r="AN120" s="20"/>
      <c r="AO120" s="3"/>
    </row>
    <row r="121" spans="1:43" x14ac:dyDescent="0.25">
      <c r="B121" s="14"/>
      <c r="C121" s="12"/>
      <c r="N121" s="161" t="s">
        <v>7</v>
      </c>
      <c r="O121" s="162"/>
      <c r="P121" s="162"/>
      <c r="Q121" s="163"/>
      <c r="R121" s="20">
        <f>SUM(R105:R120)</f>
        <v>0</v>
      </c>
      <c r="S121" s="3"/>
      <c r="V121" s="19"/>
      <c r="X121" s="14"/>
      <c r="Y121" s="12"/>
      <c r="AJ121" s="161" t="s">
        <v>7</v>
      </c>
      <c r="AK121" s="162"/>
      <c r="AL121" s="162"/>
      <c r="AM121" s="163"/>
      <c r="AN121" s="20">
        <f>SUM(AN105:AN120)</f>
        <v>0</v>
      </c>
      <c r="AO121" s="3"/>
    </row>
    <row r="122" spans="1:43" x14ac:dyDescent="0.25">
      <c r="B122" s="17" t="s">
        <v>18</v>
      </c>
      <c r="C122" s="18">
        <f>SUM(C111:C121)</f>
        <v>50</v>
      </c>
      <c r="V122" s="19"/>
      <c r="X122" s="17" t="s">
        <v>18</v>
      </c>
      <c r="Y122" s="18">
        <f>SUM(Y111:Y121)</f>
        <v>18.02</v>
      </c>
    </row>
    <row r="123" spans="1:43" x14ac:dyDescent="0.25">
      <c r="D123" s="30" t="s">
        <v>22</v>
      </c>
      <c r="E123" s="30" t="s">
        <v>21</v>
      </c>
      <c r="V123" s="19"/>
      <c r="Z123" s="30" t="s">
        <v>22</v>
      </c>
      <c r="AA123" s="30" t="s">
        <v>21</v>
      </c>
    </row>
    <row r="124" spans="1:43" x14ac:dyDescent="0.25">
      <c r="E124" s="1" t="s">
        <v>19</v>
      </c>
      <c r="V124" s="19"/>
      <c r="AA124" s="1" t="s">
        <v>19</v>
      </c>
    </row>
    <row r="125" spans="1:43" x14ac:dyDescent="0.25">
      <c r="V125" s="19"/>
    </row>
    <row r="126" spans="1:43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2:41" x14ac:dyDescent="0.25">
      <c r="V129" s="19"/>
    </row>
    <row r="130" spans="2:41" x14ac:dyDescent="0.25">
      <c r="H130" s="165" t="s">
        <v>30</v>
      </c>
      <c r="I130" s="165"/>
      <c r="J130" s="165"/>
      <c r="V130" s="19"/>
      <c r="AA130" s="165" t="s">
        <v>31</v>
      </c>
      <c r="AB130" s="165"/>
      <c r="AC130" s="165"/>
    </row>
    <row r="131" spans="2:41" x14ac:dyDescent="0.25">
      <c r="H131" s="165"/>
      <c r="I131" s="165"/>
      <c r="J131" s="165"/>
      <c r="V131" s="19"/>
      <c r="AA131" s="165"/>
      <c r="AB131" s="165"/>
      <c r="AC131" s="165"/>
    </row>
    <row r="132" spans="2:41" x14ac:dyDescent="0.25">
      <c r="V132" s="19"/>
    </row>
    <row r="133" spans="2:41" x14ac:dyDescent="0.25">
      <c r="V133" s="19"/>
    </row>
    <row r="134" spans="2:41" ht="23.25" x14ac:dyDescent="0.35">
      <c r="B134" s="26" t="s">
        <v>33</v>
      </c>
      <c r="V134" s="19"/>
      <c r="X134" s="24" t="s">
        <v>33</v>
      </c>
    </row>
    <row r="135" spans="2:41" ht="23.25" x14ac:dyDescent="0.35">
      <c r="B135" s="25" t="s">
        <v>82</v>
      </c>
      <c r="C135" s="22">
        <f>IF(X103="PAGADO",0,C108)</f>
        <v>0</v>
      </c>
      <c r="E135" s="166" t="s">
        <v>148</v>
      </c>
      <c r="F135" s="166"/>
      <c r="G135" s="166"/>
      <c r="H135" s="166"/>
      <c r="V135" s="19"/>
      <c r="X135" s="25" t="s">
        <v>32</v>
      </c>
      <c r="Y135" s="22">
        <f>IF(B135="PAGADO",0,C140)</f>
        <v>0</v>
      </c>
      <c r="AA135" s="166" t="s">
        <v>358</v>
      </c>
      <c r="AB135" s="166"/>
      <c r="AC135" s="166"/>
      <c r="AD135" s="166"/>
    </row>
    <row r="136" spans="2:41" x14ac:dyDescent="0.25">
      <c r="B136" s="1" t="s">
        <v>0</v>
      </c>
      <c r="C136" s="21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9"/>
      <c r="X136" s="1" t="s">
        <v>0</v>
      </c>
      <c r="Y136" s="21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2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20"/>
      <c r="S137" s="3"/>
      <c r="V137" s="19"/>
      <c r="Y137" s="22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20"/>
      <c r="AO137" s="3"/>
    </row>
    <row r="138" spans="2:41" x14ac:dyDescent="0.25">
      <c r="B138" s="1" t="s">
        <v>24</v>
      </c>
      <c r="C138" s="21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20"/>
      <c r="S138" s="3"/>
      <c r="V138" s="19"/>
      <c r="X138" s="1" t="s">
        <v>24</v>
      </c>
      <c r="Y138" s="21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20"/>
      <c r="AO138" s="3"/>
    </row>
    <row r="139" spans="2:41" x14ac:dyDescent="0.25">
      <c r="B139" s="1" t="s">
        <v>9</v>
      </c>
      <c r="C139" s="22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20"/>
      <c r="S139" s="3"/>
      <c r="V139" s="19"/>
      <c r="X139" s="1" t="s">
        <v>9</v>
      </c>
      <c r="Y139" s="22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20"/>
      <c r="AO139" s="3"/>
    </row>
    <row r="140" spans="2:41" x14ac:dyDescent="0.25">
      <c r="B140" s="6" t="s">
        <v>26</v>
      </c>
      <c r="C140" s="23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20"/>
      <c r="S140" s="3"/>
      <c r="V140" s="19"/>
      <c r="X140" s="6" t="s">
        <v>27</v>
      </c>
      <c r="Y140" s="23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20"/>
      <c r="AO140" s="3"/>
    </row>
    <row r="141" spans="2:41" ht="23.25" x14ac:dyDescent="0.35">
      <c r="B141" s="6"/>
      <c r="C141" s="7"/>
      <c r="E141" s="9">
        <v>44931</v>
      </c>
      <c r="F141" s="10" t="s">
        <v>332</v>
      </c>
      <c r="G141" s="10" t="s">
        <v>334</v>
      </c>
      <c r="H141" s="5">
        <v>300</v>
      </c>
      <c r="N141" s="3"/>
      <c r="O141" s="3"/>
      <c r="P141" s="3"/>
      <c r="Q141" s="3"/>
      <c r="R141" s="20"/>
      <c r="S141" s="3"/>
      <c r="V141" s="19"/>
      <c r="X141" s="168" t="str">
        <f>IF(Y140&lt;0,"NO PAGAR","COBRAR'")</f>
        <v>COBRAR'</v>
      </c>
      <c r="Y141" s="168"/>
      <c r="AA141" s="9">
        <v>44953</v>
      </c>
      <c r="AB141" s="10" t="s">
        <v>194</v>
      </c>
      <c r="AC141" s="10" t="s">
        <v>141</v>
      </c>
      <c r="AD141" s="5">
        <v>180</v>
      </c>
      <c r="AJ141" s="3"/>
      <c r="AK141" s="3"/>
      <c r="AL141" s="3"/>
      <c r="AM141" s="3"/>
      <c r="AN141" s="20"/>
      <c r="AO141" s="3"/>
    </row>
    <row r="142" spans="2:41" ht="23.25" x14ac:dyDescent="0.35">
      <c r="B142" s="168" t="str">
        <f>IF(C140&lt;0,"NO PAGAR","COBRAR'")</f>
        <v>COBRAR'</v>
      </c>
      <c r="C142" s="168"/>
      <c r="E142" s="9">
        <v>44937</v>
      </c>
      <c r="F142" s="10" t="s">
        <v>332</v>
      </c>
      <c r="G142" s="10" t="s">
        <v>97</v>
      </c>
      <c r="H142" s="5">
        <v>285</v>
      </c>
      <c r="N142" s="3"/>
      <c r="O142" s="3"/>
      <c r="P142" s="3"/>
      <c r="Q142" s="3"/>
      <c r="R142" s="20"/>
      <c r="S142" s="3"/>
      <c r="V142" s="19"/>
      <c r="X142" s="6"/>
      <c r="Y142" s="8"/>
      <c r="AA142" s="9">
        <v>44949</v>
      </c>
      <c r="AB142" s="10" t="s">
        <v>262</v>
      </c>
      <c r="AC142" s="10" t="s">
        <v>86</v>
      </c>
      <c r="AD142" s="5">
        <v>120</v>
      </c>
      <c r="AJ142" s="3"/>
      <c r="AK142" s="3"/>
      <c r="AL142" s="3"/>
      <c r="AM142" s="3"/>
      <c r="AN142" s="20"/>
      <c r="AO142" s="3"/>
    </row>
    <row r="143" spans="2:41" x14ac:dyDescent="0.25">
      <c r="B143" s="159" t="s">
        <v>9</v>
      </c>
      <c r="C143" s="160"/>
      <c r="E143" s="9">
        <v>44939</v>
      </c>
      <c r="F143" s="10" t="s">
        <v>332</v>
      </c>
      <c r="G143" s="10" t="s">
        <v>106</v>
      </c>
      <c r="H143" s="5">
        <v>285</v>
      </c>
      <c r="N143" s="3"/>
      <c r="O143" s="3"/>
      <c r="P143" s="3"/>
      <c r="Q143" s="3"/>
      <c r="R143" s="20"/>
      <c r="S143" s="3"/>
      <c r="V143" s="19"/>
      <c r="X143" s="159" t="s">
        <v>9</v>
      </c>
      <c r="Y143" s="160"/>
      <c r="AA143" s="9">
        <v>44944</v>
      </c>
      <c r="AB143" s="10" t="s">
        <v>385</v>
      </c>
      <c r="AC143" s="10" t="s">
        <v>189</v>
      </c>
      <c r="AD143" s="5">
        <v>580</v>
      </c>
      <c r="AJ143" s="3"/>
      <c r="AK143" s="3"/>
      <c r="AL143" s="3"/>
      <c r="AM143" s="3"/>
      <c r="AN143" s="20"/>
      <c r="AO143" s="3"/>
    </row>
    <row r="144" spans="2:41" x14ac:dyDescent="0.25">
      <c r="B144" s="11" t="str">
        <f>IF(Y108&lt;0,"SALDO ADELANTADO","SALDO A FAVOR '")</f>
        <v>SALDO A FAVOR '</v>
      </c>
      <c r="C144" s="12" t="b">
        <f>IF(Y108&lt;=0,Y108*-1)</f>
        <v>0</v>
      </c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1" t="str">
        <f>IF(C140&lt;0,"SALDO ADELANTADO","SALDO A FAVOR'")</f>
        <v>SALDO A FAVOR'</v>
      </c>
      <c r="Y144" s="12" t="b">
        <f>IF(C140&lt;=0,C140*-1)</f>
        <v>0</v>
      </c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3" t="s">
        <v>10</v>
      </c>
      <c r="C145" s="12">
        <f>R153</f>
        <v>0</v>
      </c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3" t="s">
        <v>10</v>
      </c>
      <c r="Y145" s="12">
        <f>AN153</f>
        <v>0</v>
      </c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11</v>
      </c>
      <c r="C146" s="12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11</v>
      </c>
      <c r="Y146" s="12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12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12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13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13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14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14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15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15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16</v>
      </c>
      <c r="C151" s="12"/>
      <c r="E151" s="161" t="s">
        <v>7</v>
      </c>
      <c r="F151" s="162"/>
      <c r="G151" s="163"/>
      <c r="H151" s="5">
        <f>SUM(H137:H150)</f>
        <v>1760</v>
      </c>
      <c r="N151" s="3"/>
      <c r="O151" s="3"/>
      <c r="P151" s="3"/>
      <c r="Q151" s="3"/>
      <c r="R151" s="20"/>
      <c r="S151" s="3"/>
      <c r="V151" s="19"/>
      <c r="X151" s="13" t="s">
        <v>16</v>
      </c>
      <c r="Y151" s="12"/>
      <c r="AA151" s="161" t="s">
        <v>7</v>
      </c>
      <c r="AB151" s="162"/>
      <c r="AC151" s="163"/>
      <c r="AD151" s="5">
        <f>SUM(AD137:AD150)</f>
        <v>2190</v>
      </c>
      <c r="AJ151" s="3"/>
      <c r="AK151" s="3"/>
      <c r="AL151" s="3"/>
      <c r="AM151" s="3"/>
      <c r="AN151" s="20"/>
      <c r="AO151" s="3"/>
    </row>
    <row r="152" spans="2:41" x14ac:dyDescent="0.25">
      <c r="B152" s="13" t="s">
        <v>17</v>
      </c>
      <c r="C152" s="12"/>
      <c r="E152" s="15"/>
      <c r="F152" s="15"/>
      <c r="G152" s="15"/>
      <c r="N152" s="3"/>
      <c r="O152" s="3"/>
      <c r="P152" s="3"/>
      <c r="Q152" s="3"/>
      <c r="R152" s="20"/>
      <c r="S152" s="3"/>
      <c r="V152" s="19"/>
      <c r="X152" s="13" t="s">
        <v>17</v>
      </c>
      <c r="Y152" s="12"/>
      <c r="AA152" s="15"/>
      <c r="AB152" s="15"/>
      <c r="AC152" s="15"/>
      <c r="AJ152" s="3"/>
      <c r="AK152" s="3"/>
      <c r="AL152" s="3"/>
      <c r="AM152" s="3"/>
      <c r="AN152" s="20"/>
      <c r="AO152" s="3"/>
    </row>
    <row r="153" spans="2:41" x14ac:dyDescent="0.25">
      <c r="B153" s="14"/>
      <c r="C153" s="12"/>
      <c r="N153" s="161" t="s">
        <v>7</v>
      </c>
      <c r="O153" s="162"/>
      <c r="P153" s="162"/>
      <c r="Q153" s="163"/>
      <c r="R153" s="20">
        <f>SUM(R137:R152)</f>
        <v>0</v>
      </c>
      <c r="S153" s="3"/>
      <c r="V153" s="19"/>
      <c r="X153" s="14"/>
      <c r="Y153" s="12"/>
      <c r="AJ153" s="161" t="s">
        <v>7</v>
      </c>
      <c r="AK153" s="162"/>
      <c r="AL153" s="162"/>
      <c r="AM153" s="163"/>
      <c r="AN153" s="20">
        <f>SUM(AN137:AN152)</f>
        <v>0</v>
      </c>
      <c r="AO153" s="3"/>
    </row>
    <row r="154" spans="2:41" x14ac:dyDescent="0.25">
      <c r="B154" s="17" t="s">
        <v>18</v>
      </c>
      <c r="C154" s="18">
        <f>SUM(C144:C153)</f>
        <v>0</v>
      </c>
      <c r="D154" s="30" t="s">
        <v>22</v>
      </c>
      <c r="E154" s="30" t="s">
        <v>21</v>
      </c>
      <c r="V154" s="19"/>
      <c r="X154" s="17" t="s">
        <v>18</v>
      </c>
      <c r="Y154" s="18">
        <f>SUM(Y144:Y153)</f>
        <v>0</v>
      </c>
      <c r="Z154" s="30" t="s">
        <v>22</v>
      </c>
      <c r="AA154" s="30" t="s">
        <v>21</v>
      </c>
    </row>
    <row r="155" spans="2:41" x14ac:dyDescent="0.25">
      <c r="E155" s="1" t="s">
        <v>19</v>
      </c>
      <c r="V155" s="19"/>
      <c r="AA155" s="1" t="s">
        <v>19</v>
      </c>
    </row>
    <row r="156" spans="2:41" x14ac:dyDescent="0.25">
      <c r="V156" s="19"/>
    </row>
    <row r="157" spans="2:41" x14ac:dyDescent="0.25">
      <c r="V157" s="19"/>
    </row>
    <row r="158" spans="2:41" x14ac:dyDescent="0.25">
      <c r="V158" s="19"/>
    </row>
    <row r="159" spans="2:41" x14ac:dyDescent="0.25">
      <c r="V159" s="19"/>
    </row>
    <row r="160" spans="2:41" x14ac:dyDescent="0.25">
      <c r="V160" s="19"/>
    </row>
    <row r="161" spans="2:41" x14ac:dyDescent="0.25">
      <c r="V161" s="19"/>
    </row>
    <row r="162" spans="2:41" x14ac:dyDescent="0.25">
      <c r="V162" s="19"/>
    </row>
    <row r="163" spans="2:41" x14ac:dyDescent="0.25">
      <c r="V163" s="19"/>
    </row>
    <row r="164" spans="2:41" x14ac:dyDescent="0.25">
      <c r="V164" s="19"/>
    </row>
    <row r="165" spans="2:41" x14ac:dyDescent="0.25">
      <c r="V165" s="19"/>
    </row>
    <row r="166" spans="2:41" x14ac:dyDescent="0.25">
      <c r="V166" s="19"/>
    </row>
    <row r="167" spans="2:41" x14ac:dyDescent="0.25">
      <c r="V167" s="19"/>
    </row>
    <row r="168" spans="2:41" x14ac:dyDescent="0.25">
      <c r="V168" s="19"/>
    </row>
    <row r="169" spans="2:41" x14ac:dyDescent="0.25">
      <c r="V169" s="19"/>
      <c r="AC169" s="164" t="s">
        <v>29</v>
      </c>
      <c r="AD169" s="164"/>
      <c r="AE169" s="164"/>
    </row>
    <row r="170" spans="2:41" x14ac:dyDescent="0.25">
      <c r="H170" s="165" t="s">
        <v>28</v>
      </c>
      <c r="I170" s="165"/>
      <c r="J170" s="165"/>
      <c r="V170" s="19"/>
      <c r="AC170" s="164"/>
      <c r="AD170" s="164"/>
      <c r="AE170" s="164"/>
    </row>
    <row r="171" spans="2:41" x14ac:dyDescent="0.25">
      <c r="H171" s="165"/>
      <c r="I171" s="165"/>
      <c r="J171" s="165"/>
      <c r="V171" s="19"/>
      <c r="AC171" s="164"/>
      <c r="AD171" s="164"/>
      <c r="AE171" s="164"/>
    </row>
    <row r="172" spans="2:41" x14ac:dyDescent="0.25">
      <c r="V172" s="19"/>
    </row>
    <row r="173" spans="2:41" x14ac:dyDescent="0.25">
      <c r="V173" s="19"/>
    </row>
    <row r="174" spans="2:41" ht="23.25" x14ac:dyDescent="0.35">
      <c r="B174" s="24" t="s">
        <v>63</v>
      </c>
      <c r="V174" s="19"/>
      <c r="X174" s="24" t="s">
        <v>63</v>
      </c>
    </row>
    <row r="175" spans="2:41" ht="23.25" x14ac:dyDescent="0.35">
      <c r="B175" s="25" t="s">
        <v>130</v>
      </c>
      <c r="C175" s="22">
        <f>IF(X135="PAGADO",0,Y140)</f>
        <v>2190</v>
      </c>
      <c r="E175" s="166" t="s">
        <v>79</v>
      </c>
      <c r="F175" s="166"/>
      <c r="G175" s="166"/>
      <c r="H175" s="166"/>
      <c r="V175" s="19"/>
      <c r="X175" s="25" t="s">
        <v>32</v>
      </c>
      <c r="Y175" s="22">
        <f>IF(B175="PAGADO",0,C180)</f>
        <v>0</v>
      </c>
      <c r="AA175" s="166" t="s">
        <v>358</v>
      </c>
      <c r="AB175" s="166"/>
      <c r="AC175" s="166"/>
      <c r="AD175" s="166"/>
    </row>
    <row r="176" spans="2:41" x14ac:dyDescent="0.25">
      <c r="B176" s="1" t="s">
        <v>0</v>
      </c>
      <c r="C176" s="21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9"/>
      <c r="X176" s="1" t="s">
        <v>0</v>
      </c>
      <c r="Y176" s="21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2"/>
      <c r="E177" s="4"/>
      <c r="F177" s="3"/>
      <c r="G177" s="3"/>
      <c r="H177" s="5"/>
      <c r="N177" s="27">
        <v>44985</v>
      </c>
      <c r="O177" s="3" t="s">
        <v>317</v>
      </c>
      <c r="P177" s="3">
        <v>300</v>
      </c>
      <c r="Q177" s="3"/>
      <c r="R177" s="20">
        <v>300</v>
      </c>
      <c r="S177" s="3"/>
      <c r="V177" s="19"/>
      <c r="Y177" s="22"/>
      <c r="AA177" s="4">
        <v>44974</v>
      </c>
      <c r="AB177" s="3" t="s">
        <v>201</v>
      </c>
      <c r="AC177" s="3" t="s">
        <v>381</v>
      </c>
      <c r="AD177" s="5">
        <v>220</v>
      </c>
      <c r="AJ177" s="27">
        <v>44994</v>
      </c>
      <c r="AK177" s="3" t="s">
        <v>501</v>
      </c>
      <c r="AL177" s="3">
        <v>20</v>
      </c>
      <c r="AM177" s="3"/>
      <c r="AN177" s="20">
        <v>20</v>
      </c>
      <c r="AO177" s="3"/>
    </row>
    <row r="178" spans="2:41" x14ac:dyDescent="0.25">
      <c r="B178" s="1" t="s">
        <v>24</v>
      </c>
      <c r="C178" s="21">
        <f>IF(C175&gt;0,C175+C176,C176)</f>
        <v>2190</v>
      </c>
      <c r="E178" s="4"/>
      <c r="F178" s="3"/>
      <c r="G178" s="3"/>
      <c r="H178" s="5"/>
      <c r="N178" s="27">
        <v>44985</v>
      </c>
      <c r="O178" s="3" t="s">
        <v>412</v>
      </c>
      <c r="P178" s="3"/>
      <c r="Q178" s="3"/>
      <c r="R178" s="20">
        <v>100</v>
      </c>
      <c r="S178" s="3"/>
      <c r="V178" s="19"/>
      <c r="X178" s="1" t="s">
        <v>24</v>
      </c>
      <c r="Y178" s="21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s="30" t="s">
        <v>445</v>
      </c>
      <c r="AJ178" s="3"/>
      <c r="AK178" s="3"/>
      <c r="AL178" s="3"/>
      <c r="AM178" s="3"/>
      <c r="AN178" s="20"/>
      <c r="AO178" s="3"/>
    </row>
    <row r="179" spans="2:41" x14ac:dyDescent="0.25">
      <c r="B179" s="1" t="s">
        <v>9</v>
      </c>
      <c r="C179" s="22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20"/>
      <c r="S179" s="3"/>
      <c r="V179" s="19"/>
      <c r="X179" s="1" t="s">
        <v>9</v>
      </c>
      <c r="Y179" s="22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20"/>
      <c r="AO179" s="3"/>
    </row>
    <row r="180" spans="2:41" x14ac:dyDescent="0.25">
      <c r="B180" s="6" t="s">
        <v>25</v>
      </c>
      <c r="C180" s="23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20"/>
      <c r="S180" s="3"/>
      <c r="V180" s="19"/>
      <c r="X180" s="6" t="s">
        <v>8</v>
      </c>
      <c r="Y180" s="23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20"/>
      <c r="AO180" s="3"/>
    </row>
    <row r="181" spans="2:41" ht="26.25" x14ac:dyDescent="0.4">
      <c r="B181" s="167" t="str">
        <f>IF(C180&lt;0,"NO PAGAR","COBRAR")</f>
        <v>COBRAR</v>
      </c>
      <c r="C181" s="167"/>
      <c r="E181" s="9"/>
      <c r="F181" s="10"/>
      <c r="G181" s="10"/>
      <c r="H181" s="5"/>
      <c r="N181" s="3"/>
      <c r="O181" s="3"/>
      <c r="P181" s="3"/>
      <c r="Q181" s="3"/>
      <c r="R181" s="20"/>
      <c r="S181" s="3"/>
      <c r="V181" s="19"/>
      <c r="X181" s="167" t="str">
        <f>IF(Y180&lt;0,"NO PAGAR","COBRAR")</f>
        <v>NO PAGAR</v>
      </c>
      <c r="Y181" s="167"/>
      <c r="AA181" s="9"/>
      <c r="AB181" s="10"/>
      <c r="AC181" s="10"/>
      <c r="AD181" s="5"/>
      <c r="AJ181" s="3"/>
      <c r="AK181" s="3"/>
      <c r="AL181" s="3"/>
      <c r="AM181" s="3"/>
      <c r="AN181" s="20"/>
      <c r="AO181" s="3"/>
    </row>
    <row r="182" spans="2:41" x14ac:dyDescent="0.25">
      <c r="B182" s="159" t="s">
        <v>9</v>
      </c>
      <c r="C182" s="160"/>
      <c r="E182" s="9"/>
      <c r="F182" s="10"/>
      <c r="G182" s="10"/>
      <c r="H182" s="5"/>
      <c r="N182" s="3"/>
      <c r="O182" s="3"/>
      <c r="P182" s="3"/>
      <c r="Q182" s="3"/>
      <c r="R182" s="20"/>
      <c r="S182" s="3"/>
      <c r="V182" s="19"/>
      <c r="X182" s="159" t="s">
        <v>9</v>
      </c>
      <c r="Y182" s="160"/>
      <c r="AA182" s="9"/>
      <c r="AB182" s="10"/>
      <c r="AC182" s="10"/>
      <c r="AD182" s="5"/>
      <c r="AJ182" s="3"/>
      <c r="AK182" s="3"/>
      <c r="AL182" s="3"/>
      <c r="AM182" s="3"/>
      <c r="AN182" s="20"/>
      <c r="AO182" s="3"/>
    </row>
    <row r="183" spans="2:41" x14ac:dyDescent="0.25">
      <c r="B183" s="11" t="str">
        <f>IF(C208&lt;0,"SALDO A FAVOR","SALDO ADELANTAD0'")</f>
        <v>SALDO ADELANTAD0'</v>
      </c>
      <c r="C183" s="12" t="b">
        <f>IF(Y140&lt;=0,Y140*-1)</f>
        <v>0</v>
      </c>
      <c r="E183" s="9"/>
      <c r="F183" s="10"/>
      <c r="G183" s="10"/>
      <c r="H183" s="5"/>
      <c r="N183" s="3"/>
      <c r="O183" s="3"/>
      <c r="P183" s="3"/>
      <c r="Q183" s="3"/>
      <c r="R183" s="20"/>
      <c r="S183" s="3"/>
      <c r="V183" s="19"/>
      <c r="X183" s="11" t="str">
        <f>IF(C180&lt;0,"SALDO ADELANTADO","SALDO A FAVOR'")</f>
        <v>SALDO A FAVOR'</v>
      </c>
      <c r="Y183" s="12" t="b">
        <f>IF(C180&lt;=0,C180*-1)</f>
        <v>0</v>
      </c>
      <c r="AA183" s="9"/>
      <c r="AB183" s="10"/>
      <c r="AC183" s="10"/>
      <c r="AD183" s="5"/>
      <c r="AJ183" s="3"/>
      <c r="AK183" s="3"/>
      <c r="AL183" s="3"/>
      <c r="AM183" s="3"/>
      <c r="AN183" s="20"/>
      <c r="AO183" s="3"/>
    </row>
    <row r="184" spans="2:41" x14ac:dyDescent="0.25">
      <c r="B184" s="13" t="s">
        <v>10</v>
      </c>
      <c r="C184" s="12">
        <f>R193</f>
        <v>400</v>
      </c>
      <c r="E184" s="9"/>
      <c r="F184" s="10"/>
      <c r="G184" s="10"/>
      <c r="H184" s="5"/>
      <c r="N184" s="3"/>
      <c r="O184" s="3"/>
      <c r="P184" s="3"/>
      <c r="Q184" s="3"/>
      <c r="R184" s="20"/>
      <c r="S184" s="3"/>
      <c r="V184" s="19"/>
      <c r="X184" s="13" t="s">
        <v>10</v>
      </c>
      <c r="Y184" s="12">
        <f>AN193</f>
        <v>20</v>
      </c>
      <c r="AA184" s="9"/>
      <c r="AB184" s="10"/>
      <c r="AC184" s="10"/>
      <c r="AD184" s="5"/>
      <c r="AJ184" s="3"/>
      <c r="AK184" s="3"/>
      <c r="AL184" s="3"/>
      <c r="AM184" s="3"/>
      <c r="AN184" s="20"/>
      <c r="AO184" s="3"/>
    </row>
    <row r="185" spans="2:41" x14ac:dyDescent="0.25">
      <c r="B185" s="13" t="s">
        <v>11</v>
      </c>
      <c r="C185" s="12">
        <v>50</v>
      </c>
      <c r="E185" s="9"/>
      <c r="F185" s="10"/>
      <c r="G185" s="10"/>
      <c r="H185" s="5"/>
      <c r="N185" s="3"/>
      <c r="O185" s="3"/>
      <c r="P185" s="3"/>
      <c r="Q185" s="3"/>
      <c r="R185" s="20"/>
      <c r="S185" s="3"/>
      <c r="V185" s="19"/>
      <c r="X185" s="13" t="s">
        <v>11</v>
      </c>
      <c r="Y185" s="12"/>
      <c r="AA185" s="9"/>
      <c r="AB185" s="10"/>
      <c r="AC185" s="10"/>
      <c r="AD185" s="5"/>
      <c r="AJ185" s="3"/>
      <c r="AK185" s="3"/>
      <c r="AL185" s="3"/>
      <c r="AM185" s="3"/>
      <c r="AN185" s="20"/>
      <c r="AO185" s="3"/>
    </row>
    <row r="186" spans="2:41" x14ac:dyDescent="0.25">
      <c r="B186" s="13" t="s">
        <v>12</v>
      </c>
      <c r="C186" s="12"/>
      <c r="E186" s="9"/>
      <c r="F186" s="10"/>
      <c r="G186" s="10"/>
      <c r="H186" s="5"/>
      <c r="N186" s="3"/>
      <c r="O186" s="3"/>
      <c r="P186" s="3"/>
      <c r="Q186" s="3"/>
      <c r="R186" s="20"/>
      <c r="S186" s="3"/>
      <c r="V186" s="19"/>
      <c r="X186" s="13" t="s">
        <v>12</v>
      </c>
      <c r="Y186" s="12"/>
      <c r="AA186" s="9"/>
      <c r="AB186" s="10"/>
      <c r="AC186" s="10"/>
      <c r="AD186" s="5"/>
      <c r="AJ186" s="3"/>
      <c r="AK186" s="3"/>
      <c r="AL186" s="3"/>
      <c r="AM186" s="3"/>
      <c r="AN186" s="20"/>
      <c r="AO186" s="3"/>
    </row>
    <row r="187" spans="2:41" x14ac:dyDescent="0.25">
      <c r="B187" s="13" t="s">
        <v>13</v>
      </c>
      <c r="C187" s="12">
        <v>10</v>
      </c>
      <c r="E187" s="9"/>
      <c r="F187" s="10"/>
      <c r="G187" s="10"/>
      <c r="H187" s="5"/>
      <c r="N187" s="3"/>
      <c r="O187" s="3"/>
      <c r="P187" s="3"/>
      <c r="Q187" s="3"/>
      <c r="R187" s="20"/>
      <c r="S187" s="3"/>
      <c r="V187" s="19"/>
      <c r="X187" s="13" t="s">
        <v>13</v>
      </c>
      <c r="Y187" s="12"/>
      <c r="AA187" s="9"/>
      <c r="AB187" s="10"/>
      <c r="AC187" s="10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3" t="s">
        <v>14</v>
      </c>
      <c r="C188" s="12"/>
      <c r="E188" s="9"/>
      <c r="F188" s="10"/>
      <c r="G188" s="10"/>
      <c r="H188" s="5"/>
      <c r="N188" s="3"/>
      <c r="O188" s="3"/>
      <c r="P188" s="3"/>
      <c r="Q188" s="3"/>
      <c r="R188" s="20"/>
      <c r="S188" s="3"/>
      <c r="V188" s="19"/>
      <c r="X188" s="13" t="s">
        <v>14</v>
      </c>
      <c r="Y188" s="12"/>
      <c r="AA188" s="9"/>
      <c r="AB188" s="10"/>
      <c r="AC188" s="10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3" t="s">
        <v>15</v>
      </c>
      <c r="C189" s="12"/>
      <c r="E189" s="9"/>
      <c r="F189" s="10"/>
      <c r="G189" s="10"/>
      <c r="H189" s="5"/>
      <c r="N189" s="3"/>
      <c r="O189" s="3"/>
      <c r="P189" s="3"/>
      <c r="Q189" s="3"/>
      <c r="R189" s="20"/>
      <c r="S189" s="3"/>
      <c r="V189" s="19"/>
      <c r="X189" s="13" t="s">
        <v>15</v>
      </c>
      <c r="Y189" s="12"/>
      <c r="AA189" s="9"/>
      <c r="AB189" s="10"/>
      <c r="AC189" s="10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3" t="s">
        <v>16</v>
      </c>
      <c r="C190" s="12"/>
      <c r="E190" s="9"/>
      <c r="F190" s="10"/>
      <c r="G190" s="10"/>
      <c r="H190" s="5"/>
      <c r="N190" s="3"/>
      <c r="O190" s="3"/>
      <c r="P190" s="3"/>
      <c r="Q190" s="3"/>
      <c r="R190" s="20"/>
      <c r="S190" s="3"/>
      <c r="V190" s="19"/>
      <c r="X190" s="13" t="s">
        <v>462</v>
      </c>
      <c r="Y190" s="12">
        <v>18.02</v>
      </c>
      <c r="AA190" s="9"/>
      <c r="AB190" s="10"/>
      <c r="AC190" s="10"/>
      <c r="AD190" s="5"/>
      <c r="AJ190" s="3"/>
      <c r="AK190" s="3"/>
      <c r="AL190" s="3"/>
      <c r="AM190" s="3"/>
      <c r="AN190" s="20"/>
      <c r="AO190" s="3"/>
    </row>
    <row r="191" spans="2:41" x14ac:dyDescent="0.25">
      <c r="B191" s="13" t="s">
        <v>17</v>
      </c>
      <c r="C191" s="12">
        <v>99.88</v>
      </c>
      <c r="E191" s="161" t="s">
        <v>7</v>
      </c>
      <c r="F191" s="162"/>
      <c r="G191" s="163"/>
      <c r="H191" s="5">
        <f>SUM(H177:H190)</f>
        <v>0</v>
      </c>
      <c r="N191" s="3"/>
      <c r="O191" s="3"/>
      <c r="P191" s="3"/>
      <c r="Q191" s="3"/>
      <c r="R191" s="20"/>
      <c r="S191" s="3"/>
      <c r="V191" s="19"/>
      <c r="X191" s="13" t="s">
        <v>17</v>
      </c>
      <c r="Y191" s="12">
        <v>544.05999999999995</v>
      </c>
      <c r="AA191" s="161" t="s">
        <v>7</v>
      </c>
      <c r="AB191" s="162"/>
      <c r="AC191" s="163"/>
      <c r="AD191" s="5">
        <f>SUM(AD177:AD190)</f>
        <v>500</v>
      </c>
      <c r="AJ191" s="3"/>
      <c r="AK191" s="3"/>
      <c r="AL191" s="3"/>
      <c r="AM191" s="3"/>
      <c r="AN191" s="20"/>
      <c r="AO191" s="3"/>
    </row>
    <row r="192" spans="2:41" x14ac:dyDescent="0.25">
      <c r="B192" s="14"/>
      <c r="C192" s="12"/>
      <c r="E192" s="15"/>
      <c r="F192" s="15"/>
      <c r="G192" s="15"/>
      <c r="N192" s="3"/>
      <c r="O192" s="3"/>
      <c r="P192" s="3"/>
      <c r="Q192" s="3"/>
      <c r="R192" s="20"/>
      <c r="S192" s="3"/>
      <c r="V192" s="19"/>
      <c r="X192" s="14"/>
      <c r="Y192" s="12"/>
      <c r="AA192" s="15"/>
      <c r="AB192" s="15"/>
      <c r="AC192" s="15"/>
      <c r="AJ192" s="3"/>
      <c r="AK192" s="3"/>
      <c r="AL192" s="3"/>
      <c r="AM192" s="3"/>
      <c r="AN192" s="20"/>
      <c r="AO192" s="3"/>
    </row>
    <row r="193" spans="1:43" x14ac:dyDescent="0.25">
      <c r="B193" s="14"/>
      <c r="C193" s="12"/>
      <c r="N193" s="161" t="s">
        <v>7</v>
      </c>
      <c r="O193" s="162"/>
      <c r="P193" s="162"/>
      <c r="Q193" s="163"/>
      <c r="R193" s="20">
        <f>SUM(R177:R192)</f>
        <v>400</v>
      </c>
      <c r="S193" s="3"/>
      <c r="V193" s="19"/>
      <c r="X193" s="14"/>
      <c r="Y193" s="12"/>
      <c r="AJ193" s="161" t="s">
        <v>7</v>
      </c>
      <c r="AK193" s="162"/>
      <c r="AL193" s="162"/>
      <c r="AM193" s="163"/>
      <c r="AN193" s="20">
        <f>SUM(AN177:AN192)</f>
        <v>20</v>
      </c>
      <c r="AO193" s="3"/>
    </row>
    <row r="194" spans="1:43" x14ac:dyDescent="0.25">
      <c r="B194" s="17" t="s">
        <v>18</v>
      </c>
      <c r="C194" s="18">
        <f>SUM(C183:C193)</f>
        <v>559.88</v>
      </c>
      <c r="V194" s="19"/>
      <c r="X194" s="17" t="s">
        <v>18</v>
      </c>
      <c r="Y194" s="18">
        <f>SUM(Y183:Y193)</f>
        <v>582.07999999999993</v>
      </c>
    </row>
    <row r="195" spans="1:43" x14ac:dyDescent="0.25">
      <c r="D195" s="30" t="s">
        <v>22</v>
      </c>
      <c r="E195" s="30" t="s">
        <v>21</v>
      </c>
      <c r="V195" s="19"/>
      <c r="Z195" s="30" t="s">
        <v>22</v>
      </c>
      <c r="AA195" s="30" t="s">
        <v>21</v>
      </c>
    </row>
    <row r="196" spans="1:43" x14ac:dyDescent="0.25">
      <c r="E196" s="1" t="s">
        <v>19</v>
      </c>
      <c r="V196" s="19"/>
      <c r="AA196" s="1" t="s">
        <v>19</v>
      </c>
    </row>
    <row r="197" spans="1:43" x14ac:dyDescent="0.25">
      <c r="V197" s="19"/>
    </row>
    <row r="198" spans="1:43" x14ac:dyDescent="0.25">
      <c r="V198" s="19"/>
    </row>
    <row r="199" spans="1:43" x14ac:dyDescent="0.25">
      <c r="V199" s="19"/>
    </row>
    <row r="200" spans="1:43" x14ac:dyDescent="0.25">
      <c r="V200" s="19"/>
    </row>
    <row r="201" spans="1:43" x14ac:dyDescent="0.25">
      <c r="V201" s="19"/>
    </row>
    <row r="202" spans="1:43" x14ac:dyDescent="0.25">
      <c r="V202" s="19"/>
    </row>
    <row r="203" spans="1:43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</row>
    <row r="204" spans="1:43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</row>
    <row r="205" spans="1:43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</row>
    <row r="206" spans="1:43" x14ac:dyDescent="0.25">
      <c r="V206" s="19"/>
    </row>
    <row r="207" spans="1:43" x14ac:dyDescent="0.25">
      <c r="H207" s="165" t="s">
        <v>30</v>
      </c>
      <c r="I207" s="165"/>
      <c r="J207" s="165"/>
      <c r="V207" s="19"/>
      <c r="AA207" s="165" t="s">
        <v>31</v>
      </c>
      <c r="AB207" s="165"/>
      <c r="AC207" s="165"/>
    </row>
    <row r="208" spans="1:43" x14ac:dyDescent="0.25">
      <c r="H208" s="165"/>
      <c r="I208" s="165"/>
      <c r="J208" s="165"/>
      <c r="V208" s="19"/>
      <c r="AA208" s="165"/>
      <c r="AB208" s="165"/>
      <c r="AC208" s="165"/>
    </row>
    <row r="209" spans="2:41" x14ac:dyDescent="0.25">
      <c r="V209" s="19"/>
    </row>
    <row r="210" spans="2:41" x14ac:dyDescent="0.25">
      <c r="V210" s="19"/>
    </row>
    <row r="211" spans="2:41" ht="23.25" x14ac:dyDescent="0.35">
      <c r="B211" s="26" t="s">
        <v>63</v>
      </c>
      <c r="V211" s="19"/>
      <c r="X211" s="24" t="s">
        <v>63</v>
      </c>
    </row>
    <row r="212" spans="2:41" ht="23.25" x14ac:dyDescent="0.35">
      <c r="B212" s="25" t="s">
        <v>82</v>
      </c>
      <c r="C212" s="22">
        <f>IF(X175="PAGADO",0,Y180)</f>
        <v>-82.079999999999927</v>
      </c>
      <c r="E212" s="166" t="s">
        <v>358</v>
      </c>
      <c r="F212" s="166"/>
      <c r="G212" s="166"/>
      <c r="H212" s="166"/>
      <c r="V212" s="19"/>
      <c r="X212" s="25" t="s">
        <v>130</v>
      </c>
      <c r="Y212" s="22">
        <f>IF(B212="PAGADO",0,C217)</f>
        <v>0</v>
      </c>
      <c r="AA212" s="166" t="s">
        <v>561</v>
      </c>
      <c r="AB212" s="166"/>
      <c r="AC212" s="166"/>
      <c r="AD212" s="166"/>
    </row>
    <row r="213" spans="2:41" x14ac:dyDescent="0.25">
      <c r="B213" s="1" t="s">
        <v>0</v>
      </c>
      <c r="C213" s="21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9"/>
      <c r="X213" s="1" t="s">
        <v>0</v>
      </c>
      <c r="Y213" s="21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2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20"/>
      <c r="S214" s="3"/>
      <c r="V214" s="19"/>
      <c r="Y214" s="22"/>
      <c r="AA214" s="4">
        <v>44943</v>
      </c>
      <c r="AB214" s="3" t="s">
        <v>149</v>
      </c>
      <c r="AC214" s="3" t="s">
        <v>141</v>
      </c>
      <c r="AD214" s="5">
        <v>180</v>
      </c>
      <c r="AE214" s="30" t="s">
        <v>552</v>
      </c>
      <c r="AJ214" s="3"/>
      <c r="AK214" s="3"/>
      <c r="AL214" s="3"/>
      <c r="AM214" s="3"/>
      <c r="AN214" s="20"/>
      <c r="AO214" s="3"/>
    </row>
    <row r="215" spans="2:41" x14ac:dyDescent="0.25">
      <c r="B215" s="1" t="s">
        <v>24</v>
      </c>
      <c r="C215" s="21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20"/>
      <c r="S215" s="3"/>
      <c r="V215" s="19"/>
      <c r="X215" s="1" t="s">
        <v>24</v>
      </c>
      <c r="Y215" s="21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s="30" t="s">
        <v>552</v>
      </c>
      <c r="AJ215" s="3"/>
      <c r="AK215" s="3"/>
      <c r="AL215" s="3"/>
      <c r="AM215" s="3"/>
      <c r="AN215" s="20"/>
      <c r="AO215" s="3"/>
    </row>
    <row r="216" spans="2:41" x14ac:dyDescent="0.25">
      <c r="B216" s="1" t="s">
        <v>9</v>
      </c>
      <c r="C216" s="22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20"/>
      <c r="S216" s="3"/>
      <c r="V216" s="19"/>
      <c r="X216" s="1" t="s">
        <v>9</v>
      </c>
      <c r="Y216" s="22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20"/>
      <c r="AO216" s="3"/>
    </row>
    <row r="217" spans="2:41" x14ac:dyDescent="0.25">
      <c r="B217" s="6" t="s">
        <v>26</v>
      </c>
      <c r="C217" s="23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20"/>
      <c r="S217" s="3"/>
      <c r="V217" s="19"/>
      <c r="X217" s="6" t="s">
        <v>27</v>
      </c>
      <c r="Y217" s="23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20"/>
      <c r="AO217" s="3"/>
    </row>
    <row r="218" spans="2:41" ht="23.25" x14ac:dyDescent="0.35">
      <c r="B218" s="6"/>
      <c r="C218" s="7"/>
      <c r="E218" s="9">
        <v>44973</v>
      </c>
      <c r="F218" s="10" t="s">
        <v>512</v>
      </c>
      <c r="G218" s="10" t="s">
        <v>515</v>
      </c>
      <c r="H218" s="5">
        <v>340</v>
      </c>
      <c r="N218" s="3"/>
      <c r="O218" s="3"/>
      <c r="P218" s="3"/>
      <c r="Q218" s="3"/>
      <c r="R218" s="20"/>
      <c r="S218" s="3"/>
      <c r="V218" s="19"/>
      <c r="X218" s="168" t="str">
        <f>IF(Y217&lt;0,"NO PAGAR","COBRAR'")</f>
        <v>COBRAR'</v>
      </c>
      <c r="Y218" s="168"/>
      <c r="AA218" s="9">
        <v>44945</v>
      </c>
      <c r="AB218" s="10" t="s">
        <v>566</v>
      </c>
      <c r="AC218" s="10" t="s">
        <v>86</v>
      </c>
      <c r="AD218" s="5">
        <v>240</v>
      </c>
      <c r="AJ218" s="3"/>
      <c r="AK218" s="3"/>
      <c r="AL218" s="3"/>
      <c r="AM218" s="3"/>
      <c r="AN218" s="20"/>
      <c r="AO218" s="3"/>
    </row>
    <row r="219" spans="2:41" ht="23.25" x14ac:dyDescent="0.35">
      <c r="B219" s="168" t="str">
        <f>IF(C217&lt;0,"NO PAGAR","COBRAR'")</f>
        <v>COBRAR'</v>
      </c>
      <c r="C219" s="168"/>
      <c r="E219" s="9">
        <v>44981</v>
      </c>
      <c r="F219" s="10" t="s">
        <v>512</v>
      </c>
      <c r="G219" s="10" t="s">
        <v>334</v>
      </c>
      <c r="H219" s="5">
        <v>300</v>
      </c>
      <c r="N219" s="3"/>
      <c r="O219" s="3"/>
      <c r="P219" s="3"/>
      <c r="Q219" s="3"/>
      <c r="R219" s="20"/>
      <c r="S219" s="3"/>
      <c r="V219" s="19"/>
      <c r="X219" s="6"/>
      <c r="Y219" s="8"/>
      <c r="AA219" s="9">
        <v>44952</v>
      </c>
      <c r="AB219" s="10" t="s">
        <v>566</v>
      </c>
      <c r="AC219" s="10" t="s">
        <v>86</v>
      </c>
      <c r="AD219" s="5">
        <v>240</v>
      </c>
      <c r="AJ219" s="3"/>
      <c r="AK219" s="3"/>
      <c r="AL219" s="3"/>
      <c r="AM219" s="3"/>
      <c r="AN219" s="20"/>
      <c r="AO219" s="3"/>
    </row>
    <row r="220" spans="2:41" x14ac:dyDescent="0.25">
      <c r="B220" s="159" t="s">
        <v>9</v>
      </c>
      <c r="C220" s="160"/>
      <c r="E220" s="9"/>
      <c r="F220" s="10"/>
      <c r="G220" s="10"/>
      <c r="H220" s="5"/>
      <c r="N220" s="3"/>
      <c r="O220" s="3"/>
      <c r="P220" s="3"/>
      <c r="Q220" s="3"/>
      <c r="R220" s="20"/>
      <c r="S220" s="3"/>
      <c r="V220" s="19"/>
      <c r="X220" s="159" t="s">
        <v>9</v>
      </c>
      <c r="Y220" s="160"/>
      <c r="AA220" s="9"/>
      <c r="AB220" s="10"/>
      <c r="AC220" s="10"/>
      <c r="AD220" s="5"/>
      <c r="AJ220" s="3"/>
      <c r="AK220" s="3"/>
      <c r="AL220" s="3"/>
      <c r="AM220" s="3"/>
      <c r="AN220" s="20"/>
      <c r="AO220" s="3"/>
    </row>
    <row r="221" spans="2:41" x14ac:dyDescent="0.25">
      <c r="B221" s="11" t="str">
        <f>IF(Y180&lt;0,"SALDO ADELANTADO","SALDO A FAVOR '")</f>
        <v>SALDO ADELANTADO</v>
      </c>
      <c r="C221" s="12">
        <f>IF(Y180&lt;=0,Y180*-1)</f>
        <v>82.079999999999927</v>
      </c>
      <c r="E221" s="9"/>
      <c r="F221" s="10"/>
      <c r="G221" s="10"/>
      <c r="H221" s="5"/>
      <c r="N221" s="3"/>
      <c r="O221" s="3"/>
      <c r="P221" s="3"/>
      <c r="Q221" s="3"/>
      <c r="R221" s="20"/>
      <c r="S221" s="3"/>
      <c r="V221" s="19"/>
      <c r="X221" s="11" t="str">
        <f>IF(C217&lt;0,"SALDO ADELANTADO","SALDO A FAVOR'")</f>
        <v>SALDO A FAVOR'</v>
      </c>
      <c r="Y221" s="12" t="b">
        <f>IF(C217&lt;=0,C217*-1)</f>
        <v>0</v>
      </c>
      <c r="AA221" s="9"/>
      <c r="AB221" s="10"/>
      <c r="AC221" s="10"/>
      <c r="AD221" s="5"/>
      <c r="AJ221" s="3"/>
      <c r="AK221" s="3"/>
      <c r="AL221" s="3"/>
      <c r="AM221" s="3"/>
      <c r="AN221" s="20"/>
      <c r="AO221" s="3"/>
    </row>
    <row r="222" spans="2:41" x14ac:dyDescent="0.25">
      <c r="B222" s="13" t="s">
        <v>10</v>
      </c>
      <c r="C222" s="12">
        <f>R230</f>
        <v>0</v>
      </c>
      <c r="E222" s="9"/>
      <c r="F222" s="10"/>
      <c r="G222" s="10"/>
      <c r="H222" s="5"/>
      <c r="N222" s="3"/>
      <c r="O222" s="3"/>
      <c r="P222" s="3"/>
      <c r="Q222" s="3"/>
      <c r="R222" s="20"/>
      <c r="S222" s="3"/>
      <c r="V222" s="19"/>
      <c r="X222" s="13" t="s">
        <v>10</v>
      </c>
      <c r="Y222" s="12">
        <f>AN230</f>
        <v>0</v>
      </c>
      <c r="AA222" s="9"/>
      <c r="AB222" s="10"/>
      <c r="AC222" s="10"/>
      <c r="AD222" s="5"/>
      <c r="AJ222" s="3"/>
      <c r="AK222" s="3"/>
      <c r="AL222" s="3"/>
      <c r="AM222" s="3"/>
      <c r="AN222" s="20"/>
      <c r="AO222" s="3"/>
    </row>
    <row r="223" spans="2:41" x14ac:dyDescent="0.25">
      <c r="B223" s="13" t="s">
        <v>11</v>
      </c>
      <c r="C223" s="12"/>
      <c r="E223" s="9"/>
      <c r="F223" s="10"/>
      <c r="G223" s="10"/>
      <c r="H223" s="5"/>
      <c r="N223" s="3"/>
      <c r="O223" s="3"/>
      <c r="P223" s="3"/>
      <c r="Q223" s="3"/>
      <c r="R223" s="20"/>
      <c r="S223" s="3"/>
      <c r="V223" s="19"/>
      <c r="X223" s="13" t="s">
        <v>11</v>
      </c>
      <c r="Y223" s="12"/>
      <c r="AA223" s="9"/>
      <c r="AB223" s="10"/>
      <c r="AC223" s="10"/>
      <c r="AD223" s="5"/>
      <c r="AJ223" s="3"/>
      <c r="AK223" s="3"/>
      <c r="AL223" s="3"/>
      <c r="AM223" s="3"/>
      <c r="AN223" s="20"/>
      <c r="AO223" s="3"/>
    </row>
    <row r="224" spans="2:41" x14ac:dyDescent="0.25">
      <c r="B224" s="13" t="s">
        <v>12</v>
      </c>
      <c r="C224" s="12"/>
      <c r="E224" s="9"/>
      <c r="F224" s="10"/>
      <c r="G224" s="10"/>
      <c r="H224" s="5"/>
      <c r="N224" s="3"/>
      <c r="O224" s="3"/>
      <c r="P224" s="3"/>
      <c r="Q224" s="3"/>
      <c r="R224" s="20"/>
      <c r="S224" s="3"/>
      <c r="V224" s="19"/>
      <c r="X224" s="13" t="s">
        <v>12</v>
      </c>
      <c r="Y224" s="12"/>
      <c r="AA224" s="9"/>
      <c r="AB224" s="10"/>
      <c r="AC224" s="10"/>
      <c r="AD224" s="5"/>
      <c r="AJ224" s="3"/>
      <c r="AK224" s="3"/>
      <c r="AL224" s="3"/>
      <c r="AM224" s="3"/>
      <c r="AN224" s="20"/>
      <c r="AO224" s="3"/>
    </row>
    <row r="225" spans="2:41" x14ac:dyDescent="0.25">
      <c r="B225" s="13" t="s">
        <v>13</v>
      </c>
      <c r="C225" s="12"/>
      <c r="E225" s="9"/>
      <c r="F225" s="10"/>
      <c r="G225" s="10"/>
      <c r="H225" s="5"/>
      <c r="N225" s="3"/>
      <c r="O225" s="3"/>
      <c r="P225" s="3"/>
      <c r="Q225" s="3"/>
      <c r="R225" s="20"/>
      <c r="S225" s="3"/>
      <c r="V225" s="19"/>
      <c r="X225" s="13" t="s">
        <v>13</v>
      </c>
      <c r="Y225" s="12"/>
      <c r="AA225" s="9"/>
      <c r="AB225" s="10"/>
      <c r="AC225" s="10"/>
      <c r="AD225" s="5"/>
      <c r="AJ225" s="3"/>
      <c r="AK225" s="3"/>
      <c r="AL225" s="3"/>
      <c r="AM225" s="3"/>
      <c r="AN225" s="20"/>
      <c r="AO225" s="3"/>
    </row>
    <row r="226" spans="2:41" x14ac:dyDescent="0.25">
      <c r="B226" s="13" t="s">
        <v>14</v>
      </c>
      <c r="C226" s="12"/>
      <c r="E226" s="9"/>
      <c r="F226" s="10"/>
      <c r="G226" s="10"/>
      <c r="H226" s="5"/>
      <c r="N226" s="3"/>
      <c r="O226" s="3"/>
      <c r="P226" s="3"/>
      <c r="Q226" s="3"/>
      <c r="R226" s="20"/>
      <c r="S226" s="3"/>
      <c r="V226" s="19"/>
      <c r="X226" s="13" t="s">
        <v>14</v>
      </c>
      <c r="Y226" s="12"/>
      <c r="AA226" s="9"/>
      <c r="AB226" s="10"/>
      <c r="AC226" s="10"/>
      <c r="AD226" s="5"/>
      <c r="AJ226" s="3"/>
      <c r="AK226" s="3"/>
      <c r="AL226" s="3"/>
      <c r="AM226" s="3"/>
      <c r="AN226" s="20"/>
      <c r="AO226" s="3"/>
    </row>
    <row r="227" spans="2:41" x14ac:dyDescent="0.25">
      <c r="B227" s="13" t="s">
        <v>15</v>
      </c>
      <c r="C227" s="12"/>
      <c r="E227" s="9"/>
      <c r="F227" s="10"/>
      <c r="G227" s="10"/>
      <c r="H227" s="5"/>
      <c r="N227" s="3"/>
      <c r="O227" s="3"/>
      <c r="P227" s="3"/>
      <c r="Q227" s="3"/>
      <c r="R227" s="20"/>
      <c r="S227" s="3"/>
      <c r="V227" s="19"/>
      <c r="X227" s="13" t="s">
        <v>15</v>
      </c>
      <c r="Y227" s="12"/>
      <c r="AA227" s="9"/>
      <c r="AB227" s="10"/>
      <c r="AC227" s="10"/>
      <c r="AD227" s="5"/>
      <c r="AJ227" s="3"/>
      <c r="AK227" s="3"/>
      <c r="AL227" s="3"/>
      <c r="AM227" s="3"/>
      <c r="AN227" s="20"/>
      <c r="AO227" s="3"/>
    </row>
    <row r="228" spans="2:41" x14ac:dyDescent="0.25">
      <c r="B228" s="13" t="s">
        <v>16</v>
      </c>
      <c r="C228" s="12"/>
      <c r="E228" s="161" t="s">
        <v>7</v>
      </c>
      <c r="F228" s="162"/>
      <c r="G228" s="163"/>
      <c r="H228" s="5">
        <f>SUM(H214:H227)</f>
        <v>1680</v>
      </c>
      <c r="N228" s="3"/>
      <c r="O228" s="3"/>
      <c r="P228" s="3"/>
      <c r="Q228" s="3"/>
      <c r="R228" s="20"/>
      <c r="S228" s="3"/>
      <c r="V228" s="19"/>
      <c r="X228" s="13" t="s">
        <v>16</v>
      </c>
      <c r="Y228" s="12"/>
      <c r="AA228" s="161" t="s">
        <v>7</v>
      </c>
      <c r="AB228" s="162"/>
      <c r="AC228" s="163"/>
      <c r="AD228" s="5">
        <f>SUM(AD214:AD227)</f>
        <v>1290</v>
      </c>
      <c r="AJ228" s="3"/>
      <c r="AK228" s="3"/>
      <c r="AL228" s="3"/>
      <c r="AM228" s="3"/>
      <c r="AN228" s="20"/>
      <c r="AO228" s="3"/>
    </row>
    <row r="229" spans="2:41" x14ac:dyDescent="0.25">
      <c r="B229" s="13" t="s">
        <v>17</v>
      </c>
      <c r="C229" s="12"/>
      <c r="E229" s="15"/>
      <c r="F229" s="15"/>
      <c r="G229" s="15"/>
      <c r="N229" s="3"/>
      <c r="O229" s="3"/>
      <c r="P229" s="3"/>
      <c r="Q229" s="3"/>
      <c r="R229" s="20"/>
      <c r="S229" s="3"/>
      <c r="V229" s="19"/>
      <c r="X229" s="13" t="s">
        <v>570</v>
      </c>
      <c r="Y229" s="95">
        <v>284.37200000000001</v>
      </c>
      <c r="AA229" s="15"/>
      <c r="AB229" s="15"/>
      <c r="AC229" s="15"/>
      <c r="AJ229" s="3"/>
      <c r="AK229" s="3"/>
      <c r="AL229" s="3"/>
      <c r="AM229" s="3"/>
      <c r="AN229" s="20"/>
      <c r="AO229" s="3"/>
    </row>
    <row r="230" spans="2:41" x14ac:dyDescent="0.25">
      <c r="B230" s="14"/>
      <c r="C230" s="12"/>
      <c r="N230" s="161" t="s">
        <v>7</v>
      </c>
      <c r="O230" s="162"/>
      <c r="P230" s="162"/>
      <c r="Q230" s="163"/>
      <c r="R230" s="20">
        <f>SUM(R214:R229)</f>
        <v>0</v>
      </c>
      <c r="S230" s="3"/>
      <c r="V230" s="19"/>
      <c r="X230" s="14"/>
      <c r="Y230" s="12"/>
      <c r="AJ230" s="161" t="s">
        <v>7</v>
      </c>
      <c r="AK230" s="162"/>
      <c r="AL230" s="162"/>
      <c r="AM230" s="163"/>
      <c r="AN230" s="20">
        <f>SUM(AN214:AN229)</f>
        <v>0</v>
      </c>
      <c r="AO230" s="3"/>
    </row>
    <row r="231" spans="2:41" x14ac:dyDescent="0.25">
      <c r="B231" s="14"/>
      <c r="C231" s="12"/>
      <c r="V231" s="19"/>
      <c r="X231" s="14"/>
      <c r="Y231" s="12"/>
    </row>
    <row r="232" spans="2:41" x14ac:dyDescent="0.25">
      <c r="B232" s="14"/>
      <c r="C232" s="12"/>
      <c r="V232" s="19"/>
      <c r="X232" s="14"/>
      <c r="Y232" s="12"/>
    </row>
    <row r="233" spans="2:41" x14ac:dyDescent="0.25">
      <c r="B233" s="14"/>
      <c r="C233" s="12"/>
      <c r="E233" s="16"/>
      <c r="V233" s="19"/>
      <c r="X233" s="14"/>
      <c r="Y233" s="12"/>
      <c r="AA233" s="16"/>
    </row>
    <row r="234" spans="2:41" x14ac:dyDescent="0.25">
      <c r="B234" s="14"/>
      <c r="C234" s="12"/>
      <c r="V234" s="19"/>
      <c r="X234" s="14"/>
      <c r="Y234" s="12"/>
    </row>
    <row r="235" spans="2:41" x14ac:dyDescent="0.25">
      <c r="B235" s="14"/>
      <c r="C235" s="12"/>
      <c r="V235" s="19"/>
      <c r="X235" s="14"/>
      <c r="Y235" s="12"/>
    </row>
    <row r="236" spans="2:41" x14ac:dyDescent="0.25">
      <c r="B236" s="14"/>
      <c r="C236" s="12"/>
      <c r="V236" s="19"/>
      <c r="X236" s="14"/>
      <c r="Y236" s="12"/>
    </row>
    <row r="237" spans="2:41" x14ac:dyDescent="0.25">
      <c r="B237" s="14"/>
      <c r="C237" s="12"/>
      <c r="V237" s="19"/>
      <c r="X237" s="14"/>
      <c r="Y237" s="12"/>
    </row>
    <row r="238" spans="2:41" x14ac:dyDescent="0.25">
      <c r="B238" s="14"/>
      <c r="C238" s="12"/>
      <c r="V238" s="19"/>
      <c r="X238" s="14"/>
      <c r="Y238" s="12"/>
    </row>
    <row r="239" spans="2:41" x14ac:dyDescent="0.25">
      <c r="B239" s="13"/>
      <c r="C239" s="12"/>
      <c r="V239" s="19"/>
      <c r="X239" s="13"/>
      <c r="Y239" s="12"/>
    </row>
    <row r="240" spans="2:41" x14ac:dyDescent="0.25">
      <c r="B240" s="17" t="s">
        <v>18</v>
      </c>
      <c r="C240" s="18">
        <f>SUM(C221:C239)</f>
        <v>82.079999999999927</v>
      </c>
      <c r="D240" s="30" t="s">
        <v>22</v>
      </c>
      <c r="E240" s="30" t="s">
        <v>21</v>
      </c>
      <c r="V240" s="19"/>
      <c r="X240" s="17" t="s">
        <v>18</v>
      </c>
      <c r="Y240" s="18">
        <f>SUM(Y221:Y239)</f>
        <v>284.37200000000001</v>
      </c>
      <c r="Z240" s="30" t="s">
        <v>22</v>
      </c>
      <c r="AA240" s="30" t="s">
        <v>21</v>
      </c>
    </row>
    <row r="241" spans="5:31" x14ac:dyDescent="0.25">
      <c r="E241" s="1" t="s">
        <v>19</v>
      </c>
      <c r="V241" s="19"/>
      <c r="AA241" s="1" t="s">
        <v>19</v>
      </c>
    </row>
    <row r="242" spans="5:31" x14ac:dyDescent="0.25">
      <c r="V242" s="19"/>
    </row>
    <row r="243" spans="5:31" x14ac:dyDescent="0.25">
      <c r="V243" s="19"/>
    </row>
    <row r="244" spans="5:31" x14ac:dyDescent="0.25">
      <c r="V244" s="19"/>
    </row>
    <row r="245" spans="5:31" x14ac:dyDescent="0.25">
      <c r="V245" s="19"/>
    </row>
    <row r="246" spans="5:31" x14ac:dyDescent="0.25">
      <c r="V246" s="19"/>
    </row>
    <row r="247" spans="5:31" x14ac:dyDescent="0.25">
      <c r="V247" s="19"/>
    </row>
    <row r="248" spans="5:31" x14ac:dyDescent="0.25">
      <c r="V248" s="19"/>
    </row>
    <row r="249" spans="5:31" x14ac:dyDescent="0.25">
      <c r="V249" s="19"/>
    </row>
    <row r="250" spans="5:31" x14ac:dyDescent="0.25">
      <c r="V250" s="19"/>
    </row>
    <row r="251" spans="5:31" x14ac:dyDescent="0.25">
      <c r="V251" s="19"/>
    </row>
    <row r="252" spans="5:31" x14ac:dyDescent="0.25">
      <c r="V252" s="19"/>
    </row>
    <row r="253" spans="5:31" x14ac:dyDescent="0.25">
      <c r="V253" s="19"/>
      <c r="AC253" s="164" t="s">
        <v>29</v>
      </c>
      <c r="AD253" s="164"/>
      <c r="AE253" s="164"/>
    </row>
    <row r="254" spans="5:31" x14ac:dyDescent="0.25">
      <c r="H254" s="165" t="s">
        <v>28</v>
      </c>
      <c r="I254" s="165"/>
      <c r="J254" s="165"/>
      <c r="V254" s="19"/>
      <c r="AC254" s="164"/>
      <c r="AD254" s="164"/>
      <c r="AE254" s="164"/>
    </row>
    <row r="255" spans="5:31" x14ac:dyDescent="0.25">
      <c r="H255" s="165"/>
      <c r="I255" s="165"/>
      <c r="J255" s="165"/>
      <c r="V255" s="19"/>
      <c r="AC255" s="164"/>
      <c r="AD255" s="164"/>
      <c r="AE255" s="164"/>
    </row>
    <row r="256" spans="5:31" x14ac:dyDescent="0.25">
      <c r="V256" s="19"/>
    </row>
    <row r="257" spans="2:41" x14ac:dyDescent="0.25">
      <c r="V257" s="19"/>
    </row>
    <row r="258" spans="2:41" ht="23.25" x14ac:dyDescent="0.35">
      <c r="B258" s="24" t="s">
        <v>65</v>
      </c>
      <c r="V258" s="19"/>
      <c r="X258" s="24" t="s">
        <v>65</v>
      </c>
    </row>
    <row r="259" spans="2:41" ht="23.25" x14ac:dyDescent="0.35">
      <c r="B259" s="25" t="s">
        <v>82</v>
      </c>
      <c r="C259" s="22">
        <f>IF(X212="PAGADO",0,Y217)</f>
        <v>0</v>
      </c>
      <c r="E259" s="166" t="s">
        <v>561</v>
      </c>
      <c r="F259" s="166"/>
      <c r="G259" s="166"/>
      <c r="H259" s="166"/>
      <c r="V259" s="19"/>
      <c r="X259" s="25" t="s">
        <v>32</v>
      </c>
      <c r="Y259" s="22">
        <f>IF(B259="PAGADO",0,C264)</f>
        <v>0</v>
      </c>
      <c r="AA259" s="166" t="s">
        <v>622</v>
      </c>
      <c r="AB259" s="166"/>
      <c r="AC259" s="166"/>
      <c r="AD259" s="166"/>
    </row>
    <row r="260" spans="2:41" ht="15" customHeight="1" x14ac:dyDescent="0.25">
      <c r="B260" s="1" t="s">
        <v>0</v>
      </c>
      <c r="C260" s="21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9"/>
      <c r="X260" s="1" t="s">
        <v>0</v>
      </c>
      <c r="Y260" s="21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2"/>
      <c r="E261" s="4">
        <v>44993</v>
      </c>
      <c r="F261" s="3" t="s">
        <v>201</v>
      </c>
      <c r="G261" s="3" t="s">
        <v>189</v>
      </c>
      <c r="H261" s="5">
        <v>580</v>
      </c>
      <c r="N261" s="27">
        <v>45015</v>
      </c>
      <c r="O261" s="3" t="s">
        <v>607</v>
      </c>
      <c r="P261" s="3">
        <v>100</v>
      </c>
      <c r="Q261" s="3"/>
      <c r="R261" s="20">
        <v>100</v>
      </c>
      <c r="S261" s="3"/>
      <c r="V261" s="19"/>
      <c r="Y261" s="22"/>
      <c r="AA261" s="4">
        <v>45003</v>
      </c>
      <c r="AB261" s="3" t="s">
        <v>194</v>
      </c>
      <c r="AC261" s="3" t="s">
        <v>89</v>
      </c>
      <c r="AD261" s="5">
        <v>170</v>
      </c>
      <c r="AJ261" s="27">
        <v>45021</v>
      </c>
      <c r="AK261" s="3" t="s">
        <v>435</v>
      </c>
      <c r="AL261" s="3">
        <v>520</v>
      </c>
      <c r="AM261" s="3"/>
      <c r="AN261" s="20">
        <v>520</v>
      </c>
      <c r="AO261" s="3"/>
    </row>
    <row r="262" spans="2:41" x14ac:dyDescent="0.25">
      <c r="B262" s="1" t="s">
        <v>24</v>
      </c>
      <c r="C262" s="21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20"/>
      <c r="S262" s="3"/>
      <c r="V262" s="19"/>
      <c r="X262" s="1" t="s">
        <v>24</v>
      </c>
      <c r="Y262" s="21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20"/>
      <c r="AO262" s="3"/>
    </row>
    <row r="263" spans="2:41" x14ac:dyDescent="0.25">
      <c r="B263" s="1" t="s">
        <v>9</v>
      </c>
      <c r="C263" s="22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20"/>
      <c r="S263" s="3"/>
      <c r="V263" s="19"/>
      <c r="X263" s="1" t="s">
        <v>9</v>
      </c>
      <c r="Y263" s="22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20"/>
      <c r="AO263" s="3"/>
    </row>
    <row r="264" spans="2:41" x14ac:dyDescent="0.25">
      <c r="B264" s="6" t="s">
        <v>25</v>
      </c>
      <c r="C264" s="23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20"/>
      <c r="S264" s="3"/>
      <c r="V264" s="19"/>
      <c r="X264" s="6" t="s">
        <v>8</v>
      </c>
      <c r="Y264" s="23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20"/>
      <c r="AO264" s="3"/>
    </row>
    <row r="265" spans="2:41" ht="26.25" x14ac:dyDescent="0.4">
      <c r="B265" s="167" t="str">
        <f>IF(C264&lt;0,"NO PAGAR","COBRAR")</f>
        <v>COBRAR</v>
      </c>
      <c r="C265" s="167"/>
      <c r="E265" s="9"/>
      <c r="F265" s="10"/>
      <c r="G265" s="10"/>
      <c r="H265" s="5"/>
      <c r="N265" s="3"/>
      <c r="O265" s="3"/>
      <c r="P265" s="3"/>
      <c r="Q265" s="3"/>
      <c r="R265" s="20"/>
      <c r="S265" s="3"/>
      <c r="V265" s="19"/>
      <c r="X265" s="167" t="str">
        <f>IF(Y264&lt;0,"NO PAGAR","COBRAR")</f>
        <v>COBRAR</v>
      </c>
      <c r="Y265" s="167"/>
      <c r="AA265" s="9"/>
      <c r="AB265" s="10"/>
      <c r="AC265" s="10"/>
      <c r="AD265" s="5"/>
      <c r="AJ265" s="3"/>
      <c r="AK265" s="3"/>
      <c r="AL265" s="3"/>
      <c r="AM265" s="3"/>
      <c r="AN265" s="20"/>
      <c r="AO265" s="3"/>
    </row>
    <row r="266" spans="2:41" x14ac:dyDescent="0.25">
      <c r="B266" s="159" t="s">
        <v>9</v>
      </c>
      <c r="C266" s="160"/>
      <c r="E266" s="9"/>
      <c r="F266" s="10"/>
      <c r="G266" s="10"/>
      <c r="H266" s="5"/>
      <c r="N266" s="3"/>
      <c r="O266" s="3"/>
      <c r="P266" s="3"/>
      <c r="Q266" s="3"/>
      <c r="R266" s="20"/>
      <c r="S266" s="3"/>
      <c r="V266" s="19"/>
      <c r="X266" s="159" t="s">
        <v>9</v>
      </c>
      <c r="Y266" s="160"/>
      <c r="AA266" s="9"/>
      <c r="AB266" s="10"/>
      <c r="AC266" s="10"/>
      <c r="AD266" s="5"/>
      <c r="AJ266" s="3"/>
      <c r="AK266" s="3"/>
      <c r="AL266" s="3"/>
      <c r="AM266" s="3"/>
      <c r="AN266" s="20"/>
      <c r="AO266" s="3"/>
    </row>
    <row r="267" spans="2:41" x14ac:dyDescent="0.25">
      <c r="B267" s="11" t="str">
        <f>IF(C300&lt;0,"SALDO A FAVOR","SALDO ADELANTAD0'")</f>
        <v>SALDO ADELANTAD0'</v>
      </c>
      <c r="C267" s="12" t="b">
        <f>IF(Y217&lt;=0,Y217*-1)</f>
        <v>0</v>
      </c>
      <c r="E267" s="9"/>
      <c r="F267" s="10"/>
      <c r="G267" s="10"/>
      <c r="H267" s="5"/>
      <c r="N267" s="3"/>
      <c r="O267" s="3"/>
      <c r="P267" s="3"/>
      <c r="Q267" s="3"/>
      <c r="R267" s="20"/>
      <c r="S267" s="3"/>
      <c r="V267" s="19"/>
      <c r="X267" s="11" t="str">
        <f>IF(C264&lt;0,"SALDO ADELANTADO","SALDO A FAVOR'")</f>
        <v>SALDO A FAVOR'</v>
      </c>
      <c r="Y267" s="12" t="b">
        <f>IF(C264&lt;=0,C264*-1)</f>
        <v>0</v>
      </c>
      <c r="AA267" s="9"/>
      <c r="AB267" s="10"/>
      <c r="AC267" s="10"/>
      <c r="AD267" s="5"/>
      <c r="AJ267" s="3"/>
      <c r="AK267" s="3"/>
      <c r="AL267" s="3"/>
      <c r="AM267" s="3"/>
      <c r="AN267" s="20"/>
      <c r="AO267" s="3"/>
    </row>
    <row r="268" spans="2:41" x14ac:dyDescent="0.25">
      <c r="B268" s="13" t="s">
        <v>10</v>
      </c>
      <c r="C268" s="12">
        <f>R277</f>
        <v>100</v>
      </c>
      <c r="E268" s="9"/>
      <c r="F268" s="10"/>
      <c r="G268" s="10"/>
      <c r="H268" s="5"/>
      <c r="N268" s="3"/>
      <c r="O268" s="3"/>
      <c r="P268" s="3"/>
      <c r="Q268" s="3"/>
      <c r="R268" s="20"/>
      <c r="S268" s="3"/>
      <c r="V268" s="19"/>
      <c r="X268" s="13" t="s">
        <v>10</v>
      </c>
      <c r="Y268" s="12">
        <f>AN277</f>
        <v>520</v>
      </c>
      <c r="AA268" s="9"/>
      <c r="AB268" s="10"/>
      <c r="AC268" s="10"/>
      <c r="AD268" s="5"/>
      <c r="AJ268" s="3"/>
      <c r="AK268" s="3"/>
      <c r="AL268" s="3"/>
      <c r="AM268" s="3"/>
      <c r="AN268" s="20"/>
      <c r="AO268" s="3"/>
    </row>
    <row r="269" spans="2:41" x14ac:dyDescent="0.25">
      <c r="B269" s="13" t="s">
        <v>11</v>
      </c>
      <c r="C269" s="12"/>
      <c r="E269" s="9"/>
      <c r="F269" s="10"/>
      <c r="G269" s="10"/>
      <c r="H269" s="5"/>
      <c r="N269" s="3"/>
      <c r="O269" s="3"/>
      <c r="P269" s="3"/>
      <c r="Q269" s="3"/>
      <c r="R269" s="20"/>
      <c r="S269" s="3"/>
      <c r="V269" s="19"/>
      <c r="X269" s="13" t="s">
        <v>11</v>
      </c>
      <c r="Y269" s="12">
        <v>50</v>
      </c>
      <c r="AA269" s="9"/>
      <c r="AB269" s="10"/>
      <c r="AC269" s="10"/>
      <c r="AD269" s="5"/>
      <c r="AJ269" s="3"/>
      <c r="AK269" s="3"/>
      <c r="AL269" s="3"/>
      <c r="AM269" s="3"/>
      <c r="AN269" s="20"/>
      <c r="AO269" s="3"/>
    </row>
    <row r="270" spans="2:41" x14ac:dyDescent="0.25">
      <c r="B270" s="13" t="s">
        <v>12</v>
      </c>
      <c r="C270" s="12"/>
      <c r="E270" s="9"/>
      <c r="F270" s="10"/>
      <c r="G270" s="10"/>
      <c r="H270" s="5"/>
      <c r="N270" s="3"/>
      <c r="O270" s="3"/>
      <c r="P270" s="3"/>
      <c r="Q270" s="3"/>
      <c r="R270" s="20"/>
      <c r="S270" s="3"/>
      <c r="V270" s="19"/>
      <c r="X270" s="13" t="s">
        <v>12</v>
      </c>
      <c r="Y270" s="12"/>
      <c r="AA270" s="9"/>
      <c r="AB270" s="10"/>
      <c r="AC270" s="10"/>
      <c r="AD270" s="5"/>
      <c r="AJ270" s="3"/>
      <c r="AK270" s="3"/>
      <c r="AL270" s="3"/>
      <c r="AM270" s="3"/>
      <c r="AN270" s="20"/>
      <c r="AO270" s="3"/>
    </row>
    <row r="271" spans="2:41" x14ac:dyDescent="0.25">
      <c r="B271" s="13" t="s">
        <v>13</v>
      </c>
      <c r="C271" s="12"/>
      <c r="E271" s="9"/>
      <c r="F271" s="10"/>
      <c r="G271" s="10"/>
      <c r="H271" s="5"/>
      <c r="N271" s="3"/>
      <c r="O271" s="3"/>
      <c r="P271" s="3"/>
      <c r="Q271" s="3"/>
      <c r="R271" s="20"/>
      <c r="S271" s="3"/>
      <c r="V271" s="19"/>
      <c r="X271" s="13" t="s">
        <v>13</v>
      </c>
      <c r="Y271" s="12"/>
      <c r="AA271" s="9"/>
      <c r="AB271" s="10"/>
      <c r="AC271" s="10"/>
      <c r="AD271" s="5"/>
      <c r="AJ271" s="3"/>
      <c r="AK271" s="3"/>
      <c r="AL271" s="3"/>
      <c r="AM271" s="3"/>
      <c r="AN271" s="20"/>
      <c r="AO271" s="3"/>
    </row>
    <row r="272" spans="2:41" x14ac:dyDescent="0.25">
      <c r="B272" s="13" t="s">
        <v>14</v>
      </c>
      <c r="C272" s="12"/>
      <c r="E272" s="9"/>
      <c r="F272" s="10"/>
      <c r="G272" s="10"/>
      <c r="H272" s="5"/>
      <c r="N272" s="3"/>
      <c r="O272" s="3"/>
      <c r="P272" s="3"/>
      <c r="Q272" s="3"/>
      <c r="R272" s="20"/>
      <c r="S272" s="3"/>
      <c r="V272" s="19"/>
      <c r="X272" s="13" t="s">
        <v>648</v>
      </c>
      <c r="Y272" s="12">
        <v>59.25</v>
      </c>
      <c r="AA272" s="9"/>
      <c r="AB272" s="10"/>
      <c r="AC272" s="10"/>
      <c r="AD272" s="5"/>
      <c r="AJ272" s="3"/>
      <c r="AK272" s="3"/>
      <c r="AL272" s="3"/>
      <c r="AM272" s="3"/>
      <c r="AN272" s="20"/>
      <c r="AO272" s="3"/>
    </row>
    <row r="273" spans="2:41" x14ac:dyDescent="0.25">
      <c r="B273" s="13" t="s">
        <v>15</v>
      </c>
      <c r="C273" s="12"/>
      <c r="E273" s="9"/>
      <c r="F273" s="10"/>
      <c r="G273" s="10"/>
      <c r="H273" s="5"/>
      <c r="N273" s="3"/>
      <c r="O273" s="3"/>
      <c r="P273" s="3"/>
      <c r="Q273" s="3"/>
      <c r="R273" s="20"/>
      <c r="S273" s="3"/>
      <c r="V273" s="19"/>
      <c r="X273" s="13" t="s">
        <v>15</v>
      </c>
      <c r="Y273" s="12"/>
      <c r="AA273" s="9"/>
      <c r="AB273" s="10"/>
      <c r="AC273" s="10"/>
      <c r="AD273" s="5"/>
      <c r="AJ273" s="3"/>
      <c r="AK273" s="3"/>
      <c r="AL273" s="3"/>
      <c r="AM273" s="3"/>
      <c r="AN273" s="20"/>
      <c r="AO273" s="3"/>
    </row>
    <row r="274" spans="2:41" x14ac:dyDescent="0.25">
      <c r="B274" s="13" t="s">
        <v>16</v>
      </c>
      <c r="C274" s="12"/>
      <c r="E274" s="9"/>
      <c r="F274" s="10"/>
      <c r="G274" s="10"/>
      <c r="H274" s="5"/>
      <c r="N274" s="3"/>
      <c r="O274" s="3"/>
      <c r="P274" s="3"/>
      <c r="Q274" s="3"/>
      <c r="R274" s="20"/>
      <c r="S274" s="3"/>
      <c r="V274" s="19"/>
      <c r="X274" s="13" t="s">
        <v>632</v>
      </c>
      <c r="Y274" s="12">
        <v>18.02</v>
      </c>
      <c r="AA274" s="9"/>
      <c r="AB274" s="10"/>
      <c r="AC274" s="10"/>
      <c r="AD274" s="5"/>
      <c r="AJ274" s="3"/>
      <c r="AK274" s="3"/>
      <c r="AL274" s="3"/>
      <c r="AM274" s="3"/>
      <c r="AN274" s="20"/>
      <c r="AO274" s="3"/>
    </row>
    <row r="275" spans="2:41" x14ac:dyDescent="0.25">
      <c r="B275" s="13" t="s">
        <v>17</v>
      </c>
      <c r="C275" s="12"/>
      <c r="E275" s="161" t="s">
        <v>7</v>
      </c>
      <c r="F275" s="162"/>
      <c r="G275" s="163"/>
      <c r="H275" s="5">
        <f>SUM(H261:H274)</f>
        <v>580</v>
      </c>
      <c r="N275" s="3"/>
      <c r="O275" s="3"/>
      <c r="P275" s="3"/>
      <c r="Q275" s="3"/>
      <c r="R275" s="20"/>
      <c r="S275" s="3"/>
      <c r="V275" s="19"/>
      <c r="X275" s="13" t="s">
        <v>673</v>
      </c>
      <c r="Y275" s="12"/>
      <c r="AA275" s="161" t="s">
        <v>7</v>
      </c>
      <c r="AB275" s="162"/>
      <c r="AC275" s="163"/>
      <c r="AD275" s="5">
        <f>SUM(AD261:AD274)</f>
        <v>890</v>
      </c>
      <c r="AJ275" s="3"/>
      <c r="AK275" s="3"/>
      <c r="AL275" s="3"/>
      <c r="AM275" s="3"/>
      <c r="AN275" s="20"/>
      <c r="AO275" s="3"/>
    </row>
    <row r="276" spans="2:41" x14ac:dyDescent="0.25">
      <c r="B276" s="14"/>
      <c r="C276" s="12"/>
      <c r="E276" s="15"/>
      <c r="F276" s="15"/>
      <c r="G276" s="15"/>
      <c r="N276" s="3"/>
      <c r="O276" s="3"/>
      <c r="P276" s="3"/>
      <c r="Q276" s="3"/>
      <c r="R276" s="20"/>
      <c r="S276" s="3"/>
      <c r="V276" s="19"/>
      <c r="X276" s="14"/>
      <c r="Y276" s="12"/>
      <c r="AA276" s="15"/>
      <c r="AB276" s="15"/>
      <c r="AC276" s="15"/>
      <c r="AJ276" s="3"/>
      <c r="AK276" s="3"/>
      <c r="AL276" s="3"/>
      <c r="AM276" s="3"/>
      <c r="AN276" s="20"/>
      <c r="AO276" s="3"/>
    </row>
    <row r="277" spans="2:41" x14ac:dyDescent="0.25">
      <c r="B277" s="14"/>
      <c r="C277" s="12"/>
      <c r="N277" s="161" t="s">
        <v>7</v>
      </c>
      <c r="O277" s="162"/>
      <c r="P277" s="162"/>
      <c r="Q277" s="163"/>
      <c r="R277" s="20">
        <f>SUM(R261:R276)</f>
        <v>100</v>
      </c>
      <c r="S277" s="3"/>
      <c r="V277" s="19"/>
      <c r="X277" s="14"/>
      <c r="Y277" s="12"/>
      <c r="AJ277" s="161" t="s">
        <v>7</v>
      </c>
      <c r="AK277" s="162"/>
      <c r="AL277" s="162"/>
      <c r="AM277" s="163"/>
      <c r="AN277" s="20">
        <f>SUM(AN261:AN276)</f>
        <v>520</v>
      </c>
      <c r="AO277" s="3"/>
    </row>
    <row r="278" spans="2:41" x14ac:dyDescent="0.25">
      <c r="B278" s="14"/>
      <c r="C278" s="12"/>
      <c r="V278" s="19"/>
      <c r="X278" s="14"/>
      <c r="Y278" s="12"/>
    </row>
    <row r="279" spans="2:41" x14ac:dyDescent="0.25">
      <c r="B279" s="14"/>
      <c r="C279" s="12"/>
      <c r="V279" s="19"/>
      <c r="X279" s="14"/>
      <c r="Y279" s="12"/>
    </row>
    <row r="280" spans="2:41" x14ac:dyDescent="0.25">
      <c r="B280" s="14"/>
      <c r="C280" s="12"/>
      <c r="E280" s="16"/>
      <c r="V280" s="19"/>
      <c r="X280" s="14"/>
      <c r="Y280" s="12"/>
      <c r="AA280" s="16"/>
    </row>
    <row r="281" spans="2:41" x14ac:dyDescent="0.25">
      <c r="B281" s="14"/>
      <c r="C281" s="12"/>
      <c r="V281" s="19"/>
      <c r="X281" s="14"/>
      <c r="Y281" s="12"/>
    </row>
    <row r="282" spans="2:41" x14ac:dyDescent="0.25">
      <c r="B282" s="14"/>
      <c r="C282" s="12"/>
      <c r="V282" s="19"/>
      <c r="X282" s="14"/>
      <c r="Y282" s="12"/>
    </row>
    <row r="283" spans="2:41" x14ac:dyDescent="0.25">
      <c r="B283" s="14"/>
      <c r="C283" s="12"/>
      <c r="V283" s="19"/>
      <c r="X283" s="14"/>
      <c r="Y283" s="12"/>
    </row>
    <row r="284" spans="2:41" x14ac:dyDescent="0.25">
      <c r="B284" s="14"/>
      <c r="C284" s="12"/>
      <c r="V284" s="19"/>
      <c r="X284" s="14"/>
      <c r="Y284" s="12"/>
    </row>
    <row r="285" spans="2:41" x14ac:dyDescent="0.25">
      <c r="B285" s="13"/>
      <c r="C285" s="12"/>
      <c r="V285" s="19"/>
      <c r="X285" s="13"/>
      <c r="Y285" s="12"/>
    </row>
    <row r="286" spans="2:41" x14ac:dyDescent="0.25">
      <c r="B286" s="17" t="s">
        <v>18</v>
      </c>
      <c r="C286" s="18">
        <f>SUM(C267:C285)</f>
        <v>100</v>
      </c>
      <c r="V286" s="19"/>
      <c r="X286" s="17" t="s">
        <v>18</v>
      </c>
      <c r="Y286" s="18">
        <f>SUM(Y267:Y285)</f>
        <v>647.27</v>
      </c>
    </row>
    <row r="287" spans="2:41" x14ac:dyDescent="0.25">
      <c r="D287" s="30" t="s">
        <v>22</v>
      </c>
      <c r="E287" s="30" t="s">
        <v>21</v>
      </c>
      <c r="V287" s="19"/>
      <c r="Z287" s="30" t="s">
        <v>22</v>
      </c>
      <c r="AA287" s="30" t="s">
        <v>21</v>
      </c>
    </row>
    <row r="288" spans="2:41" x14ac:dyDescent="0.25">
      <c r="E288" s="1" t="s">
        <v>19</v>
      </c>
      <c r="V288" s="19"/>
      <c r="AA288" s="1" t="s">
        <v>19</v>
      </c>
    </row>
    <row r="289" spans="1:43" x14ac:dyDescent="0.25">
      <c r="V289" s="19"/>
    </row>
    <row r="290" spans="1:43" x14ac:dyDescent="0.25">
      <c r="V290" s="19"/>
    </row>
    <row r="291" spans="1:43" x14ac:dyDescent="0.25">
      <c r="V291" s="19"/>
    </row>
    <row r="292" spans="1:43" x14ac:dyDescent="0.25">
      <c r="V292" s="19"/>
    </row>
    <row r="293" spans="1:43" x14ac:dyDescent="0.25">
      <c r="V293" s="19"/>
    </row>
    <row r="294" spans="1:43" x14ac:dyDescent="0.25">
      <c r="V294" s="19"/>
    </row>
    <row r="295" spans="1:43" x14ac:dyDescent="0.2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</row>
    <row r="296" spans="1:43" x14ac:dyDescent="0.2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</row>
    <row r="297" spans="1:43" x14ac:dyDescent="0.2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</row>
    <row r="298" spans="1:43" x14ac:dyDescent="0.25">
      <c r="V298" s="19"/>
    </row>
    <row r="299" spans="1:43" x14ac:dyDescent="0.25">
      <c r="H299" s="165" t="s">
        <v>30</v>
      </c>
      <c r="I299" s="165"/>
      <c r="J299" s="165"/>
      <c r="V299" s="19"/>
      <c r="AA299" s="165" t="s">
        <v>31</v>
      </c>
      <c r="AB299" s="165"/>
      <c r="AC299" s="165"/>
    </row>
    <row r="300" spans="1:43" x14ac:dyDescent="0.25">
      <c r="H300" s="165"/>
      <c r="I300" s="165"/>
      <c r="J300" s="165"/>
      <c r="V300" s="19"/>
      <c r="AA300" s="165"/>
      <c r="AB300" s="165"/>
      <c r="AC300" s="165"/>
    </row>
    <row r="301" spans="1:43" x14ac:dyDescent="0.25">
      <c r="V301" s="19"/>
    </row>
    <row r="302" spans="1:43" x14ac:dyDescent="0.25">
      <c r="V302" s="19"/>
    </row>
    <row r="303" spans="1:43" ht="23.25" x14ac:dyDescent="0.35">
      <c r="B303" s="26" t="s">
        <v>65</v>
      </c>
      <c r="V303" s="19"/>
      <c r="X303" s="24" t="s">
        <v>65</v>
      </c>
    </row>
    <row r="304" spans="1:43" ht="23.25" x14ac:dyDescent="0.35">
      <c r="B304" s="25" t="s">
        <v>32</v>
      </c>
      <c r="C304" s="22">
        <f>IF(X259="PAGADO",0,Y264)</f>
        <v>242.73000000000002</v>
      </c>
      <c r="E304" s="166" t="s">
        <v>358</v>
      </c>
      <c r="F304" s="166"/>
      <c r="G304" s="166"/>
      <c r="H304" s="166"/>
      <c r="V304" s="19"/>
      <c r="X304" s="25" t="s">
        <v>32</v>
      </c>
      <c r="Y304" s="22">
        <f>IF(B1098="PAGADO",0,C309)</f>
        <v>240</v>
      </c>
      <c r="AA304" s="166" t="s">
        <v>699</v>
      </c>
      <c r="AB304" s="166"/>
      <c r="AC304" s="166"/>
      <c r="AD304" s="166"/>
    </row>
    <row r="305" spans="2:41" x14ac:dyDescent="0.25">
      <c r="B305" s="1" t="s">
        <v>0</v>
      </c>
      <c r="C305" s="21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9"/>
      <c r="X305" s="1" t="s">
        <v>0</v>
      </c>
      <c r="Y305" s="21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2"/>
      <c r="E306" s="4">
        <v>44995</v>
      </c>
      <c r="F306" s="3" t="s">
        <v>332</v>
      </c>
      <c r="G306" s="3" t="s">
        <v>97</v>
      </c>
      <c r="H306" s="5">
        <v>285</v>
      </c>
      <c r="N306" s="27">
        <v>45033</v>
      </c>
      <c r="O306" s="3" t="s">
        <v>110</v>
      </c>
      <c r="P306" s="3"/>
      <c r="Q306" s="3"/>
      <c r="R306" s="20">
        <v>2552.6999999999998</v>
      </c>
      <c r="S306" s="3"/>
      <c r="V306" s="19"/>
      <c r="Y306" s="22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20"/>
      <c r="AO306" s="3"/>
    </row>
    <row r="307" spans="2:41" x14ac:dyDescent="0.25">
      <c r="B307" s="1" t="s">
        <v>24</v>
      </c>
      <c r="C307" s="21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20"/>
      <c r="S307" s="3"/>
      <c r="V307" s="19"/>
      <c r="X307" s="1" t="s">
        <v>24</v>
      </c>
      <c r="Y307" s="21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" t="s">
        <v>9</v>
      </c>
      <c r="C308" s="22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20"/>
      <c r="S308" s="3"/>
      <c r="V308" s="19"/>
      <c r="X308" s="1" t="s">
        <v>9</v>
      </c>
      <c r="Y308" s="22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20"/>
      <c r="AO308" s="3"/>
    </row>
    <row r="309" spans="2:41" x14ac:dyDescent="0.25">
      <c r="B309" s="6" t="s">
        <v>26</v>
      </c>
      <c r="C309" s="23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20"/>
      <c r="S309" s="3"/>
      <c r="V309" s="19"/>
      <c r="X309" s="6" t="s">
        <v>27</v>
      </c>
      <c r="Y309" s="23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20"/>
      <c r="AO309" s="3"/>
    </row>
    <row r="310" spans="2:41" ht="23.25" x14ac:dyDescent="0.35">
      <c r="B310" s="6"/>
      <c r="C310" s="7"/>
      <c r="E310" s="9">
        <v>45009</v>
      </c>
      <c r="F310" s="10" t="s">
        <v>332</v>
      </c>
      <c r="G310" s="10" t="s">
        <v>97</v>
      </c>
      <c r="H310" s="5">
        <v>285</v>
      </c>
      <c r="N310" s="3"/>
      <c r="O310" s="3"/>
      <c r="P310" s="3"/>
      <c r="Q310" s="3"/>
      <c r="R310" s="20"/>
      <c r="S310" s="3"/>
      <c r="V310" s="19"/>
      <c r="X310" s="168" t="str">
        <f>IF(Y309&lt;0,"NO PAGAR","COBRAR'")</f>
        <v>COBRAR'</v>
      </c>
      <c r="Y310" s="168"/>
      <c r="AA310" s="9"/>
      <c r="AB310" s="10"/>
      <c r="AC310" s="10"/>
      <c r="AD310" s="5"/>
      <c r="AJ310" s="3"/>
      <c r="AK310" s="3"/>
      <c r="AL310" s="3"/>
      <c r="AM310" s="3"/>
      <c r="AN310" s="20"/>
      <c r="AO310" s="3"/>
    </row>
    <row r="311" spans="2:41" ht="23.25" x14ac:dyDescent="0.35">
      <c r="B311" s="168" t="str">
        <f>IF(C309&lt;0,"NO PAGAR","COBRAR'")</f>
        <v>COBRAR'</v>
      </c>
      <c r="C311" s="168"/>
      <c r="E311" s="9">
        <v>45012</v>
      </c>
      <c r="F311" s="10" t="s">
        <v>332</v>
      </c>
      <c r="G311" s="10" t="s">
        <v>106</v>
      </c>
      <c r="H311" s="5">
        <v>285</v>
      </c>
      <c r="N311" s="3"/>
      <c r="O311" s="3"/>
      <c r="P311" s="3"/>
      <c r="Q311" s="3"/>
      <c r="R311" s="20"/>
      <c r="S311" s="3"/>
      <c r="V311" s="19"/>
      <c r="X311" s="6"/>
      <c r="Y311" s="8"/>
      <c r="AA311" s="9"/>
      <c r="AB311" s="10"/>
      <c r="AC311" s="10"/>
      <c r="AD311" s="5"/>
      <c r="AJ311" s="3"/>
      <c r="AK311" s="3"/>
      <c r="AL311" s="3"/>
      <c r="AM311" s="3"/>
      <c r="AN311" s="20"/>
      <c r="AO311" s="3"/>
    </row>
    <row r="312" spans="2:41" x14ac:dyDescent="0.25">
      <c r="B312" s="159" t="s">
        <v>9</v>
      </c>
      <c r="C312" s="160"/>
      <c r="E312" s="9">
        <v>44980</v>
      </c>
      <c r="F312" s="10" t="s">
        <v>138</v>
      </c>
      <c r="G312" s="10" t="s">
        <v>155</v>
      </c>
      <c r="H312" s="5">
        <v>380</v>
      </c>
      <c r="N312" s="3"/>
      <c r="O312" s="3"/>
      <c r="P312" s="3"/>
      <c r="Q312" s="3"/>
      <c r="R312" s="20"/>
      <c r="S312" s="3"/>
      <c r="V312" s="19"/>
      <c r="X312" s="159" t="s">
        <v>9</v>
      </c>
      <c r="Y312" s="160"/>
      <c r="AA312" s="9"/>
      <c r="AB312" s="10"/>
      <c r="AC312" s="10"/>
      <c r="AD312" s="5"/>
      <c r="AJ312" s="3"/>
      <c r="AK312" s="3"/>
      <c r="AL312" s="3"/>
      <c r="AM312" s="3"/>
      <c r="AN312" s="20"/>
      <c r="AO312" s="3"/>
    </row>
    <row r="313" spans="2:41" x14ac:dyDescent="0.25">
      <c r="B313" s="11" t="str">
        <f>IF(Y264&lt;0,"SALDO ADELANTADO","SALDO A FAVOR '")</f>
        <v>SALDO A FAVOR '</v>
      </c>
      <c r="C313" s="12" t="b">
        <f>IF(Y264&lt;=0,Y264*-1)</f>
        <v>0</v>
      </c>
      <c r="E313" s="9">
        <v>44987</v>
      </c>
      <c r="F313" s="10" t="s">
        <v>138</v>
      </c>
      <c r="G313" s="10" t="s">
        <v>155</v>
      </c>
      <c r="H313" s="5">
        <v>380</v>
      </c>
      <c r="N313" s="3"/>
      <c r="O313" s="3"/>
      <c r="P313" s="3"/>
      <c r="Q313" s="3"/>
      <c r="R313" s="20"/>
      <c r="S313" s="3"/>
      <c r="V313" s="19"/>
      <c r="X313" s="11" t="str">
        <f>IF(C309&lt;0,"SALDO ADELANTADO","SALDO A FAVOR'")</f>
        <v>SALDO A FAVOR'</v>
      </c>
      <c r="Y313" s="12" t="b">
        <f>IF(C309&lt;=0,C309*-1)</f>
        <v>0</v>
      </c>
      <c r="AA313" s="9"/>
      <c r="AB313" s="10"/>
      <c r="AC313" s="10"/>
      <c r="AD313" s="5"/>
      <c r="AJ313" s="3"/>
      <c r="AK313" s="3"/>
      <c r="AL313" s="3"/>
      <c r="AM313" s="3"/>
      <c r="AN313" s="20"/>
      <c r="AO313" s="3"/>
    </row>
    <row r="314" spans="2:41" x14ac:dyDescent="0.25">
      <c r="B314" s="13" t="s">
        <v>10</v>
      </c>
      <c r="C314" s="12">
        <f>R322</f>
        <v>2552.6999999999998</v>
      </c>
      <c r="E314" s="9">
        <v>45033</v>
      </c>
      <c r="F314" s="10" t="s">
        <v>674</v>
      </c>
      <c r="G314" s="10"/>
      <c r="H314" s="5">
        <v>40</v>
      </c>
      <c r="N314" s="3"/>
      <c r="O314" s="3"/>
      <c r="P314" s="3"/>
      <c r="Q314" s="3"/>
      <c r="R314" s="20"/>
      <c r="S314" s="3"/>
      <c r="V314" s="19"/>
      <c r="X314" s="13" t="s">
        <v>10</v>
      </c>
      <c r="Y314" s="12">
        <f>AN322</f>
        <v>0</v>
      </c>
      <c r="AA314" s="9"/>
      <c r="AB314" s="10"/>
      <c r="AC314" s="10"/>
      <c r="AD314" s="5"/>
      <c r="AJ314" s="3"/>
      <c r="AK314" s="3"/>
      <c r="AL314" s="3"/>
      <c r="AM314" s="3"/>
      <c r="AN314" s="20"/>
      <c r="AO314" s="3"/>
    </row>
    <row r="315" spans="2:41" x14ac:dyDescent="0.25">
      <c r="B315" s="13" t="s">
        <v>11</v>
      </c>
      <c r="C315" s="12"/>
      <c r="E315" s="9">
        <v>44965</v>
      </c>
      <c r="F315" s="10" t="s">
        <v>676</v>
      </c>
      <c r="G315" s="10"/>
      <c r="H315" s="5">
        <v>10</v>
      </c>
      <c r="N315" s="3"/>
      <c r="O315" s="3"/>
      <c r="P315" s="3"/>
      <c r="Q315" s="3"/>
      <c r="R315" s="20"/>
      <c r="S315" s="3"/>
      <c r="V315" s="19"/>
      <c r="X315" s="13" t="s">
        <v>11</v>
      </c>
      <c r="Y315" s="12"/>
      <c r="AA315" s="9"/>
      <c r="AB315" s="10"/>
      <c r="AC315" s="10"/>
      <c r="AD315" s="5"/>
      <c r="AJ315" s="3"/>
      <c r="AK315" s="3"/>
      <c r="AL315" s="3"/>
      <c r="AM315" s="3"/>
      <c r="AN315" s="20"/>
      <c r="AO315" s="3"/>
    </row>
    <row r="316" spans="2:41" x14ac:dyDescent="0.25">
      <c r="B316" s="13" t="s">
        <v>12</v>
      </c>
      <c r="C316" s="12"/>
      <c r="E316" s="9">
        <v>44967</v>
      </c>
      <c r="F316" s="10" t="s">
        <v>676</v>
      </c>
      <c r="G316" s="10"/>
      <c r="H316" s="5">
        <v>10</v>
      </c>
      <c r="N316" s="3"/>
      <c r="O316" s="3"/>
      <c r="P316" s="3"/>
      <c r="Q316" s="3"/>
      <c r="R316" s="20"/>
      <c r="S316" s="3"/>
      <c r="V316" s="19"/>
      <c r="X316" s="13" t="s">
        <v>12</v>
      </c>
      <c r="Y316" s="12"/>
      <c r="AA316" s="9"/>
      <c r="AB316" s="10"/>
      <c r="AC316" s="10"/>
      <c r="AD316" s="5"/>
      <c r="AJ316" s="3"/>
      <c r="AK316" s="3"/>
      <c r="AL316" s="3"/>
      <c r="AM316" s="3"/>
      <c r="AN316" s="20"/>
      <c r="AO316" s="3"/>
    </row>
    <row r="317" spans="2:41" x14ac:dyDescent="0.25">
      <c r="B317" s="13" t="s">
        <v>13</v>
      </c>
      <c r="C317" s="12"/>
      <c r="E317" s="9">
        <v>44980</v>
      </c>
      <c r="F317" s="10" t="s">
        <v>676</v>
      </c>
      <c r="G317" s="10"/>
      <c r="H317" s="5">
        <v>10</v>
      </c>
      <c r="N317" s="3"/>
      <c r="O317" s="3"/>
      <c r="P317" s="3"/>
      <c r="Q317" s="3"/>
      <c r="R317" s="20"/>
      <c r="S317" s="3"/>
      <c r="V317" s="19"/>
      <c r="X317" s="13" t="s">
        <v>13</v>
      </c>
      <c r="Y317" s="12"/>
      <c r="AA317" s="9"/>
      <c r="AB317" s="10"/>
      <c r="AC317" s="10"/>
      <c r="AD317" s="5"/>
      <c r="AJ317" s="3"/>
      <c r="AK317" s="3"/>
      <c r="AL317" s="3"/>
      <c r="AM317" s="3"/>
      <c r="AN317" s="20"/>
      <c r="AO317" s="3"/>
    </row>
    <row r="318" spans="2:41" x14ac:dyDescent="0.25">
      <c r="B318" s="13" t="s">
        <v>14</v>
      </c>
      <c r="C318" s="12"/>
      <c r="E318" s="9">
        <v>45034</v>
      </c>
      <c r="F318" s="10" t="s">
        <v>326</v>
      </c>
      <c r="G318" s="10" t="s">
        <v>681</v>
      </c>
      <c r="H318" s="5">
        <v>240</v>
      </c>
      <c r="N318" s="3"/>
      <c r="O318" s="3"/>
      <c r="P318" s="3"/>
      <c r="Q318" s="3"/>
      <c r="R318" s="20"/>
      <c r="S318" s="3"/>
      <c r="V318" s="19"/>
      <c r="X318" s="13" t="s">
        <v>14</v>
      </c>
      <c r="Y318" s="12"/>
      <c r="AA318" s="9"/>
      <c r="AB318" s="10"/>
      <c r="AC318" s="10"/>
      <c r="AD318" s="5"/>
      <c r="AJ318" s="3"/>
      <c r="AK318" s="3"/>
      <c r="AL318" s="3"/>
      <c r="AM318" s="3"/>
      <c r="AN318" s="20"/>
      <c r="AO318" s="3"/>
    </row>
    <row r="319" spans="2:41" x14ac:dyDescent="0.25">
      <c r="B319" s="13" t="s">
        <v>15</v>
      </c>
      <c r="C319" s="12"/>
      <c r="E319" s="9"/>
      <c r="F319" s="10"/>
      <c r="G319" s="10"/>
      <c r="H319" s="5"/>
      <c r="N319" s="3"/>
      <c r="O319" s="3"/>
      <c r="P319" s="3"/>
      <c r="Q319" s="3"/>
      <c r="R319" s="20"/>
      <c r="S319" s="3"/>
      <c r="V319" s="19"/>
      <c r="X319" s="13" t="s">
        <v>15</v>
      </c>
      <c r="Y319" s="12"/>
      <c r="AA319" s="9"/>
      <c r="AB319" s="10"/>
      <c r="AC319" s="10"/>
      <c r="AD319" s="5"/>
      <c r="AJ319" s="3"/>
      <c r="AK319" s="3"/>
      <c r="AL319" s="3"/>
      <c r="AM319" s="3"/>
      <c r="AN319" s="20"/>
      <c r="AO319" s="3"/>
    </row>
    <row r="320" spans="2:41" x14ac:dyDescent="0.25">
      <c r="B320" s="13" t="s">
        <v>16</v>
      </c>
      <c r="C320" s="12"/>
      <c r="E320" s="161" t="s">
        <v>7</v>
      </c>
      <c r="F320" s="162"/>
      <c r="G320" s="163"/>
      <c r="H320" s="5">
        <f>SUM(H306:H319)</f>
        <v>2780</v>
      </c>
      <c r="N320" s="3"/>
      <c r="O320" s="3"/>
      <c r="P320" s="3"/>
      <c r="Q320" s="3"/>
      <c r="R320" s="20"/>
      <c r="S320" s="3"/>
      <c r="V320" s="19"/>
      <c r="X320" s="13" t="s">
        <v>16</v>
      </c>
      <c r="Y320" s="12"/>
      <c r="AA320" s="161" t="s">
        <v>7</v>
      </c>
      <c r="AB320" s="162"/>
      <c r="AC320" s="163"/>
      <c r="AD320" s="5">
        <f>SUM(AD306:AD319)</f>
        <v>150</v>
      </c>
      <c r="AJ320" s="3"/>
      <c r="AK320" s="3"/>
      <c r="AL320" s="3"/>
      <c r="AM320" s="3"/>
      <c r="AN320" s="20"/>
      <c r="AO320" s="3"/>
    </row>
    <row r="321" spans="2:41" x14ac:dyDescent="0.25">
      <c r="B321" s="13" t="s">
        <v>673</v>
      </c>
      <c r="C321" s="12">
        <v>230.03</v>
      </c>
      <c r="E321" s="15"/>
      <c r="F321" s="15"/>
      <c r="G321" s="15"/>
      <c r="N321" s="3"/>
      <c r="O321" s="3"/>
      <c r="P321" s="3"/>
      <c r="Q321" s="3"/>
      <c r="R321" s="20"/>
      <c r="S321" s="3"/>
      <c r="V321" s="19"/>
      <c r="X321" s="13" t="s">
        <v>717</v>
      </c>
      <c r="Y321" s="12">
        <v>160.02000000000001</v>
      </c>
      <c r="AA321" s="15"/>
      <c r="AB321" s="15"/>
      <c r="AC321" s="15"/>
      <c r="AJ321" s="3"/>
      <c r="AK321" s="3"/>
      <c r="AL321" s="3"/>
      <c r="AM321" s="3"/>
      <c r="AN321" s="20"/>
      <c r="AO321" s="3"/>
    </row>
    <row r="322" spans="2:41" x14ac:dyDescent="0.25">
      <c r="B322" s="14"/>
      <c r="C322" s="12"/>
      <c r="N322" s="161" t="s">
        <v>7</v>
      </c>
      <c r="O322" s="162"/>
      <c r="P322" s="162"/>
      <c r="Q322" s="163"/>
      <c r="R322" s="20">
        <f>SUM(R306:R321)</f>
        <v>2552.6999999999998</v>
      </c>
      <c r="S322" s="3"/>
      <c r="V322" s="19"/>
      <c r="X322" s="13"/>
      <c r="Y322" s="12"/>
      <c r="AJ322" s="161" t="s">
        <v>7</v>
      </c>
      <c r="AK322" s="162"/>
      <c r="AL322" s="162"/>
      <c r="AM322" s="163"/>
      <c r="AN322" s="20">
        <f>SUM(AN306:AN321)</f>
        <v>0</v>
      </c>
      <c r="AO322" s="3"/>
    </row>
    <row r="323" spans="2:41" x14ac:dyDescent="0.25">
      <c r="B323" s="14"/>
      <c r="C323" s="12"/>
      <c r="V323" s="19"/>
      <c r="X323" s="17" t="s">
        <v>18</v>
      </c>
      <c r="Y323" s="18">
        <f>SUM(Y313:Y322)</f>
        <v>160.02000000000001</v>
      </c>
      <c r="Z323" s="30" t="s">
        <v>22</v>
      </c>
      <c r="AA323" s="30" t="s">
        <v>21</v>
      </c>
    </row>
    <row r="324" spans="2:41" x14ac:dyDescent="0.25">
      <c r="B324" s="14"/>
      <c r="C324" s="12"/>
      <c r="V324" s="19"/>
      <c r="AA324" s="1" t="s">
        <v>19</v>
      </c>
    </row>
    <row r="325" spans="2:41" x14ac:dyDescent="0.25">
      <c r="B325" s="14"/>
      <c r="C325" s="12"/>
      <c r="E325" s="16"/>
      <c r="V325" s="19"/>
    </row>
    <row r="326" spans="2:41" x14ac:dyDescent="0.25">
      <c r="B326" s="14"/>
      <c r="C326" s="12"/>
      <c r="V326" s="19"/>
      <c r="X326" s="14"/>
      <c r="Y326" s="12"/>
    </row>
    <row r="327" spans="2:41" x14ac:dyDescent="0.25">
      <c r="B327" s="14"/>
      <c r="C327" s="12"/>
      <c r="V327" s="19"/>
    </row>
    <row r="328" spans="2:41" x14ac:dyDescent="0.25">
      <c r="B328" s="14"/>
      <c r="C328" s="12"/>
      <c r="V328" s="19"/>
    </row>
    <row r="329" spans="2:41" x14ac:dyDescent="0.25">
      <c r="B329" s="14"/>
      <c r="C329" s="12"/>
      <c r="V329" s="19"/>
    </row>
    <row r="330" spans="2:41" x14ac:dyDescent="0.25">
      <c r="B330" s="14"/>
      <c r="C330" s="12"/>
      <c r="V330" s="19"/>
    </row>
    <row r="331" spans="2:41" x14ac:dyDescent="0.25">
      <c r="B331" s="13"/>
      <c r="C331" s="12"/>
      <c r="V331" s="19"/>
    </row>
    <row r="332" spans="2:41" x14ac:dyDescent="0.25">
      <c r="B332" s="17" t="s">
        <v>18</v>
      </c>
      <c r="C332" s="18">
        <f>SUM(C313:C331)</f>
        <v>2782.73</v>
      </c>
      <c r="D332" s="30" t="s">
        <v>22</v>
      </c>
      <c r="E332" s="30" t="s">
        <v>21</v>
      </c>
      <c r="V332" s="19"/>
    </row>
    <row r="333" spans="2:41" x14ac:dyDescent="0.25">
      <c r="E333" s="1" t="s">
        <v>19</v>
      </c>
      <c r="V333" s="19"/>
    </row>
    <row r="334" spans="2:41" x14ac:dyDescent="0.25">
      <c r="V334" s="19"/>
    </row>
    <row r="335" spans="2:41" x14ac:dyDescent="0.25">
      <c r="V335" s="19"/>
    </row>
    <row r="336" spans="2:41" x14ac:dyDescent="0.25">
      <c r="V336" s="19"/>
    </row>
    <row r="337" spans="2:31" x14ac:dyDescent="0.25">
      <c r="V337" s="19"/>
    </row>
    <row r="338" spans="2:31" x14ac:dyDescent="0.25">
      <c r="V338" s="19"/>
    </row>
    <row r="339" spans="2:31" x14ac:dyDescent="0.25">
      <c r="V339" s="19"/>
    </row>
    <row r="340" spans="2:31" x14ac:dyDescent="0.25">
      <c r="V340" s="19"/>
    </row>
    <row r="341" spans="2:31" x14ac:dyDescent="0.25">
      <c r="V341" s="19"/>
    </row>
    <row r="342" spans="2:31" x14ac:dyDescent="0.25">
      <c r="V342" s="19"/>
    </row>
    <row r="343" spans="2:31" x14ac:dyDescent="0.25">
      <c r="V343" s="19"/>
    </row>
    <row r="344" spans="2:31" x14ac:dyDescent="0.25">
      <c r="V344" s="19"/>
    </row>
    <row r="345" spans="2:31" x14ac:dyDescent="0.25">
      <c r="V345" s="19"/>
    </row>
    <row r="346" spans="2:31" x14ac:dyDescent="0.25">
      <c r="V346" s="19"/>
      <c r="AC346" s="164" t="s">
        <v>29</v>
      </c>
      <c r="AD346" s="164"/>
      <c r="AE346" s="164"/>
    </row>
    <row r="347" spans="2:31" x14ac:dyDescent="0.25">
      <c r="H347" s="165" t="s">
        <v>28</v>
      </c>
      <c r="I347" s="165"/>
      <c r="J347" s="165"/>
      <c r="V347" s="19"/>
      <c r="AC347" s="164"/>
      <c r="AD347" s="164"/>
      <c r="AE347" s="164"/>
    </row>
    <row r="348" spans="2:31" x14ac:dyDescent="0.25">
      <c r="H348" s="165"/>
      <c r="I348" s="165"/>
      <c r="J348" s="165"/>
      <c r="V348" s="19"/>
      <c r="AC348" s="164"/>
      <c r="AD348" s="164"/>
      <c r="AE348" s="164"/>
    </row>
    <row r="349" spans="2:31" x14ac:dyDescent="0.25">
      <c r="V349" s="19"/>
    </row>
    <row r="350" spans="2:31" x14ac:dyDescent="0.25">
      <c r="V350" s="19"/>
    </row>
    <row r="351" spans="2:31" ht="23.25" x14ac:dyDescent="0.35">
      <c r="B351" s="24" t="s">
        <v>64</v>
      </c>
      <c r="V351" s="19"/>
      <c r="X351" s="24" t="s">
        <v>64</v>
      </c>
    </row>
    <row r="352" spans="2:31" ht="23.25" x14ac:dyDescent="0.35">
      <c r="B352" s="25" t="s">
        <v>130</v>
      </c>
      <c r="C352" s="22">
        <f>IF(X304="PAGADO",0,Y309)</f>
        <v>229.98</v>
      </c>
      <c r="E352" s="166" t="s">
        <v>561</v>
      </c>
      <c r="F352" s="166"/>
      <c r="G352" s="166"/>
      <c r="H352" s="166"/>
      <c r="V352" s="19"/>
      <c r="X352" s="25" t="s">
        <v>130</v>
      </c>
      <c r="Y352" s="22">
        <f>IF(B352="PAGADO",0,C357)</f>
        <v>0</v>
      </c>
      <c r="AA352" s="166" t="s">
        <v>699</v>
      </c>
      <c r="AB352" s="166"/>
      <c r="AC352" s="166"/>
      <c r="AD352" s="166"/>
    </row>
    <row r="353" spans="2:44" x14ac:dyDescent="0.25">
      <c r="B353" s="1" t="s">
        <v>0</v>
      </c>
      <c r="C353" s="21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9"/>
      <c r="X353" s="1" t="s">
        <v>0</v>
      </c>
      <c r="Y353" s="21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  <c r="AO353" s="3"/>
    </row>
    <row r="354" spans="2:44" x14ac:dyDescent="0.25">
      <c r="C354" s="22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20"/>
      <c r="S354" s="3"/>
      <c r="V354" s="19"/>
      <c r="Y354" s="22"/>
      <c r="AA354" s="4">
        <v>44991</v>
      </c>
      <c r="AB354" s="3" t="s">
        <v>168</v>
      </c>
      <c r="AC354" s="3" t="s">
        <v>152</v>
      </c>
      <c r="AD354" s="5">
        <v>190</v>
      </c>
      <c r="AJ354" s="27">
        <v>45050</v>
      </c>
      <c r="AK354" s="3" t="s">
        <v>435</v>
      </c>
      <c r="AL354" s="3">
        <v>500</v>
      </c>
      <c r="AM354" s="3"/>
      <c r="AN354" s="20">
        <v>500</v>
      </c>
      <c r="AO354" s="3"/>
    </row>
    <row r="355" spans="2:44" x14ac:dyDescent="0.25">
      <c r="B355" s="1" t="s">
        <v>24</v>
      </c>
      <c r="C355" s="21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20"/>
      <c r="S355" s="3"/>
      <c r="V355" s="19"/>
      <c r="X355" s="1" t="s">
        <v>24</v>
      </c>
      <c r="Y355" s="21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  <c r="AO355" s="3"/>
    </row>
    <row r="356" spans="2:44" x14ac:dyDescent="0.25">
      <c r="B356" s="1" t="s">
        <v>9</v>
      </c>
      <c r="C356" s="22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20"/>
      <c r="S356" s="3"/>
      <c r="V356" s="19"/>
      <c r="X356" s="1" t="s">
        <v>9</v>
      </c>
      <c r="Y356" s="22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20"/>
      <c r="AO356" s="3"/>
    </row>
    <row r="357" spans="2:44" x14ac:dyDescent="0.25">
      <c r="B357" s="6" t="s">
        <v>25</v>
      </c>
      <c r="C357" s="23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20"/>
      <c r="S357" s="3"/>
      <c r="V357" s="19"/>
      <c r="X357" s="6" t="s">
        <v>8</v>
      </c>
      <c r="Y357" s="23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20"/>
      <c r="AO357" s="3"/>
    </row>
    <row r="358" spans="2:44" ht="26.25" x14ac:dyDescent="0.4">
      <c r="B358" s="167" t="str">
        <f>IF(C357&lt;0,"NO PAGAR","COBRAR")</f>
        <v>COBRAR</v>
      </c>
      <c r="C358" s="167"/>
      <c r="E358" s="9"/>
      <c r="F358" s="10"/>
      <c r="G358" s="10"/>
      <c r="H358" s="5"/>
      <c r="N358" s="3"/>
      <c r="O358" s="3"/>
      <c r="P358" s="3"/>
      <c r="Q358" s="3"/>
      <c r="R358" s="20"/>
      <c r="S358" s="3"/>
      <c r="V358" s="19"/>
      <c r="X358" s="167" t="str">
        <f>IF(Y357&lt;0,"NO PAGAR","COBRAR")</f>
        <v>COBRAR</v>
      </c>
      <c r="Y358" s="167"/>
      <c r="AA358" s="9">
        <v>45024</v>
      </c>
      <c r="AB358" s="10" t="s">
        <v>201</v>
      </c>
      <c r="AC358" s="10" t="s">
        <v>760</v>
      </c>
      <c r="AD358" s="5">
        <v>180</v>
      </c>
      <c r="AJ358" s="3"/>
      <c r="AK358" s="3"/>
      <c r="AL358" s="3"/>
      <c r="AM358" s="3"/>
      <c r="AN358" s="20"/>
      <c r="AO358" s="3"/>
    </row>
    <row r="359" spans="2:44" x14ac:dyDescent="0.25">
      <c r="B359" s="159" t="s">
        <v>9</v>
      </c>
      <c r="C359" s="160"/>
      <c r="E359" s="9"/>
      <c r="F359" s="10"/>
      <c r="G359" s="10"/>
      <c r="H359" s="5"/>
      <c r="N359" s="3"/>
      <c r="O359" s="3"/>
      <c r="P359" s="3"/>
      <c r="Q359" s="3"/>
      <c r="R359" s="20"/>
      <c r="S359" s="3"/>
      <c r="V359" s="19"/>
      <c r="X359" s="159" t="s">
        <v>9</v>
      </c>
      <c r="Y359" s="160"/>
      <c r="AA359" s="9">
        <v>45005</v>
      </c>
      <c r="AB359" s="10" t="s">
        <v>780</v>
      </c>
      <c r="AC359" s="10" t="s">
        <v>86</v>
      </c>
      <c r="AD359" s="5">
        <v>120</v>
      </c>
      <c r="AJ359" s="3"/>
      <c r="AK359" s="3"/>
      <c r="AL359" s="3"/>
      <c r="AM359" s="3"/>
      <c r="AN359" s="20"/>
      <c r="AO359" s="3"/>
    </row>
    <row r="360" spans="2:44" x14ac:dyDescent="0.25">
      <c r="B360" s="11" t="str">
        <f>IF(C387&lt;0,"SALDO A FAVOR","SALDO ADELANTAD0'")</f>
        <v>SALDO ADELANTAD0'</v>
      </c>
      <c r="C360" s="12" t="b">
        <f>IF(Y304&lt;=0,Y304*-1)</f>
        <v>0</v>
      </c>
      <c r="E360" s="9"/>
      <c r="F360" s="10"/>
      <c r="G360" s="10"/>
      <c r="H360" s="5"/>
      <c r="N360" s="3"/>
      <c r="O360" s="3"/>
      <c r="P360" s="3"/>
      <c r="Q360" s="3"/>
      <c r="R360" s="20"/>
      <c r="S360" s="3"/>
      <c r="V360" s="19"/>
      <c r="X360" s="11" t="str">
        <f>IF(C357&lt;0,"SALDO ADELANTADO","SALDO A FAVOR'")</f>
        <v>SALDO A FAVOR'</v>
      </c>
      <c r="Y360" s="12" t="b">
        <f>IF(C357&lt;=0,C357*-1)</f>
        <v>0</v>
      </c>
      <c r="AA360" s="9">
        <v>45075</v>
      </c>
      <c r="AB360" s="10" t="s">
        <v>780</v>
      </c>
      <c r="AC360" s="10" t="s">
        <v>200</v>
      </c>
      <c r="AD360" s="5">
        <v>120</v>
      </c>
      <c r="AJ360" s="3"/>
      <c r="AK360" s="3"/>
      <c r="AL360" s="3"/>
      <c r="AM360" s="3"/>
      <c r="AN360" s="20"/>
      <c r="AO360" s="3"/>
    </row>
    <row r="361" spans="2:44" x14ac:dyDescent="0.25">
      <c r="B361" s="13" t="s">
        <v>10</v>
      </c>
      <c r="C361" s="12">
        <f>R370</f>
        <v>0</v>
      </c>
      <c r="E361" s="9"/>
      <c r="F361" s="10"/>
      <c r="G361" s="10"/>
      <c r="H361" s="5"/>
      <c r="N361" s="3"/>
      <c r="O361" s="3"/>
      <c r="P361" s="3"/>
      <c r="Q361" s="3"/>
      <c r="R361" s="20"/>
      <c r="S361" s="3"/>
      <c r="V361" s="19"/>
      <c r="X361" s="13" t="s">
        <v>10</v>
      </c>
      <c r="Y361" s="12">
        <f>AN363</f>
        <v>500</v>
      </c>
      <c r="AA361" s="9"/>
      <c r="AB361" s="10"/>
      <c r="AC361" s="10"/>
      <c r="AD361" s="5"/>
      <c r="AJ361" s="3"/>
      <c r="AK361" s="3"/>
      <c r="AL361" s="3"/>
      <c r="AM361" s="3"/>
      <c r="AN361" s="20"/>
      <c r="AO361" s="3"/>
    </row>
    <row r="362" spans="2:44" x14ac:dyDescent="0.25">
      <c r="B362" s="13" t="s">
        <v>11</v>
      </c>
      <c r="C362" s="12"/>
      <c r="E362" s="9"/>
      <c r="F362" s="10"/>
      <c r="G362" s="10"/>
      <c r="H362" s="5"/>
      <c r="N362" s="3"/>
      <c r="O362" s="3"/>
      <c r="P362" s="3"/>
      <c r="Q362" s="3"/>
      <c r="R362" s="20"/>
      <c r="S362" s="3"/>
      <c r="V362" s="19"/>
      <c r="X362" s="13" t="s">
        <v>11</v>
      </c>
      <c r="Y362" s="12">
        <v>50</v>
      </c>
      <c r="AA362" s="9"/>
      <c r="AB362" s="10"/>
      <c r="AC362" s="10"/>
      <c r="AD362" s="5"/>
      <c r="AJ362" s="3"/>
      <c r="AK362" s="3"/>
      <c r="AL362" s="3"/>
      <c r="AM362" s="3"/>
      <c r="AN362" s="20"/>
      <c r="AO362" s="3"/>
    </row>
    <row r="363" spans="2:44" x14ac:dyDescent="0.25">
      <c r="B363" s="13" t="s">
        <v>12</v>
      </c>
      <c r="C363" s="12"/>
      <c r="E363" s="9"/>
      <c r="F363" s="10"/>
      <c r="G363" s="10"/>
      <c r="H363" s="5"/>
      <c r="N363" s="3"/>
      <c r="O363" s="3"/>
      <c r="P363" s="3"/>
      <c r="Q363" s="3"/>
      <c r="R363" s="20"/>
      <c r="S363" s="3"/>
      <c r="V363" s="19"/>
      <c r="X363" s="13" t="s">
        <v>12</v>
      </c>
      <c r="Y363" s="12"/>
      <c r="AA363" s="9"/>
      <c r="AB363" s="10"/>
      <c r="AC363" s="10"/>
      <c r="AD363" s="5"/>
      <c r="AJ363" s="161" t="s">
        <v>7</v>
      </c>
      <c r="AK363" s="162"/>
      <c r="AL363" s="162"/>
      <c r="AM363" s="163"/>
      <c r="AN363" s="20">
        <f>SUM(AN354:AN362)</f>
        <v>500</v>
      </c>
      <c r="AO363" s="3"/>
    </row>
    <row r="364" spans="2:44" x14ac:dyDescent="0.25">
      <c r="B364" s="13" t="s">
        <v>13</v>
      </c>
      <c r="C364" s="12"/>
      <c r="E364" s="9"/>
      <c r="F364" s="10"/>
      <c r="G364" s="10"/>
      <c r="H364" s="5"/>
      <c r="N364" s="3"/>
      <c r="O364" s="3"/>
      <c r="P364" s="3"/>
      <c r="Q364" s="3"/>
      <c r="R364" s="20"/>
      <c r="S364" s="3"/>
      <c r="V364" s="19"/>
      <c r="X364" s="13" t="s">
        <v>13</v>
      </c>
      <c r="Y364" s="12"/>
      <c r="AA364" s="9"/>
      <c r="AB364" s="10"/>
      <c r="AC364" s="10"/>
      <c r="AD364" s="5"/>
    </row>
    <row r="365" spans="2:44" x14ac:dyDescent="0.25">
      <c r="B365" s="13" t="s">
        <v>14</v>
      </c>
      <c r="C365" s="12"/>
      <c r="E365" s="9"/>
      <c r="F365" s="10"/>
      <c r="G365" s="10"/>
      <c r="H365" s="5"/>
      <c r="N365" s="3"/>
      <c r="O365" s="3"/>
      <c r="P365" s="3"/>
      <c r="Q365" s="3"/>
      <c r="R365" s="20"/>
      <c r="S365" s="3"/>
      <c r="V365" s="19"/>
      <c r="X365" s="13" t="s">
        <v>785</v>
      </c>
      <c r="Y365" s="12">
        <v>58.92</v>
      </c>
      <c r="AA365" s="9"/>
      <c r="AB365" s="10"/>
      <c r="AC365" s="10"/>
      <c r="AD365" s="5"/>
    </row>
    <row r="366" spans="2:44" x14ac:dyDescent="0.25">
      <c r="B366" s="13" t="s">
        <v>15</v>
      </c>
      <c r="C366" s="12"/>
      <c r="E366" s="9"/>
      <c r="F366" s="10"/>
      <c r="G366" s="10"/>
      <c r="H366" s="5"/>
      <c r="N366" s="3"/>
      <c r="O366" s="3"/>
      <c r="P366" s="3"/>
      <c r="Q366" s="3"/>
      <c r="R366" s="20"/>
      <c r="S366" s="3"/>
      <c r="V366" s="19"/>
      <c r="X366" s="13" t="s">
        <v>15</v>
      </c>
      <c r="Y366" s="12"/>
      <c r="AA366" s="9"/>
      <c r="AB366" s="10"/>
      <c r="AC366" s="10"/>
      <c r="AD366" s="5"/>
    </row>
    <row r="367" spans="2:44" ht="17.25" customHeight="1" x14ac:dyDescent="0.25">
      <c r="B367" s="13" t="s">
        <v>16</v>
      </c>
      <c r="C367" s="12"/>
      <c r="E367" s="9"/>
      <c r="F367" s="10"/>
      <c r="G367" s="10"/>
      <c r="H367" s="5"/>
      <c r="N367" s="3"/>
      <c r="O367" s="3"/>
      <c r="P367" s="3"/>
      <c r="Q367" s="3"/>
      <c r="R367" s="20"/>
      <c r="S367" s="3"/>
      <c r="V367" s="19"/>
      <c r="X367" s="13" t="s">
        <v>764</v>
      </c>
      <c r="Y367" s="12">
        <v>18.02</v>
      </c>
      <c r="AA367" s="9"/>
      <c r="AB367" s="10"/>
      <c r="AC367" s="10"/>
      <c r="AD367" s="5"/>
      <c r="AH367" s="76" t="s">
        <v>473</v>
      </c>
      <c r="AI367" s="151">
        <v>24303</v>
      </c>
      <c r="AJ367" s="78" t="s">
        <v>469</v>
      </c>
      <c r="AK367" s="79">
        <v>45033</v>
      </c>
      <c r="AL367" s="76">
        <v>1720145711</v>
      </c>
      <c r="AM367" s="76" t="s">
        <v>148</v>
      </c>
      <c r="AN367" s="78" t="s">
        <v>479</v>
      </c>
      <c r="AO367" s="76">
        <v>514782</v>
      </c>
      <c r="AP367" s="81">
        <v>91.427000000000007</v>
      </c>
      <c r="AQ367" s="81">
        <v>160</v>
      </c>
      <c r="AR367" s="77"/>
    </row>
    <row r="368" spans="2:44" ht="15.75" customHeight="1" x14ac:dyDescent="0.25">
      <c r="B368" s="13" t="s">
        <v>17</v>
      </c>
      <c r="C368" s="12"/>
      <c r="E368" s="161" t="s">
        <v>7</v>
      </c>
      <c r="F368" s="162"/>
      <c r="G368" s="163"/>
      <c r="H368" s="5">
        <f>SUM(H354:H367)</f>
        <v>320</v>
      </c>
      <c r="N368" s="3"/>
      <c r="O368" s="3"/>
      <c r="P368" s="3"/>
      <c r="Q368" s="3"/>
      <c r="R368" s="20"/>
      <c r="S368" s="3"/>
      <c r="V368" s="19"/>
      <c r="X368" s="13" t="s">
        <v>794</v>
      </c>
      <c r="Y368" s="12">
        <f>AR371</f>
        <v>372.51</v>
      </c>
      <c r="AA368" s="161" t="s">
        <v>7</v>
      </c>
      <c r="AB368" s="162"/>
      <c r="AC368" s="163"/>
      <c r="AD368" s="5">
        <f>SUM(AD354:AD367)</f>
        <v>1160</v>
      </c>
      <c r="AH368" s="82" t="s">
        <v>473</v>
      </c>
      <c r="AI368" s="152">
        <v>39476</v>
      </c>
      <c r="AJ368" s="84" t="s">
        <v>469</v>
      </c>
      <c r="AK368" s="85">
        <v>45036</v>
      </c>
      <c r="AL368" s="82">
        <v>1720145711</v>
      </c>
      <c r="AM368" s="82" t="s">
        <v>148</v>
      </c>
      <c r="AN368" s="84" t="s">
        <v>479</v>
      </c>
      <c r="AO368" s="82">
        <v>0</v>
      </c>
      <c r="AP368" s="87">
        <v>34.293999999999997</v>
      </c>
      <c r="AQ368" s="87">
        <v>60.01</v>
      </c>
      <c r="AR368" s="83"/>
    </row>
    <row r="369" spans="1:44" ht="17.25" customHeight="1" x14ac:dyDescent="0.25">
      <c r="B369" s="14"/>
      <c r="C369" s="12"/>
      <c r="E369" s="15"/>
      <c r="F369" s="15"/>
      <c r="G369" s="15"/>
      <c r="N369" s="3"/>
      <c r="O369" s="3"/>
      <c r="P369" s="3"/>
      <c r="Q369" s="3"/>
      <c r="R369" s="20"/>
      <c r="S369" s="3"/>
      <c r="V369" s="19"/>
      <c r="X369" s="14"/>
      <c r="Y369" s="12"/>
      <c r="AA369" s="15"/>
      <c r="AB369" s="15"/>
      <c r="AC369" s="15"/>
      <c r="AH369" s="76" t="s">
        <v>473</v>
      </c>
      <c r="AI369" s="151">
        <v>24530</v>
      </c>
      <c r="AJ369" s="78" t="s">
        <v>469</v>
      </c>
      <c r="AK369" s="79">
        <v>45040</v>
      </c>
      <c r="AL369" s="76">
        <v>1720145711</v>
      </c>
      <c r="AM369" s="76" t="s">
        <v>781</v>
      </c>
      <c r="AN369" s="78" t="s">
        <v>479</v>
      </c>
      <c r="AO369" s="76">
        <v>1234</v>
      </c>
      <c r="AP369" s="81">
        <v>45.706000000000003</v>
      </c>
      <c r="AQ369" s="81">
        <v>79.989999999999995</v>
      </c>
      <c r="AR369" s="77"/>
    </row>
    <row r="370" spans="1:44" ht="15.75" customHeight="1" x14ac:dyDescent="0.25">
      <c r="B370" s="14"/>
      <c r="C370" s="12"/>
      <c r="N370" s="161" t="s">
        <v>7</v>
      </c>
      <c r="O370" s="162"/>
      <c r="P370" s="162"/>
      <c r="Q370" s="163"/>
      <c r="R370" s="20">
        <f>SUM(R354:R369)</f>
        <v>0</v>
      </c>
      <c r="S370" s="3"/>
      <c r="V370" s="19"/>
      <c r="X370" s="14"/>
      <c r="Y370" s="12"/>
      <c r="AH370" s="82" t="s">
        <v>473</v>
      </c>
      <c r="AI370" s="152">
        <v>24655</v>
      </c>
      <c r="AJ370" s="84" t="s">
        <v>469</v>
      </c>
      <c r="AK370" s="85">
        <v>45044</v>
      </c>
      <c r="AL370" s="82">
        <v>1720145711</v>
      </c>
      <c r="AM370" s="82" t="s">
        <v>781</v>
      </c>
      <c r="AN370" s="84" t="s">
        <v>479</v>
      </c>
      <c r="AO370" s="82">
        <v>5555</v>
      </c>
      <c r="AP370" s="87">
        <v>41.433</v>
      </c>
      <c r="AQ370" s="87">
        <v>72.510000000000005</v>
      </c>
      <c r="AR370" s="83"/>
    </row>
    <row r="371" spans="1:44" x14ac:dyDescent="0.25">
      <c r="B371" s="14"/>
      <c r="C371" s="12"/>
      <c r="V371" s="19"/>
      <c r="X371" s="14"/>
      <c r="Y371" s="12"/>
      <c r="AH371" s="155"/>
      <c r="AI371" s="156"/>
      <c r="AJ371" s="157"/>
      <c r="AK371" s="157"/>
      <c r="AL371" s="155"/>
      <c r="AM371" s="155"/>
      <c r="AN371" s="157"/>
      <c r="AO371" s="155"/>
      <c r="AP371" s="156"/>
      <c r="AQ371" s="156"/>
      <c r="AR371" s="158">
        <f>SUM(AQ367:AQ370)</f>
        <v>372.51</v>
      </c>
    </row>
    <row r="372" spans="1:44" x14ac:dyDescent="0.25">
      <c r="B372" s="13"/>
      <c r="C372" s="12"/>
      <c r="V372" s="19"/>
      <c r="X372" s="13"/>
      <c r="Y372" s="12"/>
    </row>
    <row r="373" spans="1:44" x14ac:dyDescent="0.25">
      <c r="B373" s="17" t="s">
        <v>18</v>
      </c>
      <c r="C373" s="18">
        <f>SUM(C360:C372)</f>
        <v>0</v>
      </c>
      <c r="V373" s="19"/>
      <c r="X373" s="17" t="s">
        <v>18</v>
      </c>
      <c r="Y373" s="18">
        <f>SUM(Y360:Y372)</f>
        <v>999.44999999999993</v>
      </c>
    </row>
    <row r="374" spans="1:44" x14ac:dyDescent="0.25">
      <c r="D374" s="30" t="s">
        <v>22</v>
      </c>
      <c r="E374" s="30" t="s">
        <v>21</v>
      </c>
      <c r="V374" s="19"/>
      <c r="Z374" s="30" t="s">
        <v>22</v>
      </c>
      <c r="AA374" s="30" t="s">
        <v>21</v>
      </c>
    </row>
    <row r="375" spans="1:44" x14ac:dyDescent="0.25">
      <c r="E375" s="1" t="s">
        <v>19</v>
      </c>
      <c r="V375" s="19"/>
      <c r="AA375" s="1" t="s">
        <v>19</v>
      </c>
    </row>
    <row r="376" spans="1:44" x14ac:dyDescent="0.25">
      <c r="V376" s="19"/>
    </row>
    <row r="377" spans="1:44" x14ac:dyDescent="0.25">
      <c r="V377" s="19"/>
    </row>
    <row r="378" spans="1:44" x14ac:dyDescent="0.25">
      <c r="V378" s="19"/>
    </row>
    <row r="379" spans="1:44" x14ac:dyDescent="0.25">
      <c r="V379" s="19"/>
    </row>
    <row r="380" spans="1:44" x14ac:dyDescent="0.25">
      <c r="V380" s="19"/>
    </row>
    <row r="381" spans="1:44" x14ac:dyDescent="0.25">
      <c r="V381" s="19"/>
    </row>
    <row r="382" spans="1:44" x14ac:dyDescent="0.2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</row>
    <row r="383" spans="1:44" x14ac:dyDescent="0.2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</row>
    <row r="384" spans="1:44" x14ac:dyDescent="0.2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</row>
    <row r="385" spans="2:41" x14ac:dyDescent="0.25">
      <c r="V385" s="19"/>
    </row>
    <row r="386" spans="2:41" x14ac:dyDescent="0.25">
      <c r="H386" s="165" t="s">
        <v>30</v>
      </c>
      <c r="I386" s="165"/>
      <c r="J386" s="165"/>
      <c r="V386" s="19"/>
      <c r="AA386" s="165" t="s">
        <v>31</v>
      </c>
      <c r="AB386" s="165"/>
      <c r="AC386" s="165"/>
    </row>
    <row r="387" spans="2:41" x14ac:dyDescent="0.25">
      <c r="H387" s="165"/>
      <c r="I387" s="165"/>
      <c r="J387" s="165"/>
      <c r="V387" s="19"/>
      <c r="AA387" s="165"/>
      <c r="AB387" s="165"/>
      <c r="AC387" s="165"/>
    </row>
    <row r="388" spans="2:41" x14ac:dyDescent="0.25">
      <c r="V388" s="19"/>
    </row>
    <row r="389" spans="2:41" x14ac:dyDescent="0.25">
      <c r="V389" s="19"/>
    </row>
    <row r="390" spans="2:41" ht="23.25" x14ac:dyDescent="0.35">
      <c r="B390" s="26" t="s">
        <v>64</v>
      </c>
      <c r="V390" s="19"/>
      <c r="X390" s="24" t="s">
        <v>64</v>
      </c>
    </row>
    <row r="391" spans="2:41" ht="23.25" x14ac:dyDescent="0.35">
      <c r="B391" s="25" t="s">
        <v>32</v>
      </c>
      <c r="C391" s="22">
        <f>IF(X352="PAGADO",0,Y357)</f>
        <v>0</v>
      </c>
      <c r="E391" s="166" t="s">
        <v>20</v>
      </c>
      <c r="F391" s="166"/>
      <c r="G391" s="166"/>
      <c r="H391" s="166"/>
      <c r="V391" s="19"/>
      <c r="X391" s="25" t="s">
        <v>32</v>
      </c>
      <c r="Y391" s="22">
        <f>IF(B1191="PAGADO",0,C396)</f>
        <v>-739.45</v>
      </c>
      <c r="AA391" s="166" t="s">
        <v>20</v>
      </c>
      <c r="AB391" s="166"/>
      <c r="AC391" s="166"/>
      <c r="AD391" s="166"/>
    </row>
    <row r="392" spans="2:41" x14ac:dyDescent="0.25">
      <c r="B392" s="1" t="s">
        <v>0</v>
      </c>
      <c r="C392" s="21">
        <f>H407</f>
        <v>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9"/>
      <c r="X392" s="1" t="s">
        <v>0</v>
      </c>
      <c r="Y392" s="21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2"/>
      <c r="E393" s="4"/>
      <c r="F393" s="3"/>
      <c r="G393" s="3"/>
      <c r="H393" s="5"/>
      <c r="N393" s="27">
        <v>45057</v>
      </c>
      <c r="O393" s="3" t="s">
        <v>110</v>
      </c>
      <c r="P393" s="3"/>
      <c r="Q393" s="3"/>
      <c r="R393" s="20">
        <v>739.45</v>
      </c>
      <c r="S393" s="3"/>
      <c r="V393" s="19"/>
      <c r="Y393" s="22"/>
      <c r="AA393" s="4"/>
      <c r="AB393" s="3"/>
      <c r="AC393" s="3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" t="s">
        <v>24</v>
      </c>
      <c r="C394" s="21">
        <f>IF(C391&gt;0,C391+C392,C392)</f>
        <v>0</v>
      </c>
      <c r="E394" s="4"/>
      <c r="F394" s="3"/>
      <c r="G394" s="3"/>
      <c r="H394" s="5"/>
      <c r="N394" s="3"/>
      <c r="O394" s="3"/>
      <c r="P394" s="3"/>
      <c r="Q394" s="3"/>
      <c r="R394" s="20"/>
      <c r="S394" s="3"/>
      <c r="V394" s="19"/>
      <c r="X394" s="1" t="s">
        <v>24</v>
      </c>
      <c r="Y394" s="21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" t="s">
        <v>9</v>
      </c>
      <c r="C395" s="22">
        <f>C419</f>
        <v>739.45</v>
      </c>
      <c r="E395" s="4"/>
      <c r="F395" s="3"/>
      <c r="G395" s="3"/>
      <c r="H395" s="5"/>
      <c r="N395" s="3"/>
      <c r="O395" s="3"/>
      <c r="P395" s="3"/>
      <c r="Q395" s="3"/>
      <c r="R395" s="20"/>
      <c r="S395" s="3"/>
      <c r="V395" s="19"/>
      <c r="X395" s="1" t="s">
        <v>9</v>
      </c>
      <c r="Y395" s="22">
        <f>Y419</f>
        <v>739.45</v>
      </c>
      <c r="AA395" s="4"/>
      <c r="AB395" s="3"/>
      <c r="AC395" s="3"/>
      <c r="AD395" s="5"/>
      <c r="AJ395" s="3"/>
      <c r="AK395" s="3"/>
      <c r="AL395" s="3"/>
      <c r="AM395" s="3"/>
      <c r="AN395" s="20"/>
      <c r="AO395" s="3"/>
    </row>
    <row r="396" spans="2:41" x14ac:dyDescent="0.25">
      <c r="B396" s="6" t="s">
        <v>26</v>
      </c>
      <c r="C396" s="23">
        <f>C394-C395</f>
        <v>-739.45</v>
      </c>
      <c r="E396" s="4"/>
      <c r="F396" s="3"/>
      <c r="G396" s="3"/>
      <c r="H396" s="5"/>
      <c r="N396" s="3"/>
      <c r="O396" s="3"/>
      <c r="P396" s="3"/>
      <c r="Q396" s="3"/>
      <c r="R396" s="20"/>
      <c r="S396" s="3"/>
      <c r="V396" s="19"/>
      <c r="X396" s="6" t="s">
        <v>27</v>
      </c>
      <c r="Y396" s="23">
        <f>Y394-Y395</f>
        <v>-739.45</v>
      </c>
      <c r="AA396" s="4"/>
      <c r="AB396" s="3"/>
      <c r="AC396" s="3"/>
      <c r="AD396" s="5"/>
      <c r="AJ396" s="3"/>
      <c r="AK396" s="3"/>
      <c r="AL396" s="3"/>
      <c r="AM396" s="3"/>
      <c r="AN396" s="20"/>
      <c r="AO396" s="3"/>
    </row>
    <row r="397" spans="2:41" ht="23.25" x14ac:dyDescent="0.35">
      <c r="B397" s="6"/>
      <c r="C397" s="7"/>
      <c r="E397" s="9"/>
      <c r="F397" s="10"/>
      <c r="G397" s="10"/>
      <c r="H397" s="5"/>
      <c r="N397" s="3"/>
      <c r="O397" s="3"/>
      <c r="P397" s="3"/>
      <c r="Q397" s="3"/>
      <c r="R397" s="20"/>
      <c r="S397" s="3"/>
      <c r="V397" s="19"/>
      <c r="X397" s="168" t="str">
        <f>IF(Y396&lt;0,"NO PAGAR","COBRAR'")</f>
        <v>NO PAGAR</v>
      </c>
      <c r="Y397" s="168"/>
      <c r="AA397" s="9"/>
      <c r="AB397" s="10"/>
      <c r="AC397" s="10"/>
      <c r="AD397" s="5"/>
      <c r="AJ397" s="3"/>
      <c r="AK397" s="3"/>
      <c r="AL397" s="3"/>
      <c r="AM397" s="3"/>
      <c r="AN397" s="20"/>
      <c r="AO397" s="3"/>
    </row>
    <row r="398" spans="2:41" ht="23.25" x14ac:dyDescent="0.35">
      <c r="B398" s="168" t="str">
        <f>IF(C396&lt;0,"NO PAGAR","COBRAR'")</f>
        <v>NO PAGAR</v>
      </c>
      <c r="C398" s="168"/>
      <c r="E398" s="9"/>
      <c r="F398" s="10"/>
      <c r="G398" s="10"/>
      <c r="H398" s="5"/>
      <c r="N398" s="3"/>
      <c r="O398" s="3"/>
      <c r="P398" s="3"/>
      <c r="Q398" s="3"/>
      <c r="R398" s="20"/>
      <c r="S398" s="3"/>
      <c r="V398" s="19"/>
      <c r="X398" s="6"/>
      <c r="Y398" s="8"/>
      <c r="AA398" s="9"/>
      <c r="AB398" s="10"/>
      <c r="AC398" s="10"/>
      <c r="AD398" s="5"/>
      <c r="AJ398" s="3"/>
      <c r="AK398" s="3"/>
      <c r="AL398" s="3"/>
      <c r="AM398" s="3"/>
      <c r="AN398" s="20"/>
      <c r="AO398" s="3"/>
    </row>
    <row r="399" spans="2:41" x14ac:dyDescent="0.25">
      <c r="B399" s="159" t="s">
        <v>9</v>
      </c>
      <c r="C399" s="160"/>
      <c r="E399" s="9"/>
      <c r="F399" s="10"/>
      <c r="G399" s="10"/>
      <c r="H399" s="5"/>
      <c r="N399" s="3"/>
      <c r="O399" s="3"/>
      <c r="P399" s="3"/>
      <c r="Q399" s="3"/>
      <c r="R399" s="20"/>
      <c r="S399" s="3"/>
      <c r="V399" s="19"/>
      <c r="X399" s="159" t="s">
        <v>9</v>
      </c>
      <c r="Y399" s="160"/>
      <c r="AA399" s="9"/>
      <c r="AB399" s="10"/>
      <c r="AC399" s="10"/>
      <c r="AD399" s="5"/>
      <c r="AJ399" s="3"/>
      <c r="AK399" s="3"/>
      <c r="AL399" s="3"/>
      <c r="AM399" s="3"/>
      <c r="AN399" s="20"/>
      <c r="AO399" s="3"/>
    </row>
    <row r="400" spans="2:41" x14ac:dyDescent="0.25">
      <c r="B400" s="11" t="str">
        <f>IF(Y357&lt;0,"SALDO ADELANTADO","SALDO A FAVOR '")</f>
        <v>SALDO A FAVOR '</v>
      </c>
      <c r="C400" s="12" t="b">
        <f>IF(Y357&lt;=0,Y357*-1)</f>
        <v>0</v>
      </c>
      <c r="E400" s="9"/>
      <c r="F400" s="10"/>
      <c r="G400" s="10"/>
      <c r="H400" s="5"/>
      <c r="N400" s="3"/>
      <c r="O400" s="3"/>
      <c r="P400" s="3"/>
      <c r="Q400" s="3"/>
      <c r="R400" s="20"/>
      <c r="S400" s="3"/>
      <c r="V400" s="19"/>
      <c r="X400" s="11" t="str">
        <f>IF(C396&lt;0,"SALDO ADELANTADO","SALDO A FAVOR'")</f>
        <v>SALDO ADELANTADO</v>
      </c>
      <c r="Y400" s="12">
        <f>IF(C396&lt;=0,C396*-1)</f>
        <v>739.45</v>
      </c>
      <c r="AA400" s="9"/>
      <c r="AB400" s="10"/>
      <c r="AC400" s="10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3" t="s">
        <v>10</v>
      </c>
      <c r="C401" s="12">
        <f>R409</f>
        <v>739.45</v>
      </c>
      <c r="E401" s="9"/>
      <c r="F401" s="10"/>
      <c r="G401" s="10"/>
      <c r="H401" s="5"/>
      <c r="N401" s="3"/>
      <c r="O401" s="3"/>
      <c r="P401" s="3"/>
      <c r="Q401" s="3"/>
      <c r="R401" s="20"/>
      <c r="S401" s="3"/>
      <c r="V401" s="19"/>
      <c r="X401" s="13" t="s">
        <v>10</v>
      </c>
      <c r="Y401" s="12">
        <f>AN409</f>
        <v>0</v>
      </c>
      <c r="AA401" s="9"/>
      <c r="AB401" s="10"/>
      <c r="AC401" s="10"/>
      <c r="AD401" s="5"/>
      <c r="AJ401" s="3"/>
      <c r="AK401" s="3"/>
      <c r="AL401" s="3"/>
      <c r="AM401" s="3"/>
      <c r="AN401" s="20"/>
      <c r="AO401" s="3"/>
    </row>
    <row r="402" spans="2:41" x14ac:dyDescent="0.25">
      <c r="B402" s="13" t="s">
        <v>11</v>
      </c>
      <c r="C402" s="12"/>
      <c r="E402" s="9"/>
      <c r="F402" s="10"/>
      <c r="G402" s="10"/>
      <c r="H402" s="5"/>
      <c r="N402" s="3"/>
      <c r="O402" s="3"/>
      <c r="P402" s="3"/>
      <c r="Q402" s="3"/>
      <c r="R402" s="20"/>
      <c r="S402" s="3"/>
      <c r="V402" s="19"/>
      <c r="X402" s="13" t="s">
        <v>11</v>
      </c>
      <c r="Y402" s="12"/>
      <c r="AA402" s="9"/>
      <c r="AB402" s="10"/>
      <c r="AC402" s="10"/>
      <c r="AD402" s="5"/>
      <c r="AJ402" s="3"/>
      <c r="AK402" s="3"/>
      <c r="AL402" s="3"/>
      <c r="AM402" s="3"/>
      <c r="AN402" s="20"/>
      <c r="AO402" s="3"/>
    </row>
    <row r="403" spans="2:41" x14ac:dyDescent="0.25">
      <c r="B403" s="13" t="s">
        <v>12</v>
      </c>
      <c r="C403" s="12"/>
      <c r="E403" s="9"/>
      <c r="F403" s="10"/>
      <c r="G403" s="10"/>
      <c r="H403" s="5"/>
      <c r="N403" s="3"/>
      <c r="O403" s="3"/>
      <c r="P403" s="3"/>
      <c r="Q403" s="3"/>
      <c r="R403" s="20"/>
      <c r="S403" s="3"/>
      <c r="V403" s="19"/>
      <c r="X403" s="13" t="s">
        <v>12</v>
      </c>
      <c r="Y403" s="12"/>
      <c r="AA403" s="9"/>
      <c r="AB403" s="10"/>
      <c r="AC403" s="10"/>
      <c r="AD403" s="5"/>
      <c r="AJ403" s="3"/>
      <c r="AK403" s="3"/>
      <c r="AL403" s="3"/>
      <c r="AM403" s="3"/>
      <c r="AN403" s="20"/>
      <c r="AO403" s="3"/>
    </row>
    <row r="404" spans="2:41" x14ac:dyDescent="0.25">
      <c r="B404" s="13" t="s">
        <v>13</v>
      </c>
      <c r="C404" s="12"/>
      <c r="E404" s="9"/>
      <c r="F404" s="10"/>
      <c r="G404" s="10"/>
      <c r="H404" s="5"/>
      <c r="N404" s="3"/>
      <c r="O404" s="3"/>
      <c r="P404" s="3"/>
      <c r="Q404" s="3"/>
      <c r="R404" s="20"/>
      <c r="S404" s="3"/>
      <c r="V404" s="19"/>
      <c r="X404" s="13" t="s">
        <v>13</v>
      </c>
      <c r="Y404" s="12"/>
      <c r="AA404" s="9"/>
      <c r="AB404" s="10"/>
      <c r="AC404" s="10"/>
      <c r="AD404" s="5"/>
      <c r="AJ404" s="3"/>
      <c r="AK404" s="3"/>
      <c r="AL404" s="3"/>
      <c r="AM404" s="3"/>
      <c r="AN404" s="20"/>
      <c r="AO404" s="3"/>
    </row>
    <row r="405" spans="2:41" x14ac:dyDescent="0.25">
      <c r="B405" s="13" t="s">
        <v>14</v>
      </c>
      <c r="C405" s="12"/>
      <c r="E405" s="9"/>
      <c r="F405" s="10"/>
      <c r="G405" s="10"/>
      <c r="H405" s="5"/>
      <c r="N405" s="3"/>
      <c r="O405" s="3"/>
      <c r="P405" s="3"/>
      <c r="Q405" s="3"/>
      <c r="R405" s="20"/>
      <c r="S405" s="3"/>
      <c r="V405" s="19"/>
      <c r="X405" s="13" t="s">
        <v>14</v>
      </c>
      <c r="Y405" s="12"/>
      <c r="AA405" s="9"/>
      <c r="AB405" s="10"/>
      <c r="AC405" s="10"/>
      <c r="AD405" s="5"/>
      <c r="AJ405" s="3"/>
      <c r="AK405" s="3"/>
      <c r="AL405" s="3"/>
      <c r="AM405" s="3"/>
      <c r="AN405" s="20"/>
      <c r="AO405" s="3"/>
    </row>
    <row r="406" spans="2:41" x14ac:dyDescent="0.25">
      <c r="B406" s="13" t="s">
        <v>15</v>
      </c>
      <c r="C406" s="12"/>
      <c r="E406" s="9"/>
      <c r="F406" s="10"/>
      <c r="G406" s="10"/>
      <c r="H406" s="5"/>
      <c r="N406" s="3"/>
      <c r="O406" s="3"/>
      <c r="P406" s="3"/>
      <c r="Q406" s="3"/>
      <c r="R406" s="20"/>
      <c r="S406" s="3"/>
      <c r="V406" s="19"/>
      <c r="X406" s="13" t="s">
        <v>15</v>
      </c>
      <c r="Y406" s="12"/>
      <c r="AA406" s="9"/>
      <c r="AB406" s="10"/>
      <c r="AC406" s="10"/>
      <c r="AD406" s="5"/>
      <c r="AJ406" s="3"/>
      <c r="AK406" s="3"/>
      <c r="AL406" s="3"/>
      <c r="AM406" s="3"/>
      <c r="AN406" s="20"/>
      <c r="AO406" s="3"/>
    </row>
    <row r="407" spans="2:41" x14ac:dyDescent="0.25">
      <c r="B407" s="13" t="s">
        <v>16</v>
      </c>
      <c r="C407" s="12"/>
      <c r="E407" s="161" t="s">
        <v>7</v>
      </c>
      <c r="F407" s="162"/>
      <c r="G407" s="163"/>
      <c r="H407" s="5">
        <f>SUM(H393:H406)</f>
        <v>0</v>
      </c>
      <c r="N407" s="3"/>
      <c r="O407" s="3"/>
      <c r="P407" s="3"/>
      <c r="Q407" s="3"/>
      <c r="R407" s="20"/>
      <c r="S407" s="3"/>
      <c r="V407" s="19"/>
      <c r="X407" s="13" t="s">
        <v>16</v>
      </c>
      <c r="Y407" s="12"/>
      <c r="AA407" s="161" t="s">
        <v>7</v>
      </c>
      <c r="AB407" s="162"/>
      <c r="AC407" s="163"/>
      <c r="AD407" s="5">
        <f>SUM(AD393:AD406)</f>
        <v>0</v>
      </c>
      <c r="AJ407" s="3"/>
      <c r="AK407" s="3"/>
      <c r="AL407" s="3"/>
      <c r="AM407" s="3"/>
      <c r="AN407" s="20"/>
      <c r="AO407" s="3"/>
    </row>
    <row r="408" spans="2:41" x14ac:dyDescent="0.25">
      <c r="B408" s="13" t="s">
        <v>17</v>
      </c>
      <c r="C408" s="12"/>
      <c r="E408" s="15"/>
      <c r="F408" s="15"/>
      <c r="G408" s="15"/>
      <c r="N408" s="3"/>
      <c r="O408" s="3"/>
      <c r="P408" s="3"/>
      <c r="Q408" s="3"/>
      <c r="R408" s="20"/>
      <c r="S408" s="3"/>
      <c r="V408" s="19"/>
      <c r="X408" s="13" t="s">
        <v>17</v>
      </c>
      <c r="Y408" s="12"/>
      <c r="AA408" s="15"/>
      <c r="AB408" s="15"/>
      <c r="AC408" s="15"/>
      <c r="AJ408" s="3"/>
      <c r="AK408" s="3"/>
      <c r="AL408" s="3"/>
      <c r="AM408" s="3"/>
      <c r="AN408" s="20"/>
      <c r="AO408" s="3"/>
    </row>
    <row r="409" spans="2:41" x14ac:dyDescent="0.25">
      <c r="B409" s="14"/>
      <c r="C409" s="12"/>
      <c r="N409" s="161" t="s">
        <v>7</v>
      </c>
      <c r="O409" s="162"/>
      <c r="P409" s="162"/>
      <c r="Q409" s="163"/>
      <c r="R409" s="20">
        <f>SUM(R393:R408)</f>
        <v>739.45</v>
      </c>
      <c r="S409" s="3"/>
      <c r="V409" s="19"/>
      <c r="X409" s="14"/>
      <c r="Y409" s="12"/>
      <c r="AJ409" s="161" t="s">
        <v>7</v>
      </c>
      <c r="AK409" s="162"/>
      <c r="AL409" s="162"/>
      <c r="AM409" s="163"/>
      <c r="AN409" s="20">
        <f>SUM(AN393:AN408)</f>
        <v>0</v>
      </c>
      <c r="AO409" s="3"/>
    </row>
    <row r="410" spans="2:41" x14ac:dyDescent="0.25">
      <c r="B410" s="14"/>
      <c r="C410" s="12"/>
      <c r="V410" s="19"/>
      <c r="X410" s="14"/>
      <c r="Y410" s="12"/>
    </row>
    <row r="411" spans="2:41" x14ac:dyDescent="0.25">
      <c r="B411" s="14"/>
      <c r="C411" s="12"/>
      <c r="V411" s="19"/>
      <c r="X411" s="14"/>
      <c r="Y411" s="12"/>
    </row>
    <row r="412" spans="2:41" x14ac:dyDescent="0.25">
      <c r="B412" s="14"/>
      <c r="C412" s="12"/>
      <c r="E412" s="16"/>
      <c r="V412" s="19"/>
      <c r="X412" s="14"/>
      <c r="Y412" s="12"/>
      <c r="AA412" s="16"/>
    </row>
    <row r="413" spans="2:41" x14ac:dyDescent="0.25">
      <c r="B413" s="14"/>
      <c r="C413" s="12"/>
      <c r="V413" s="19"/>
      <c r="X413" s="14"/>
      <c r="Y413" s="12"/>
    </row>
    <row r="414" spans="2:41" x14ac:dyDescent="0.25">
      <c r="B414" s="14"/>
      <c r="C414" s="12"/>
      <c r="V414" s="19"/>
      <c r="X414" s="14"/>
      <c r="Y414" s="12"/>
    </row>
    <row r="415" spans="2:41" x14ac:dyDescent="0.25">
      <c r="B415" s="14"/>
      <c r="C415" s="12"/>
      <c r="V415" s="19"/>
      <c r="X415" s="14"/>
      <c r="Y415" s="12"/>
    </row>
    <row r="416" spans="2:41" x14ac:dyDescent="0.25">
      <c r="B416" s="14"/>
      <c r="C416" s="12"/>
      <c r="V416" s="19"/>
      <c r="X416" s="14"/>
      <c r="Y416" s="12"/>
    </row>
    <row r="417" spans="2:27" x14ac:dyDescent="0.25">
      <c r="B417" s="14"/>
      <c r="C417" s="12"/>
      <c r="V417" s="19"/>
      <c r="X417" s="14"/>
      <c r="Y417" s="12"/>
    </row>
    <row r="418" spans="2:27" x14ac:dyDescent="0.25">
      <c r="B418" s="13"/>
      <c r="C418" s="12"/>
      <c r="V418" s="19"/>
      <c r="X418" s="13"/>
      <c r="Y418" s="12"/>
    </row>
    <row r="419" spans="2:27" x14ac:dyDescent="0.25">
      <c r="B419" s="17" t="s">
        <v>18</v>
      </c>
      <c r="C419" s="18">
        <f>SUM(C400:C418)</f>
        <v>739.45</v>
      </c>
      <c r="D419" s="30" t="s">
        <v>22</v>
      </c>
      <c r="E419" s="30" t="s">
        <v>21</v>
      </c>
      <c r="V419" s="19"/>
      <c r="X419" s="17" t="s">
        <v>18</v>
      </c>
      <c r="Y419" s="18">
        <f>SUM(Y400:Y418)</f>
        <v>739.45</v>
      </c>
      <c r="Z419" s="30" t="s">
        <v>22</v>
      </c>
      <c r="AA419" s="30" t="s">
        <v>21</v>
      </c>
    </row>
    <row r="420" spans="2:27" x14ac:dyDescent="0.25">
      <c r="E420" s="1" t="s">
        <v>19</v>
      </c>
      <c r="V420" s="19"/>
      <c r="AA420" s="1" t="s">
        <v>19</v>
      </c>
    </row>
    <row r="421" spans="2:27" x14ac:dyDescent="0.25">
      <c r="V421" s="19"/>
    </row>
    <row r="422" spans="2:27" x14ac:dyDescent="0.25">
      <c r="V422" s="19"/>
    </row>
    <row r="423" spans="2:27" x14ac:dyDescent="0.25">
      <c r="V423" s="19"/>
    </row>
    <row r="424" spans="2:27" x14ac:dyDescent="0.25">
      <c r="V424" s="19"/>
    </row>
    <row r="425" spans="2:27" x14ac:dyDescent="0.25">
      <c r="V425" s="19"/>
    </row>
    <row r="426" spans="2:27" x14ac:dyDescent="0.25">
      <c r="V426" s="19"/>
    </row>
    <row r="427" spans="2:27" x14ac:dyDescent="0.25">
      <c r="V427" s="19"/>
    </row>
    <row r="428" spans="2:27" x14ac:dyDescent="0.25">
      <c r="V428" s="19"/>
    </row>
    <row r="429" spans="2:27" x14ac:dyDescent="0.25">
      <c r="V429" s="19"/>
    </row>
    <row r="430" spans="2:27" x14ac:dyDescent="0.25">
      <c r="V430" s="19"/>
    </row>
    <row r="431" spans="2:27" x14ac:dyDescent="0.25">
      <c r="V431" s="19"/>
    </row>
    <row r="432" spans="2:27" x14ac:dyDescent="0.25">
      <c r="V432" s="19"/>
    </row>
    <row r="433" spans="2:41" x14ac:dyDescent="0.25">
      <c r="V433" s="19"/>
    </row>
    <row r="434" spans="2:41" x14ac:dyDescent="0.25">
      <c r="V434" s="19"/>
    </row>
    <row r="435" spans="2:41" x14ac:dyDescent="0.25">
      <c r="V435" s="19"/>
    </row>
    <row r="436" spans="2:41" x14ac:dyDescent="0.25">
      <c r="V436" s="19"/>
    </row>
    <row r="437" spans="2:41" x14ac:dyDescent="0.25">
      <c r="V437" s="19"/>
      <c r="AC437" s="164" t="s">
        <v>29</v>
      </c>
      <c r="AD437" s="164"/>
      <c r="AE437" s="164"/>
    </row>
    <row r="438" spans="2:41" x14ac:dyDescent="0.25">
      <c r="H438" s="165" t="s">
        <v>28</v>
      </c>
      <c r="I438" s="165"/>
      <c r="J438" s="165"/>
      <c r="V438" s="19"/>
      <c r="AC438" s="164"/>
      <c r="AD438" s="164"/>
      <c r="AE438" s="164"/>
    </row>
    <row r="439" spans="2:41" x14ac:dyDescent="0.25">
      <c r="H439" s="165"/>
      <c r="I439" s="165"/>
      <c r="J439" s="165"/>
      <c r="V439" s="19"/>
      <c r="AC439" s="164"/>
      <c r="AD439" s="164"/>
      <c r="AE439" s="164"/>
    </row>
    <row r="440" spans="2:41" x14ac:dyDescent="0.25">
      <c r="V440" s="19"/>
    </row>
    <row r="441" spans="2:41" x14ac:dyDescent="0.25">
      <c r="V441" s="19"/>
    </row>
    <row r="442" spans="2:41" ht="23.25" x14ac:dyDescent="0.35">
      <c r="B442" s="24" t="s">
        <v>66</v>
      </c>
      <c r="V442" s="19"/>
      <c r="X442" s="24" t="s">
        <v>66</v>
      </c>
    </row>
    <row r="443" spans="2:41" ht="23.25" x14ac:dyDescent="0.35">
      <c r="B443" s="25" t="s">
        <v>32</v>
      </c>
      <c r="C443" s="22">
        <f>IF(X391="PAGADO",0,Y396)</f>
        <v>-739.45</v>
      </c>
      <c r="E443" s="166" t="s">
        <v>20</v>
      </c>
      <c r="F443" s="166"/>
      <c r="G443" s="166"/>
      <c r="H443" s="166"/>
      <c r="V443" s="19"/>
      <c r="X443" s="25" t="s">
        <v>32</v>
      </c>
      <c r="Y443" s="22">
        <f>IF(B443="PAGADO",0,C448)</f>
        <v>-739.45</v>
      </c>
      <c r="AA443" s="166" t="s">
        <v>20</v>
      </c>
      <c r="AB443" s="166"/>
      <c r="AC443" s="166"/>
      <c r="AD443" s="166"/>
    </row>
    <row r="444" spans="2:41" x14ac:dyDescent="0.25">
      <c r="B444" s="1" t="s">
        <v>0</v>
      </c>
      <c r="C444" s="21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9"/>
      <c r="X444" s="1" t="s">
        <v>0</v>
      </c>
      <c r="Y444" s="21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 x14ac:dyDescent="0.25">
      <c r="C445" s="22"/>
      <c r="E445" s="4"/>
      <c r="F445" s="3"/>
      <c r="G445" s="3"/>
      <c r="H445" s="5"/>
      <c r="N445" s="3"/>
      <c r="O445" s="3"/>
      <c r="P445" s="3"/>
      <c r="Q445" s="3"/>
      <c r="R445" s="20"/>
      <c r="S445" s="3"/>
      <c r="V445" s="19"/>
      <c r="Y445" s="22"/>
      <c r="AA445" s="4"/>
      <c r="AB445" s="3"/>
      <c r="AC445" s="3"/>
      <c r="AD445" s="5"/>
      <c r="AJ445" s="3"/>
      <c r="AK445" s="3"/>
      <c r="AL445" s="3"/>
      <c r="AM445" s="3"/>
      <c r="AN445" s="20"/>
      <c r="AO445" s="3"/>
    </row>
    <row r="446" spans="2:41" x14ac:dyDescent="0.25">
      <c r="B446" s="1" t="s">
        <v>24</v>
      </c>
      <c r="C446" s="21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20"/>
      <c r="S446" s="3"/>
      <c r="V446" s="19"/>
      <c r="X446" s="1" t="s">
        <v>24</v>
      </c>
      <c r="Y446" s="21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20"/>
      <c r="AO446" s="3"/>
    </row>
    <row r="447" spans="2:41" x14ac:dyDescent="0.25">
      <c r="B447" s="1" t="s">
        <v>9</v>
      </c>
      <c r="C447" s="22">
        <f>C470</f>
        <v>739.45</v>
      </c>
      <c r="E447" s="4"/>
      <c r="F447" s="3"/>
      <c r="G447" s="3"/>
      <c r="H447" s="5"/>
      <c r="N447" s="3"/>
      <c r="O447" s="3"/>
      <c r="P447" s="3"/>
      <c r="Q447" s="3"/>
      <c r="R447" s="20"/>
      <c r="S447" s="3"/>
      <c r="V447" s="19"/>
      <c r="X447" s="1" t="s">
        <v>9</v>
      </c>
      <c r="Y447" s="22">
        <f>Y470</f>
        <v>739.45</v>
      </c>
      <c r="AA447" s="4"/>
      <c r="AB447" s="3"/>
      <c r="AC447" s="3"/>
      <c r="AD447" s="5"/>
      <c r="AJ447" s="3"/>
      <c r="AK447" s="3"/>
      <c r="AL447" s="3"/>
      <c r="AM447" s="3"/>
      <c r="AN447" s="20"/>
      <c r="AO447" s="3"/>
    </row>
    <row r="448" spans="2:41" x14ac:dyDescent="0.25">
      <c r="B448" s="6" t="s">
        <v>25</v>
      </c>
      <c r="C448" s="23">
        <f>C446-C447</f>
        <v>-739.45</v>
      </c>
      <c r="E448" s="4"/>
      <c r="F448" s="3"/>
      <c r="G448" s="3"/>
      <c r="H448" s="5"/>
      <c r="N448" s="3"/>
      <c r="O448" s="3"/>
      <c r="P448" s="3"/>
      <c r="Q448" s="3"/>
      <c r="R448" s="20"/>
      <c r="S448" s="3"/>
      <c r="V448" s="19"/>
      <c r="X448" s="6" t="s">
        <v>8</v>
      </c>
      <c r="Y448" s="23">
        <f>Y446-Y447</f>
        <v>-739.45</v>
      </c>
      <c r="AA448" s="4"/>
      <c r="AB448" s="3"/>
      <c r="AC448" s="3"/>
      <c r="AD448" s="5"/>
      <c r="AJ448" s="3"/>
      <c r="AK448" s="3"/>
      <c r="AL448" s="3"/>
      <c r="AM448" s="3"/>
      <c r="AN448" s="20"/>
      <c r="AO448" s="3"/>
    </row>
    <row r="449" spans="2:41" ht="26.25" x14ac:dyDescent="0.4">
      <c r="B449" s="167" t="str">
        <f>IF(C448&lt;0,"NO PAGAR","COBRAR")</f>
        <v>NO PAGAR</v>
      </c>
      <c r="C449" s="167"/>
      <c r="E449" s="9"/>
      <c r="F449" s="10"/>
      <c r="G449" s="10"/>
      <c r="H449" s="5"/>
      <c r="N449" s="3"/>
      <c r="O449" s="3"/>
      <c r="P449" s="3"/>
      <c r="Q449" s="3"/>
      <c r="R449" s="20"/>
      <c r="S449" s="3"/>
      <c r="V449" s="19"/>
      <c r="X449" s="167" t="str">
        <f>IF(Y448&lt;0,"NO PAGAR","COBRAR")</f>
        <v>NO PAGAR</v>
      </c>
      <c r="Y449" s="167"/>
      <c r="AA449" s="9"/>
      <c r="AB449" s="10"/>
      <c r="AC449" s="10"/>
      <c r="AD449" s="5"/>
      <c r="AJ449" s="3"/>
      <c r="AK449" s="3"/>
      <c r="AL449" s="3"/>
      <c r="AM449" s="3"/>
      <c r="AN449" s="20"/>
      <c r="AO449" s="3"/>
    </row>
    <row r="450" spans="2:41" x14ac:dyDescent="0.25">
      <c r="B450" s="159" t="s">
        <v>9</v>
      </c>
      <c r="C450" s="160"/>
      <c r="E450" s="9"/>
      <c r="F450" s="10"/>
      <c r="G450" s="10"/>
      <c r="H450" s="5"/>
      <c r="N450" s="3"/>
      <c r="O450" s="3"/>
      <c r="P450" s="3"/>
      <c r="Q450" s="3"/>
      <c r="R450" s="20"/>
      <c r="S450" s="3"/>
      <c r="V450" s="19"/>
      <c r="X450" s="159" t="s">
        <v>9</v>
      </c>
      <c r="Y450" s="160"/>
      <c r="AA450" s="9"/>
      <c r="AB450" s="10"/>
      <c r="AC450" s="10"/>
      <c r="AD450" s="5"/>
      <c r="AJ450" s="3"/>
      <c r="AK450" s="3"/>
      <c r="AL450" s="3"/>
      <c r="AM450" s="3"/>
      <c r="AN450" s="20"/>
      <c r="AO450" s="3"/>
    </row>
    <row r="451" spans="2:41" x14ac:dyDescent="0.25">
      <c r="B451" s="11" t="str">
        <f>IF(C484&lt;0,"SALDO A FAVOR","SALDO ADELANTAD0'")</f>
        <v>SALDO ADELANTAD0'</v>
      </c>
      <c r="C451" s="12">
        <f>IF(Y396&lt;=0,Y396*-1)</f>
        <v>739.45</v>
      </c>
      <c r="E451" s="9"/>
      <c r="F451" s="10"/>
      <c r="G451" s="10"/>
      <c r="H451" s="5"/>
      <c r="N451" s="3"/>
      <c r="O451" s="3"/>
      <c r="P451" s="3"/>
      <c r="Q451" s="3"/>
      <c r="R451" s="20"/>
      <c r="S451" s="3"/>
      <c r="V451" s="19"/>
      <c r="X451" s="11" t="str">
        <f>IF(C448&lt;0,"SALDO ADELANTADO","SALDO A FAVOR'")</f>
        <v>SALDO ADELANTADO</v>
      </c>
      <c r="Y451" s="12">
        <f>IF(C448&lt;=0,C448*-1)</f>
        <v>739.45</v>
      </c>
      <c r="AA451" s="9"/>
      <c r="AB451" s="10"/>
      <c r="AC451" s="10"/>
      <c r="AD451" s="5"/>
      <c r="AJ451" s="3"/>
      <c r="AK451" s="3"/>
      <c r="AL451" s="3"/>
      <c r="AM451" s="3"/>
      <c r="AN451" s="20"/>
      <c r="AO451" s="3"/>
    </row>
    <row r="452" spans="2:41" x14ac:dyDescent="0.25">
      <c r="B452" s="13" t="s">
        <v>10</v>
      </c>
      <c r="C452" s="12">
        <f>R461</f>
        <v>0</v>
      </c>
      <c r="E452" s="9"/>
      <c r="F452" s="10"/>
      <c r="G452" s="10"/>
      <c r="H452" s="5"/>
      <c r="N452" s="3"/>
      <c r="O452" s="3"/>
      <c r="P452" s="3"/>
      <c r="Q452" s="3"/>
      <c r="R452" s="20"/>
      <c r="S452" s="3"/>
      <c r="V452" s="19"/>
      <c r="X452" s="13" t="s">
        <v>10</v>
      </c>
      <c r="Y452" s="12">
        <f>AN461</f>
        <v>0</v>
      </c>
      <c r="AA452" s="9"/>
      <c r="AB452" s="10"/>
      <c r="AC452" s="10"/>
      <c r="AD452" s="5"/>
      <c r="AJ452" s="3"/>
      <c r="AK452" s="3"/>
      <c r="AL452" s="3"/>
      <c r="AM452" s="3"/>
      <c r="AN452" s="20"/>
      <c r="AO452" s="3"/>
    </row>
    <row r="453" spans="2:41" x14ac:dyDescent="0.25">
      <c r="B453" s="13" t="s">
        <v>11</v>
      </c>
      <c r="C453" s="12"/>
      <c r="E453" s="9"/>
      <c r="F453" s="10"/>
      <c r="G453" s="10"/>
      <c r="H453" s="5"/>
      <c r="N453" s="3"/>
      <c r="O453" s="3"/>
      <c r="P453" s="3"/>
      <c r="Q453" s="3"/>
      <c r="R453" s="20"/>
      <c r="S453" s="3"/>
      <c r="V453" s="19"/>
      <c r="X453" s="13" t="s">
        <v>11</v>
      </c>
      <c r="Y453" s="12"/>
      <c r="AA453" s="9"/>
      <c r="AB453" s="10"/>
      <c r="AC453" s="10"/>
      <c r="AD453" s="5"/>
      <c r="AJ453" s="3"/>
      <c r="AK453" s="3"/>
      <c r="AL453" s="3"/>
      <c r="AM453" s="3"/>
      <c r="AN453" s="20"/>
      <c r="AO453" s="3"/>
    </row>
    <row r="454" spans="2:41" x14ac:dyDescent="0.25">
      <c r="B454" s="13" t="s">
        <v>12</v>
      </c>
      <c r="C454" s="12"/>
      <c r="E454" s="9"/>
      <c r="F454" s="10"/>
      <c r="G454" s="10"/>
      <c r="H454" s="5"/>
      <c r="N454" s="3"/>
      <c r="O454" s="3"/>
      <c r="P454" s="3"/>
      <c r="Q454" s="3"/>
      <c r="R454" s="20"/>
      <c r="S454" s="3"/>
      <c r="V454" s="19"/>
      <c r="X454" s="13" t="s">
        <v>12</v>
      </c>
      <c r="Y454" s="12"/>
      <c r="AA454" s="9"/>
      <c r="AB454" s="10"/>
      <c r="AC454" s="10"/>
      <c r="AD454" s="5"/>
      <c r="AJ454" s="3"/>
      <c r="AK454" s="3"/>
      <c r="AL454" s="3"/>
      <c r="AM454" s="3"/>
      <c r="AN454" s="20"/>
      <c r="AO454" s="3"/>
    </row>
    <row r="455" spans="2:41" x14ac:dyDescent="0.25">
      <c r="B455" s="13" t="s">
        <v>13</v>
      </c>
      <c r="C455" s="12"/>
      <c r="E455" s="9"/>
      <c r="F455" s="10"/>
      <c r="G455" s="10"/>
      <c r="H455" s="5"/>
      <c r="N455" s="3"/>
      <c r="O455" s="3"/>
      <c r="P455" s="3"/>
      <c r="Q455" s="3"/>
      <c r="R455" s="20"/>
      <c r="S455" s="3"/>
      <c r="V455" s="19"/>
      <c r="X455" s="13" t="s">
        <v>13</v>
      </c>
      <c r="Y455" s="12"/>
      <c r="AA455" s="9"/>
      <c r="AB455" s="10"/>
      <c r="AC455" s="10"/>
      <c r="AD455" s="5"/>
      <c r="AJ455" s="3"/>
      <c r="AK455" s="3"/>
      <c r="AL455" s="3"/>
      <c r="AM455" s="3"/>
      <c r="AN455" s="20"/>
      <c r="AO455" s="3"/>
    </row>
    <row r="456" spans="2:41" x14ac:dyDescent="0.25">
      <c r="B456" s="13" t="s">
        <v>14</v>
      </c>
      <c r="C456" s="12"/>
      <c r="E456" s="9"/>
      <c r="F456" s="10"/>
      <c r="G456" s="10"/>
      <c r="H456" s="5"/>
      <c r="N456" s="3"/>
      <c r="O456" s="3"/>
      <c r="P456" s="3"/>
      <c r="Q456" s="3"/>
      <c r="R456" s="20"/>
      <c r="S456" s="3"/>
      <c r="V456" s="19"/>
      <c r="X456" s="13" t="s">
        <v>14</v>
      </c>
      <c r="Y456" s="12"/>
      <c r="AA456" s="9"/>
      <c r="AB456" s="10"/>
      <c r="AC456" s="10"/>
      <c r="AD456" s="5"/>
      <c r="AJ456" s="3"/>
      <c r="AK456" s="3"/>
      <c r="AL456" s="3"/>
      <c r="AM456" s="3"/>
      <c r="AN456" s="20"/>
      <c r="AO456" s="3"/>
    </row>
    <row r="457" spans="2:41" x14ac:dyDescent="0.25">
      <c r="B457" s="13" t="s">
        <v>15</v>
      </c>
      <c r="C457" s="12"/>
      <c r="E457" s="9"/>
      <c r="F457" s="10"/>
      <c r="G457" s="10"/>
      <c r="H457" s="5"/>
      <c r="N457" s="3"/>
      <c r="O457" s="3"/>
      <c r="P457" s="3"/>
      <c r="Q457" s="3"/>
      <c r="R457" s="20"/>
      <c r="S457" s="3"/>
      <c r="V457" s="19"/>
      <c r="X457" s="13" t="s">
        <v>15</v>
      </c>
      <c r="Y457" s="12"/>
      <c r="AA457" s="9"/>
      <c r="AB457" s="10"/>
      <c r="AC457" s="10"/>
      <c r="AD457" s="5"/>
      <c r="AJ457" s="3"/>
      <c r="AK457" s="3"/>
      <c r="AL457" s="3"/>
      <c r="AM457" s="3"/>
      <c r="AN457" s="20"/>
      <c r="AO457" s="3"/>
    </row>
    <row r="458" spans="2:41" x14ac:dyDescent="0.25">
      <c r="B458" s="13" t="s">
        <v>16</v>
      </c>
      <c r="C458" s="12"/>
      <c r="E458" s="9"/>
      <c r="F458" s="10"/>
      <c r="G458" s="10"/>
      <c r="H458" s="5"/>
      <c r="N458" s="3"/>
      <c r="O458" s="3"/>
      <c r="P458" s="3"/>
      <c r="Q458" s="3"/>
      <c r="R458" s="20"/>
      <c r="S458" s="3"/>
      <c r="V458" s="19"/>
      <c r="X458" s="13" t="s">
        <v>16</v>
      </c>
      <c r="Y458" s="12"/>
      <c r="AA458" s="9"/>
      <c r="AB458" s="10"/>
      <c r="AC458" s="10"/>
      <c r="AD458" s="5"/>
      <c r="AJ458" s="3"/>
      <c r="AK458" s="3"/>
      <c r="AL458" s="3"/>
      <c r="AM458" s="3"/>
      <c r="AN458" s="20"/>
      <c r="AO458" s="3"/>
    </row>
    <row r="459" spans="2:41" x14ac:dyDescent="0.25">
      <c r="B459" s="13" t="s">
        <v>17</v>
      </c>
      <c r="C459" s="12"/>
      <c r="E459" s="161" t="s">
        <v>7</v>
      </c>
      <c r="F459" s="162"/>
      <c r="G459" s="163"/>
      <c r="H459" s="5">
        <f>SUM(H445:H458)</f>
        <v>0</v>
      </c>
      <c r="N459" s="3"/>
      <c r="O459" s="3"/>
      <c r="P459" s="3"/>
      <c r="Q459" s="3"/>
      <c r="R459" s="20"/>
      <c r="S459" s="3"/>
      <c r="V459" s="19"/>
      <c r="X459" s="13" t="s">
        <v>17</v>
      </c>
      <c r="Y459" s="12"/>
      <c r="AA459" s="161" t="s">
        <v>7</v>
      </c>
      <c r="AB459" s="162"/>
      <c r="AC459" s="163"/>
      <c r="AD459" s="5">
        <f>SUM(AD445:AD458)</f>
        <v>0</v>
      </c>
      <c r="AJ459" s="3"/>
      <c r="AK459" s="3"/>
      <c r="AL459" s="3"/>
      <c r="AM459" s="3"/>
      <c r="AN459" s="20"/>
      <c r="AO459" s="3"/>
    </row>
    <row r="460" spans="2:41" x14ac:dyDescent="0.25">
      <c r="B460" s="14"/>
      <c r="C460" s="12"/>
      <c r="E460" s="15"/>
      <c r="F460" s="15"/>
      <c r="G460" s="15"/>
      <c r="N460" s="3"/>
      <c r="O460" s="3"/>
      <c r="P460" s="3"/>
      <c r="Q460" s="3"/>
      <c r="R460" s="20"/>
      <c r="S460" s="3"/>
      <c r="V460" s="19"/>
      <c r="X460" s="14"/>
      <c r="Y460" s="12"/>
      <c r="AA460" s="15"/>
      <c r="AB460" s="15"/>
      <c r="AC460" s="15"/>
      <c r="AJ460" s="3"/>
      <c r="AK460" s="3"/>
      <c r="AL460" s="3"/>
      <c r="AM460" s="3"/>
      <c r="AN460" s="20"/>
      <c r="AO460" s="3"/>
    </row>
    <row r="461" spans="2:41" x14ac:dyDescent="0.25">
      <c r="B461" s="14"/>
      <c r="C461" s="12"/>
      <c r="N461" s="161" t="s">
        <v>7</v>
      </c>
      <c r="O461" s="162"/>
      <c r="P461" s="162"/>
      <c r="Q461" s="163"/>
      <c r="R461" s="20">
        <f>SUM(R445:R460)</f>
        <v>0</v>
      </c>
      <c r="S461" s="3"/>
      <c r="V461" s="19"/>
      <c r="X461" s="14"/>
      <c r="Y461" s="12"/>
      <c r="AJ461" s="161" t="s">
        <v>7</v>
      </c>
      <c r="AK461" s="162"/>
      <c r="AL461" s="162"/>
      <c r="AM461" s="163"/>
      <c r="AN461" s="20">
        <f>SUM(AN445:AN460)</f>
        <v>0</v>
      </c>
      <c r="AO461" s="3"/>
    </row>
    <row r="462" spans="2:41" x14ac:dyDescent="0.25">
      <c r="B462" s="14"/>
      <c r="C462" s="12"/>
      <c r="V462" s="19"/>
      <c r="X462" s="14"/>
      <c r="Y462" s="12"/>
    </row>
    <row r="463" spans="2:41" x14ac:dyDescent="0.25">
      <c r="B463" s="14"/>
      <c r="C463" s="12"/>
      <c r="V463" s="19"/>
      <c r="X463" s="14"/>
      <c r="Y463" s="12"/>
    </row>
    <row r="464" spans="2:41" x14ac:dyDescent="0.25">
      <c r="B464" s="14"/>
      <c r="C464" s="12"/>
      <c r="E464" s="16"/>
      <c r="V464" s="19"/>
      <c r="X464" s="14"/>
      <c r="Y464" s="12"/>
      <c r="AA464" s="16"/>
    </row>
    <row r="465" spans="1:43" x14ac:dyDescent="0.25">
      <c r="B465" s="14"/>
      <c r="C465" s="12"/>
      <c r="V465" s="19"/>
      <c r="X465" s="14"/>
      <c r="Y465" s="12"/>
    </row>
    <row r="466" spans="1:43" x14ac:dyDescent="0.25">
      <c r="B466" s="14"/>
      <c r="C466" s="12"/>
      <c r="V466" s="19"/>
      <c r="X466" s="14"/>
      <c r="Y466" s="12"/>
    </row>
    <row r="467" spans="1:43" x14ac:dyDescent="0.25">
      <c r="B467" s="14"/>
      <c r="C467" s="12"/>
      <c r="V467" s="19"/>
      <c r="X467" s="14"/>
      <c r="Y467" s="12"/>
    </row>
    <row r="468" spans="1:43" x14ac:dyDescent="0.25">
      <c r="B468" s="14"/>
      <c r="C468" s="12"/>
      <c r="V468" s="19"/>
      <c r="X468" s="14"/>
      <c r="Y468" s="12"/>
    </row>
    <row r="469" spans="1:43" x14ac:dyDescent="0.25">
      <c r="B469" s="13"/>
      <c r="C469" s="12"/>
      <c r="V469" s="19"/>
      <c r="X469" s="13"/>
      <c r="Y469" s="12"/>
    </row>
    <row r="470" spans="1:43" x14ac:dyDescent="0.25">
      <c r="B470" s="17" t="s">
        <v>18</v>
      </c>
      <c r="C470" s="18">
        <f>SUM(C451:C469)</f>
        <v>739.45</v>
      </c>
      <c r="V470" s="19"/>
      <c r="X470" s="17" t="s">
        <v>18</v>
      </c>
      <c r="Y470" s="18">
        <f>SUM(Y451:Y469)</f>
        <v>739.45</v>
      </c>
    </row>
    <row r="471" spans="1:43" x14ac:dyDescent="0.25">
      <c r="D471" s="30" t="s">
        <v>22</v>
      </c>
      <c r="E471" s="30" t="s">
        <v>21</v>
      </c>
      <c r="V471" s="19"/>
      <c r="Z471" s="30" t="s">
        <v>22</v>
      </c>
      <c r="AA471" s="30" t="s">
        <v>21</v>
      </c>
    </row>
    <row r="472" spans="1:43" x14ac:dyDescent="0.25">
      <c r="E472" s="1" t="s">
        <v>19</v>
      </c>
      <c r="V472" s="19"/>
      <c r="AA472" s="1" t="s">
        <v>19</v>
      </c>
    </row>
    <row r="473" spans="1:43" x14ac:dyDescent="0.25">
      <c r="V473" s="19"/>
    </row>
    <row r="474" spans="1:43" x14ac:dyDescent="0.25">
      <c r="V474" s="19"/>
    </row>
    <row r="475" spans="1:43" x14ac:dyDescent="0.25">
      <c r="V475" s="19"/>
    </row>
    <row r="476" spans="1:43" x14ac:dyDescent="0.25">
      <c r="V476" s="19"/>
    </row>
    <row r="477" spans="1:43" x14ac:dyDescent="0.25">
      <c r="V477" s="19"/>
    </row>
    <row r="478" spans="1:43" x14ac:dyDescent="0.25">
      <c r="V478" s="19"/>
    </row>
    <row r="479" spans="1:43" x14ac:dyDescent="0.2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</row>
    <row r="480" spans="1:43" x14ac:dyDescent="0.2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</row>
    <row r="481" spans="1:43" x14ac:dyDescent="0.2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</row>
    <row r="482" spans="1:43" x14ac:dyDescent="0.25">
      <c r="V482" s="19"/>
    </row>
    <row r="483" spans="1:43" x14ac:dyDescent="0.25">
      <c r="H483" s="165" t="s">
        <v>30</v>
      </c>
      <c r="I483" s="165"/>
      <c r="J483" s="165"/>
      <c r="V483" s="19"/>
      <c r="AA483" s="165" t="s">
        <v>31</v>
      </c>
      <c r="AB483" s="165"/>
      <c r="AC483" s="165"/>
    </row>
    <row r="484" spans="1:43" x14ac:dyDescent="0.25">
      <c r="H484" s="165"/>
      <c r="I484" s="165"/>
      <c r="J484" s="165"/>
      <c r="V484" s="19"/>
      <c r="AA484" s="165"/>
      <c r="AB484" s="165"/>
      <c r="AC484" s="165"/>
    </row>
    <row r="485" spans="1:43" x14ac:dyDescent="0.25">
      <c r="V485" s="19"/>
    </row>
    <row r="486" spans="1:43" x14ac:dyDescent="0.25">
      <c r="V486" s="19"/>
    </row>
    <row r="487" spans="1:43" ht="23.25" x14ac:dyDescent="0.35">
      <c r="B487" s="26" t="s">
        <v>66</v>
      </c>
      <c r="V487" s="19"/>
      <c r="X487" s="24" t="s">
        <v>66</v>
      </c>
    </row>
    <row r="488" spans="1:43" ht="23.25" x14ac:dyDescent="0.35">
      <c r="B488" s="25" t="s">
        <v>32</v>
      </c>
      <c r="C488" s="22">
        <f>IF(X443="PAGADO",0,C448)</f>
        <v>-739.45</v>
      </c>
      <c r="E488" s="166" t="s">
        <v>20</v>
      </c>
      <c r="F488" s="166"/>
      <c r="G488" s="166"/>
      <c r="H488" s="166"/>
      <c r="V488" s="19"/>
      <c r="X488" s="25" t="s">
        <v>32</v>
      </c>
      <c r="Y488" s="22">
        <f>IF(B1288="PAGADO",0,C493)</f>
        <v>-739.45</v>
      </c>
      <c r="AA488" s="166" t="s">
        <v>20</v>
      </c>
      <c r="AB488" s="166"/>
      <c r="AC488" s="166"/>
      <c r="AD488" s="166"/>
    </row>
    <row r="489" spans="1:43" x14ac:dyDescent="0.25">
      <c r="B489" s="1" t="s">
        <v>0</v>
      </c>
      <c r="C489" s="21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9"/>
      <c r="X489" s="1" t="s">
        <v>0</v>
      </c>
      <c r="Y489" s="21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 x14ac:dyDescent="0.25">
      <c r="C490" s="22"/>
      <c r="E490" s="4"/>
      <c r="F490" s="3"/>
      <c r="G490" s="3"/>
      <c r="H490" s="5"/>
      <c r="N490" s="3"/>
      <c r="O490" s="3"/>
      <c r="P490" s="3"/>
      <c r="Q490" s="3"/>
      <c r="R490" s="20"/>
      <c r="S490" s="3"/>
      <c r="V490" s="19"/>
      <c r="Y490" s="22"/>
      <c r="AA490" s="4"/>
      <c r="AB490" s="3"/>
      <c r="AC490" s="3"/>
      <c r="AD490" s="5"/>
      <c r="AJ490" s="3"/>
      <c r="AK490" s="3"/>
      <c r="AL490" s="3"/>
      <c r="AM490" s="3"/>
      <c r="AN490" s="20"/>
      <c r="AO490" s="3"/>
    </row>
    <row r="491" spans="1:43" x14ac:dyDescent="0.25">
      <c r="B491" s="1" t="s">
        <v>24</v>
      </c>
      <c r="C491" s="21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20"/>
      <c r="S491" s="3"/>
      <c r="V491" s="19"/>
      <c r="X491" s="1" t="s">
        <v>24</v>
      </c>
      <c r="Y491" s="21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20"/>
      <c r="AO491" s="3"/>
    </row>
    <row r="492" spans="1:43" x14ac:dyDescent="0.25">
      <c r="B492" s="1" t="s">
        <v>9</v>
      </c>
      <c r="C492" s="22">
        <f>C516</f>
        <v>739.45</v>
      </c>
      <c r="E492" s="4"/>
      <c r="F492" s="3"/>
      <c r="G492" s="3"/>
      <c r="H492" s="5"/>
      <c r="N492" s="3"/>
      <c r="O492" s="3"/>
      <c r="P492" s="3"/>
      <c r="Q492" s="3"/>
      <c r="R492" s="20"/>
      <c r="S492" s="3"/>
      <c r="V492" s="19"/>
      <c r="X492" s="1" t="s">
        <v>9</v>
      </c>
      <c r="Y492" s="22">
        <f>Y516</f>
        <v>739.45</v>
      </c>
      <c r="AA492" s="4"/>
      <c r="AB492" s="3"/>
      <c r="AC492" s="3"/>
      <c r="AD492" s="5"/>
      <c r="AJ492" s="3"/>
      <c r="AK492" s="3"/>
      <c r="AL492" s="3"/>
      <c r="AM492" s="3"/>
      <c r="AN492" s="20"/>
      <c r="AO492" s="3"/>
    </row>
    <row r="493" spans="1:43" x14ac:dyDescent="0.25">
      <c r="B493" s="6" t="s">
        <v>26</v>
      </c>
      <c r="C493" s="23">
        <f>C491-C492</f>
        <v>-739.45</v>
      </c>
      <c r="E493" s="4"/>
      <c r="F493" s="3"/>
      <c r="G493" s="3"/>
      <c r="H493" s="5"/>
      <c r="N493" s="3"/>
      <c r="O493" s="3"/>
      <c r="P493" s="3"/>
      <c r="Q493" s="3"/>
      <c r="R493" s="20"/>
      <c r="S493" s="3"/>
      <c r="V493" s="19"/>
      <c r="X493" s="6" t="s">
        <v>27</v>
      </c>
      <c r="Y493" s="23">
        <f>Y491-Y492</f>
        <v>-739.45</v>
      </c>
      <c r="AA493" s="4"/>
      <c r="AB493" s="3"/>
      <c r="AC493" s="3"/>
      <c r="AD493" s="5"/>
      <c r="AJ493" s="3"/>
      <c r="AK493" s="3"/>
      <c r="AL493" s="3"/>
      <c r="AM493" s="3"/>
      <c r="AN493" s="20"/>
      <c r="AO493" s="3"/>
    </row>
    <row r="494" spans="1:43" ht="23.25" x14ac:dyDescent="0.35">
      <c r="B494" s="6"/>
      <c r="C494" s="7"/>
      <c r="E494" s="9"/>
      <c r="F494" s="10"/>
      <c r="G494" s="10"/>
      <c r="H494" s="5"/>
      <c r="N494" s="3"/>
      <c r="O494" s="3"/>
      <c r="P494" s="3"/>
      <c r="Q494" s="3"/>
      <c r="R494" s="20"/>
      <c r="S494" s="3"/>
      <c r="V494" s="19"/>
      <c r="X494" s="168" t="str">
        <f>IF(Y493&lt;0,"NO PAGAR","COBRAR'")</f>
        <v>NO PAGAR</v>
      </c>
      <c r="Y494" s="168"/>
      <c r="AA494" s="9"/>
      <c r="AB494" s="10"/>
      <c r="AC494" s="10"/>
      <c r="AD494" s="5"/>
      <c r="AJ494" s="3"/>
      <c r="AK494" s="3"/>
      <c r="AL494" s="3"/>
      <c r="AM494" s="3"/>
      <c r="AN494" s="20"/>
      <c r="AO494" s="3"/>
    </row>
    <row r="495" spans="1:43" ht="23.25" x14ac:dyDescent="0.35">
      <c r="B495" s="168" t="str">
        <f>IF(C493&lt;0,"NO PAGAR","COBRAR'")</f>
        <v>NO PAGAR</v>
      </c>
      <c r="C495" s="168"/>
      <c r="E495" s="9"/>
      <c r="F495" s="10"/>
      <c r="G495" s="10"/>
      <c r="H495" s="5"/>
      <c r="N495" s="3"/>
      <c r="O495" s="3"/>
      <c r="P495" s="3"/>
      <c r="Q495" s="3"/>
      <c r="R495" s="20"/>
      <c r="S495" s="3"/>
      <c r="V495" s="19"/>
      <c r="X495" s="6"/>
      <c r="Y495" s="8"/>
      <c r="AA495" s="9"/>
      <c r="AB495" s="10"/>
      <c r="AC495" s="10"/>
      <c r="AD495" s="5"/>
      <c r="AJ495" s="3"/>
      <c r="AK495" s="3"/>
      <c r="AL495" s="3"/>
      <c r="AM495" s="3"/>
      <c r="AN495" s="20"/>
      <c r="AO495" s="3"/>
    </row>
    <row r="496" spans="1:43" x14ac:dyDescent="0.25">
      <c r="B496" s="159" t="s">
        <v>9</v>
      </c>
      <c r="C496" s="160"/>
      <c r="E496" s="9"/>
      <c r="F496" s="10"/>
      <c r="G496" s="10"/>
      <c r="H496" s="5"/>
      <c r="N496" s="3"/>
      <c r="O496" s="3"/>
      <c r="P496" s="3"/>
      <c r="Q496" s="3"/>
      <c r="R496" s="20"/>
      <c r="S496" s="3"/>
      <c r="V496" s="19"/>
      <c r="X496" s="159" t="s">
        <v>9</v>
      </c>
      <c r="Y496" s="160"/>
      <c r="AA496" s="9"/>
      <c r="AB496" s="10"/>
      <c r="AC496" s="10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1" t="str">
        <f>IF(Y448&lt;0,"SALDO ADELANTADO","SALDO A FAVOR '")</f>
        <v>SALDO ADELANTADO</v>
      </c>
      <c r="C497" s="12">
        <f>IF(Y448&lt;=0,Y448*-1)</f>
        <v>739.45</v>
      </c>
      <c r="E497" s="9"/>
      <c r="F497" s="10"/>
      <c r="G497" s="10"/>
      <c r="H497" s="5"/>
      <c r="N497" s="3"/>
      <c r="O497" s="3"/>
      <c r="P497" s="3"/>
      <c r="Q497" s="3"/>
      <c r="R497" s="20"/>
      <c r="S497" s="3"/>
      <c r="V497" s="19"/>
      <c r="X497" s="11" t="str">
        <f>IF(C493&lt;0,"SALDO ADELANTADO","SALDO A FAVOR'")</f>
        <v>SALDO ADELANTADO</v>
      </c>
      <c r="Y497" s="12">
        <f>IF(C493&lt;=0,C493*-1)</f>
        <v>739.45</v>
      </c>
      <c r="AA497" s="9"/>
      <c r="AB497" s="10"/>
      <c r="AC497" s="10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3" t="s">
        <v>10</v>
      </c>
      <c r="C498" s="12">
        <f>R506</f>
        <v>0</v>
      </c>
      <c r="E498" s="9"/>
      <c r="F498" s="10"/>
      <c r="G498" s="10"/>
      <c r="H498" s="5"/>
      <c r="N498" s="3"/>
      <c r="O498" s="3"/>
      <c r="P498" s="3"/>
      <c r="Q498" s="3"/>
      <c r="R498" s="20"/>
      <c r="S498" s="3"/>
      <c r="V498" s="19"/>
      <c r="X498" s="13" t="s">
        <v>10</v>
      </c>
      <c r="Y498" s="12">
        <f>AN506</f>
        <v>0</v>
      </c>
      <c r="AA498" s="9"/>
      <c r="AB498" s="10"/>
      <c r="AC498" s="10"/>
      <c r="AD498" s="5"/>
      <c r="AJ498" s="3"/>
      <c r="AK498" s="3"/>
      <c r="AL498" s="3"/>
      <c r="AM498" s="3"/>
      <c r="AN498" s="20"/>
      <c r="AO498" s="3"/>
    </row>
    <row r="499" spans="2:41" x14ac:dyDescent="0.25">
      <c r="B499" s="13" t="s">
        <v>11</v>
      </c>
      <c r="C499" s="12"/>
      <c r="E499" s="9"/>
      <c r="F499" s="10"/>
      <c r="G499" s="10"/>
      <c r="H499" s="5"/>
      <c r="N499" s="3"/>
      <c r="O499" s="3"/>
      <c r="P499" s="3"/>
      <c r="Q499" s="3"/>
      <c r="R499" s="20"/>
      <c r="S499" s="3"/>
      <c r="V499" s="19"/>
      <c r="X499" s="13" t="s">
        <v>11</v>
      </c>
      <c r="Y499" s="12"/>
      <c r="AA499" s="9"/>
      <c r="AB499" s="10"/>
      <c r="AC499" s="10"/>
      <c r="AD499" s="5"/>
      <c r="AJ499" s="3"/>
      <c r="AK499" s="3"/>
      <c r="AL499" s="3"/>
      <c r="AM499" s="3"/>
      <c r="AN499" s="20"/>
      <c r="AO499" s="3"/>
    </row>
    <row r="500" spans="2:41" x14ac:dyDescent="0.25">
      <c r="B500" s="13" t="s">
        <v>12</v>
      </c>
      <c r="C500" s="12"/>
      <c r="E500" s="9"/>
      <c r="F500" s="10"/>
      <c r="G500" s="10"/>
      <c r="H500" s="5"/>
      <c r="N500" s="3"/>
      <c r="O500" s="3"/>
      <c r="P500" s="3"/>
      <c r="Q500" s="3"/>
      <c r="R500" s="20"/>
      <c r="S500" s="3"/>
      <c r="V500" s="19"/>
      <c r="X500" s="13" t="s">
        <v>12</v>
      </c>
      <c r="Y500" s="12"/>
      <c r="AA500" s="9"/>
      <c r="AB500" s="10"/>
      <c r="AC500" s="10"/>
      <c r="AD500" s="5"/>
      <c r="AJ500" s="3"/>
      <c r="AK500" s="3"/>
      <c r="AL500" s="3"/>
      <c r="AM500" s="3"/>
      <c r="AN500" s="20"/>
      <c r="AO500" s="3"/>
    </row>
    <row r="501" spans="2:41" x14ac:dyDescent="0.25">
      <c r="B501" s="13" t="s">
        <v>13</v>
      </c>
      <c r="C501" s="12"/>
      <c r="E501" s="9"/>
      <c r="F501" s="10"/>
      <c r="G501" s="10"/>
      <c r="H501" s="5"/>
      <c r="N501" s="3"/>
      <c r="O501" s="3"/>
      <c r="P501" s="3"/>
      <c r="Q501" s="3"/>
      <c r="R501" s="20"/>
      <c r="S501" s="3"/>
      <c r="V501" s="19"/>
      <c r="X501" s="13" t="s">
        <v>13</v>
      </c>
      <c r="Y501" s="12"/>
      <c r="AA501" s="9"/>
      <c r="AB501" s="10"/>
      <c r="AC501" s="10"/>
      <c r="AD501" s="5"/>
      <c r="AJ501" s="3"/>
      <c r="AK501" s="3"/>
      <c r="AL501" s="3"/>
      <c r="AM501" s="3"/>
      <c r="AN501" s="20"/>
      <c r="AO501" s="3"/>
    </row>
    <row r="502" spans="2:41" x14ac:dyDescent="0.25">
      <c r="B502" s="13" t="s">
        <v>14</v>
      </c>
      <c r="C502" s="12"/>
      <c r="E502" s="9"/>
      <c r="F502" s="10"/>
      <c r="G502" s="10"/>
      <c r="H502" s="5"/>
      <c r="N502" s="3"/>
      <c r="O502" s="3"/>
      <c r="P502" s="3"/>
      <c r="Q502" s="3"/>
      <c r="R502" s="20"/>
      <c r="S502" s="3"/>
      <c r="V502" s="19"/>
      <c r="X502" s="13" t="s">
        <v>14</v>
      </c>
      <c r="Y502" s="12"/>
      <c r="AA502" s="9"/>
      <c r="AB502" s="10"/>
      <c r="AC502" s="10"/>
      <c r="AD502" s="5"/>
      <c r="AJ502" s="3"/>
      <c r="AK502" s="3"/>
      <c r="AL502" s="3"/>
      <c r="AM502" s="3"/>
      <c r="AN502" s="20"/>
      <c r="AO502" s="3"/>
    </row>
    <row r="503" spans="2:41" x14ac:dyDescent="0.25">
      <c r="B503" s="13" t="s">
        <v>15</v>
      </c>
      <c r="C503" s="12"/>
      <c r="E503" s="9"/>
      <c r="F503" s="10"/>
      <c r="G503" s="10"/>
      <c r="H503" s="5"/>
      <c r="N503" s="3"/>
      <c r="O503" s="3"/>
      <c r="P503" s="3"/>
      <c r="Q503" s="3"/>
      <c r="R503" s="20"/>
      <c r="S503" s="3"/>
      <c r="V503" s="19"/>
      <c r="X503" s="13" t="s">
        <v>15</v>
      </c>
      <c r="Y503" s="12"/>
      <c r="AA503" s="9"/>
      <c r="AB503" s="10"/>
      <c r="AC503" s="10"/>
      <c r="AD503" s="5"/>
      <c r="AJ503" s="3"/>
      <c r="AK503" s="3"/>
      <c r="AL503" s="3"/>
      <c r="AM503" s="3"/>
      <c r="AN503" s="20"/>
      <c r="AO503" s="3"/>
    </row>
    <row r="504" spans="2:41" x14ac:dyDescent="0.25">
      <c r="B504" s="13" t="s">
        <v>16</v>
      </c>
      <c r="C504" s="12"/>
      <c r="E504" s="161" t="s">
        <v>7</v>
      </c>
      <c r="F504" s="162"/>
      <c r="G504" s="163"/>
      <c r="H504" s="5">
        <f>SUM(H490:H503)</f>
        <v>0</v>
      </c>
      <c r="N504" s="3"/>
      <c r="O504" s="3"/>
      <c r="P504" s="3"/>
      <c r="Q504" s="3"/>
      <c r="R504" s="20"/>
      <c r="S504" s="3"/>
      <c r="V504" s="19"/>
      <c r="X504" s="13" t="s">
        <v>16</v>
      </c>
      <c r="Y504" s="12"/>
      <c r="AA504" s="161" t="s">
        <v>7</v>
      </c>
      <c r="AB504" s="162"/>
      <c r="AC504" s="163"/>
      <c r="AD504" s="5">
        <f>SUM(AD490:AD503)</f>
        <v>0</v>
      </c>
      <c r="AJ504" s="3"/>
      <c r="AK504" s="3"/>
      <c r="AL504" s="3"/>
      <c r="AM504" s="3"/>
      <c r="AN504" s="20"/>
      <c r="AO504" s="3"/>
    </row>
    <row r="505" spans="2:41" x14ac:dyDescent="0.25">
      <c r="B505" s="13" t="s">
        <v>17</v>
      </c>
      <c r="C505" s="12"/>
      <c r="E505" s="15"/>
      <c r="F505" s="15"/>
      <c r="G505" s="15"/>
      <c r="N505" s="3"/>
      <c r="O505" s="3"/>
      <c r="P505" s="3"/>
      <c r="Q505" s="3"/>
      <c r="R505" s="20"/>
      <c r="S505" s="3"/>
      <c r="V505" s="19"/>
      <c r="X505" s="13" t="s">
        <v>17</v>
      </c>
      <c r="Y505" s="12"/>
      <c r="AA505" s="15"/>
      <c r="AB505" s="15"/>
      <c r="AC505" s="15"/>
      <c r="AJ505" s="3"/>
      <c r="AK505" s="3"/>
      <c r="AL505" s="3"/>
      <c r="AM505" s="3"/>
      <c r="AN505" s="20"/>
      <c r="AO505" s="3"/>
    </row>
    <row r="506" spans="2:41" x14ac:dyDescent="0.25">
      <c r="B506" s="14"/>
      <c r="C506" s="12"/>
      <c r="N506" s="161" t="s">
        <v>7</v>
      </c>
      <c r="O506" s="162"/>
      <c r="P506" s="162"/>
      <c r="Q506" s="163"/>
      <c r="R506" s="20">
        <f>SUM(R490:R505)</f>
        <v>0</v>
      </c>
      <c r="S506" s="3"/>
      <c r="V506" s="19"/>
      <c r="X506" s="14"/>
      <c r="Y506" s="12"/>
      <c r="AJ506" s="161" t="s">
        <v>7</v>
      </c>
      <c r="AK506" s="162"/>
      <c r="AL506" s="162"/>
      <c r="AM506" s="163"/>
      <c r="AN506" s="20">
        <f>SUM(AN490:AN505)</f>
        <v>0</v>
      </c>
      <c r="AO506" s="3"/>
    </row>
    <row r="507" spans="2:41" x14ac:dyDescent="0.25">
      <c r="B507" s="14"/>
      <c r="C507" s="12"/>
      <c r="V507" s="19"/>
      <c r="X507" s="14"/>
      <c r="Y507" s="12"/>
    </row>
    <row r="508" spans="2:41" x14ac:dyDescent="0.25">
      <c r="B508" s="14"/>
      <c r="C508" s="12"/>
      <c r="V508" s="19"/>
      <c r="X508" s="14"/>
      <c r="Y508" s="12"/>
    </row>
    <row r="509" spans="2:41" x14ac:dyDescent="0.25">
      <c r="B509" s="14"/>
      <c r="C509" s="12"/>
      <c r="E509" s="16"/>
      <c r="V509" s="19"/>
      <c r="X509" s="14"/>
      <c r="Y509" s="12"/>
      <c r="AA509" s="16"/>
    </row>
    <row r="510" spans="2:41" x14ac:dyDescent="0.25">
      <c r="B510" s="14"/>
      <c r="C510" s="12"/>
      <c r="V510" s="19"/>
      <c r="X510" s="14"/>
      <c r="Y510" s="12"/>
    </row>
    <row r="511" spans="2:41" x14ac:dyDescent="0.25">
      <c r="B511" s="14"/>
      <c r="C511" s="12"/>
      <c r="V511" s="19"/>
      <c r="X511" s="14"/>
      <c r="Y511" s="12"/>
    </row>
    <row r="512" spans="2:41" x14ac:dyDescent="0.25">
      <c r="B512" s="14"/>
      <c r="C512" s="12"/>
      <c r="V512" s="19"/>
      <c r="X512" s="14"/>
      <c r="Y512" s="12"/>
    </row>
    <row r="513" spans="2:27" x14ac:dyDescent="0.25">
      <c r="B513" s="14"/>
      <c r="C513" s="12"/>
      <c r="V513" s="19"/>
      <c r="X513" s="14"/>
      <c r="Y513" s="12"/>
    </row>
    <row r="514" spans="2:27" x14ac:dyDescent="0.25">
      <c r="B514" s="14"/>
      <c r="C514" s="12"/>
      <c r="V514" s="19"/>
      <c r="X514" s="14"/>
      <c r="Y514" s="12"/>
    </row>
    <row r="515" spans="2:27" x14ac:dyDescent="0.25">
      <c r="B515" s="13"/>
      <c r="C515" s="12"/>
      <c r="V515" s="19"/>
      <c r="X515" s="13"/>
      <c r="Y515" s="12"/>
    </row>
    <row r="516" spans="2:27" x14ac:dyDescent="0.25">
      <c r="B516" s="17" t="s">
        <v>18</v>
      </c>
      <c r="C516" s="18">
        <f>SUM(C497:C515)</f>
        <v>739.45</v>
      </c>
      <c r="D516" s="30" t="s">
        <v>22</v>
      </c>
      <c r="E516" s="30" t="s">
        <v>21</v>
      </c>
      <c r="V516" s="19"/>
      <c r="X516" s="17" t="s">
        <v>18</v>
      </c>
      <c r="Y516" s="18">
        <f>SUM(Y497:Y515)</f>
        <v>739.45</v>
      </c>
      <c r="Z516" s="30" t="s">
        <v>22</v>
      </c>
      <c r="AA516" s="30" t="s">
        <v>21</v>
      </c>
    </row>
    <row r="517" spans="2:27" x14ac:dyDescent="0.25">
      <c r="E517" s="1" t="s">
        <v>19</v>
      </c>
      <c r="V517" s="19"/>
      <c r="AA517" s="1" t="s">
        <v>19</v>
      </c>
    </row>
    <row r="518" spans="2:27" x14ac:dyDescent="0.25">
      <c r="V518" s="19"/>
    </row>
    <row r="519" spans="2:27" x14ac:dyDescent="0.25">
      <c r="V519" s="19"/>
    </row>
    <row r="520" spans="2:27" x14ac:dyDescent="0.25">
      <c r="V520" s="19"/>
    </row>
    <row r="521" spans="2:27" x14ac:dyDescent="0.25">
      <c r="V521" s="19"/>
    </row>
    <row r="522" spans="2:27" x14ac:dyDescent="0.25">
      <c r="V522" s="19"/>
    </row>
    <row r="523" spans="2:27" x14ac:dyDescent="0.25">
      <c r="V523" s="19"/>
    </row>
    <row r="524" spans="2:27" x14ac:dyDescent="0.25">
      <c r="V524" s="19"/>
    </row>
    <row r="525" spans="2:27" x14ac:dyDescent="0.25">
      <c r="V525" s="19"/>
    </row>
    <row r="526" spans="2:27" x14ac:dyDescent="0.25">
      <c r="V526" s="19"/>
    </row>
    <row r="527" spans="2:27" x14ac:dyDescent="0.25">
      <c r="V527" s="19"/>
    </row>
    <row r="528" spans="2:27" x14ac:dyDescent="0.25">
      <c r="V528" s="19"/>
    </row>
    <row r="529" spans="2:41" x14ac:dyDescent="0.25">
      <c r="V529" s="19"/>
    </row>
    <row r="530" spans="2:41" x14ac:dyDescent="0.25">
      <c r="V530" s="19"/>
    </row>
    <row r="531" spans="2:41" x14ac:dyDescent="0.25">
      <c r="V531" s="19"/>
    </row>
    <row r="532" spans="2:41" x14ac:dyDescent="0.25">
      <c r="V532" s="19"/>
    </row>
    <row r="533" spans="2:41" x14ac:dyDescent="0.25">
      <c r="V533" s="19"/>
    </row>
    <row r="534" spans="2:41" x14ac:dyDescent="0.25">
      <c r="V534" s="19"/>
    </row>
    <row r="535" spans="2:41" x14ac:dyDescent="0.25">
      <c r="V535" s="19"/>
    </row>
    <row r="536" spans="2:41" x14ac:dyDescent="0.25">
      <c r="V536" s="19"/>
      <c r="AC536" s="164" t="s">
        <v>29</v>
      </c>
      <c r="AD536" s="164"/>
      <c r="AE536" s="164"/>
    </row>
    <row r="537" spans="2:41" x14ac:dyDescent="0.25">
      <c r="H537" s="165" t="s">
        <v>28</v>
      </c>
      <c r="I537" s="165"/>
      <c r="J537" s="165"/>
      <c r="V537" s="19"/>
      <c r="AC537" s="164"/>
      <c r="AD537" s="164"/>
      <c r="AE537" s="164"/>
    </row>
    <row r="538" spans="2:41" x14ac:dyDescent="0.25">
      <c r="H538" s="165"/>
      <c r="I538" s="165"/>
      <c r="J538" s="165"/>
      <c r="V538" s="19"/>
      <c r="AC538" s="164"/>
      <c r="AD538" s="164"/>
      <c r="AE538" s="164"/>
    </row>
    <row r="539" spans="2:41" x14ac:dyDescent="0.25">
      <c r="V539" s="19"/>
    </row>
    <row r="540" spans="2:41" x14ac:dyDescent="0.25">
      <c r="V540" s="19"/>
    </row>
    <row r="541" spans="2:41" ht="23.25" x14ac:dyDescent="0.35">
      <c r="B541" s="24" t="s">
        <v>67</v>
      </c>
      <c r="V541" s="19"/>
      <c r="X541" s="24" t="s">
        <v>67</v>
      </c>
    </row>
    <row r="542" spans="2:41" ht="23.25" x14ac:dyDescent="0.35">
      <c r="B542" s="25" t="s">
        <v>32</v>
      </c>
      <c r="C542" s="22">
        <f>IF(X488="PAGADO",0,Y493)</f>
        <v>-739.45</v>
      </c>
      <c r="E542" s="166" t="s">
        <v>20</v>
      </c>
      <c r="F542" s="166"/>
      <c r="G542" s="166"/>
      <c r="H542" s="166"/>
      <c r="V542" s="19"/>
      <c r="X542" s="25" t="s">
        <v>32</v>
      </c>
      <c r="Y542" s="22">
        <f>IF(B542="PAGADO",0,C547)</f>
        <v>-739.45</v>
      </c>
      <c r="AA542" s="166" t="s">
        <v>20</v>
      </c>
      <c r="AB542" s="166"/>
      <c r="AC542" s="166"/>
      <c r="AD542" s="166"/>
    </row>
    <row r="543" spans="2:41" x14ac:dyDescent="0.25">
      <c r="B543" s="1" t="s">
        <v>0</v>
      </c>
      <c r="C543" s="21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9"/>
      <c r="X543" s="1" t="s">
        <v>0</v>
      </c>
      <c r="Y543" s="21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 x14ac:dyDescent="0.25">
      <c r="C544" s="22"/>
      <c r="E544" s="4"/>
      <c r="F544" s="3"/>
      <c r="G544" s="3"/>
      <c r="H544" s="5"/>
      <c r="N544" s="3"/>
      <c r="O544" s="3"/>
      <c r="P544" s="3"/>
      <c r="Q544" s="3"/>
      <c r="R544" s="20"/>
      <c r="S544" s="3"/>
      <c r="V544" s="19"/>
      <c r="Y544" s="22"/>
      <c r="AA544" s="4"/>
      <c r="AB544" s="3"/>
      <c r="AC544" s="3"/>
      <c r="AD544" s="5"/>
      <c r="AJ544" s="3"/>
      <c r="AK544" s="3"/>
      <c r="AL544" s="3"/>
      <c r="AM544" s="3"/>
      <c r="AN544" s="20"/>
      <c r="AO544" s="3"/>
    </row>
    <row r="545" spans="2:41" x14ac:dyDescent="0.25">
      <c r="B545" s="1" t="s">
        <v>24</v>
      </c>
      <c r="C545" s="21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20"/>
      <c r="S545" s="3"/>
      <c r="V545" s="19"/>
      <c r="X545" s="1" t="s">
        <v>24</v>
      </c>
      <c r="Y545" s="21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20"/>
      <c r="AO545" s="3"/>
    </row>
    <row r="546" spans="2:41" x14ac:dyDescent="0.25">
      <c r="B546" s="1" t="s">
        <v>9</v>
      </c>
      <c r="C546" s="22">
        <f>C569</f>
        <v>739.45</v>
      </c>
      <c r="E546" s="4"/>
      <c r="F546" s="3"/>
      <c r="G546" s="3"/>
      <c r="H546" s="5"/>
      <c r="N546" s="3"/>
      <c r="O546" s="3"/>
      <c r="P546" s="3"/>
      <c r="Q546" s="3"/>
      <c r="R546" s="20"/>
      <c r="S546" s="3"/>
      <c r="V546" s="19"/>
      <c r="X546" s="1" t="s">
        <v>9</v>
      </c>
      <c r="Y546" s="22">
        <f>Y569</f>
        <v>739.45</v>
      </c>
      <c r="AA546" s="4"/>
      <c r="AB546" s="3"/>
      <c r="AC546" s="3"/>
      <c r="AD546" s="5"/>
      <c r="AJ546" s="3"/>
      <c r="AK546" s="3"/>
      <c r="AL546" s="3"/>
      <c r="AM546" s="3"/>
      <c r="AN546" s="20"/>
      <c r="AO546" s="3"/>
    </row>
    <row r="547" spans="2:41" x14ac:dyDescent="0.25">
      <c r="B547" s="6" t="s">
        <v>25</v>
      </c>
      <c r="C547" s="23">
        <f>C545-C546</f>
        <v>-739.45</v>
      </c>
      <c r="E547" s="4"/>
      <c r="F547" s="3"/>
      <c r="G547" s="3"/>
      <c r="H547" s="5"/>
      <c r="N547" s="3"/>
      <c r="O547" s="3"/>
      <c r="P547" s="3"/>
      <c r="Q547" s="3"/>
      <c r="R547" s="20"/>
      <c r="S547" s="3"/>
      <c r="V547" s="19"/>
      <c r="X547" s="6" t="s">
        <v>8</v>
      </c>
      <c r="Y547" s="23">
        <f>Y545-Y546</f>
        <v>-739.45</v>
      </c>
      <c r="AA547" s="4"/>
      <c r="AB547" s="3"/>
      <c r="AC547" s="3"/>
      <c r="AD547" s="5"/>
      <c r="AJ547" s="3"/>
      <c r="AK547" s="3"/>
      <c r="AL547" s="3"/>
      <c r="AM547" s="3"/>
      <c r="AN547" s="20"/>
      <c r="AO547" s="3"/>
    </row>
    <row r="548" spans="2:41" ht="26.25" x14ac:dyDescent="0.4">
      <c r="B548" s="167" t="str">
        <f>IF(C547&lt;0,"NO PAGAR","COBRAR")</f>
        <v>NO PAGAR</v>
      </c>
      <c r="C548" s="167"/>
      <c r="E548" s="9"/>
      <c r="F548" s="10"/>
      <c r="G548" s="10"/>
      <c r="H548" s="5"/>
      <c r="N548" s="3"/>
      <c r="O548" s="3"/>
      <c r="P548" s="3"/>
      <c r="Q548" s="3"/>
      <c r="R548" s="20"/>
      <c r="S548" s="3"/>
      <c r="V548" s="19"/>
      <c r="X548" s="167" t="str">
        <f>IF(Y547&lt;0,"NO PAGAR","COBRAR")</f>
        <v>NO PAGAR</v>
      </c>
      <c r="Y548" s="167"/>
      <c r="AA548" s="9"/>
      <c r="AB548" s="10"/>
      <c r="AC548" s="10"/>
      <c r="AD548" s="5"/>
      <c r="AJ548" s="3"/>
      <c r="AK548" s="3"/>
      <c r="AL548" s="3"/>
      <c r="AM548" s="3"/>
      <c r="AN548" s="20"/>
      <c r="AO548" s="3"/>
    </row>
    <row r="549" spans="2:41" x14ac:dyDescent="0.25">
      <c r="B549" s="159" t="s">
        <v>9</v>
      </c>
      <c r="C549" s="160"/>
      <c r="E549" s="9"/>
      <c r="F549" s="10"/>
      <c r="G549" s="10"/>
      <c r="H549" s="5"/>
      <c r="N549" s="3"/>
      <c r="O549" s="3"/>
      <c r="P549" s="3"/>
      <c r="Q549" s="3"/>
      <c r="R549" s="20"/>
      <c r="S549" s="3"/>
      <c r="V549" s="19"/>
      <c r="X549" s="159" t="s">
        <v>9</v>
      </c>
      <c r="Y549" s="160"/>
      <c r="AA549" s="9"/>
      <c r="AB549" s="10"/>
      <c r="AC549" s="10"/>
      <c r="AD549" s="5"/>
      <c r="AJ549" s="3"/>
      <c r="AK549" s="3"/>
      <c r="AL549" s="3"/>
      <c r="AM549" s="3"/>
      <c r="AN549" s="20"/>
      <c r="AO549" s="3"/>
    </row>
    <row r="550" spans="2:41" x14ac:dyDescent="0.25">
      <c r="B550" s="11" t="str">
        <f>IF(C583&lt;0,"SALDO A FAVOR","SALDO ADELANTAD0'")</f>
        <v>SALDO ADELANTAD0'</v>
      </c>
      <c r="C550" s="12">
        <f>IF(Y493&lt;=0,Y493*-1)</f>
        <v>739.45</v>
      </c>
      <c r="E550" s="9"/>
      <c r="F550" s="10"/>
      <c r="G550" s="10"/>
      <c r="H550" s="5"/>
      <c r="N550" s="3"/>
      <c r="O550" s="3"/>
      <c r="P550" s="3"/>
      <c r="Q550" s="3"/>
      <c r="R550" s="20"/>
      <c r="S550" s="3"/>
      <c r="V550" s="19"/>
      <c r="X550" s="11" t="str">
        <f>IF(C547&lt;0,"SALDO ADELANTADO","SALDO A FAVOR'")</f>
        <v>SALDO ADELANTADO</v>
      </c>
      <c r="Y550" s="12">
        <f>IF(C547&lt;=0,C547*-1)</f>
        <v>739.45</v>
      </c>
      <c r="AA550" s="9"/>
      <c r="AB550" s="10"/>
      <c r="AC550" s="10"/>
      <c r="AD550" s="5"/>
      <c r="AJ550" s="3"/>
      <c r="AK550" s="3"/>
      <c r="AL550" s="3"/>
      <c r="AM550" s="3"/>
      <c r="AN550" s="20"/>
      <c r="AO550" s="3"/>
    </row>
    <row r="551" spans="2:41" x14ac:dyDescent="0.25">
      <c r="B551" s="13" t="s">
        <v>10</v>
      </c>
      <c r="C551" s="12">
        <f>R560</f>
        <v>0</v>
      </c>
      <c r="E551" s="9"/>
      <c r="F551" s="10"/>
      <c r="G551" s="10"/>
      <c r="H551" s="5"/>
      <c r="N551" s="3"/>
      <c r="O551" s="3"/>
      <c r="P551" s="3"/>
      <c r="Q551" s="3"/>
      <c r="R551" s="20"/>
      <c r="S551" s="3"/>
      <c r="V551" s="19"/>
      <c r="X551" s="13" t="s">
        <v>10</v>
      </c>
      <c r="Y551" s="12">
        <f>AN560</f>
        <v>0</v>
      </c>
      <c r="AA551" s="9"/>
      <c r="AB551" s="10"/>
      <c r="AC551" s="10"/>
      <c r="AD551" s="5"/>
      <c r="AJ551" s="3"/>
      <c r="AK551" s="3"/>
      <c r="AL551" s="3"/>
      <c r="AM551" s="3"/>
      <c r="AN551" s="20"/>
      <c r="AO551" s="3"/>
    </row>
    <row r="552" spans="2:41" x14ac:dyDescent="0.25">
      <c r="B552" s="13" t="s">
        <v>11</v>
      </c>
      <c r="C552" s="12"/>
      <c r="E552" s="9"/>
      <c r="F552" s="10"/>
      <c r="G552" s="10"/>
      <c r="H552" s="5"/>
      <c r="N552" s="3"/>
      <c r="O552" s="3"/>
      <c r="P552" s="3"/>
      <c r="Q552" s="3"/>
      <c r="R552" s="20"/>
      <c r="S552" s="3"/>
      <c r="V552" s="19"/>
      <c r="X552" s="13" t="s">
        <v>11</v>
      </c>
      <c r="Y552" s="12"/>
      <c r="AA552" s="9"/>
      <c r="AB552" s="10"/>
      <c r="AC552" s="10"/>
      <c r="AD552" s="5"/>
      <c r="AJ552" s="3"/>
      <c r="AK552" s="3"/>
      <c r="AL552" s="3"/>
      <c r="AM552" s="3"/>
      <c r="AN552" s="20"/>
      <c r="AO552" s="3"/>
    </row>
    <row r="553" spans="2:41" x14ac:dyDescent="0.25">
      <c r="B553" s="13" t="s">
        <v>12</v>
      </c>
      <c r="C553" s="12"/>
      <c r="E553" s="9"/>
      <c r="F553" s="10"/>
      <c r="G553" s="10"/>
      <c r="H553" s="5"/>
      <c r="N553" s="3"/>
      <c r="O553" s="3"/>
      <c r="P553" s="3"/>
      <c r="Q553" s="3"/>
      <c r="R553" s="20"/>
      <c r="S553" s="3"/>
      <c r="V553" s="19"/>
      <c r="X553" s="13" t="s">
        <v>12</v>
      </c>
      <c r="Y553" s="12"/>
      <c r="AA553" s="9"/>
      <c r="AB553" s="10"/>
      <c r="AC553" s="10"/>
      <c r="AD553" s="5"/>
      <c r="AJ553" s="3"/>
      <c r="AK553" s="3"/>
      <c r="AL553" s="3"/>
      <c r="AM553" s="3"/>
      <c r="AN553" s="20"/>
      <c r="AO553" s="3"/>
    </row>
    <row r="554" spans="2:41" x14ac:dyDescent="0.25">
      <c r="B554" s="13" t="s">
        <v>13</v>
      </c>
      <c r="C554" s="12"/>
      <c r="E554" s="9"/>
      <c r="F554" s="10"/>
      <c r="G554" s="10"/>
      <c r="H554" s="5"/>
      <c r="N554" s="3"/>
      <c r="O554" s="3"/>
      <c r="P554" s="3"/>
      <c r="Q554" s="3"/>
      <c r="R554" s="20"/>
      <c r="S554" s="3"/>
      <c r="V554" s="19"/>
      <c r="X554" s="13" t="s">
        <v>13</v>
      </c>
      <c r="Y554" s="12"/>
      <c r="AA554" s="9"/>
      <c r="AB554" s="10"/>
      <c r="AC554" s="10"/>
      <c r="AD554" s="5"/>
      <c r="AJ554" s="3"/>
      <c r="AK554" s="3"/>
      <c r="AL554" s="3"/>
      <c r="AM554" s="3"/>
      <c r="AN554" s="20"/>
      <c r="AO554" s="3"/>
    </row>
    <row r="555" spans="2:41" x14ac:dyDescent="0.25">
      <c r="B555" s="13" t="s">
        <v>14</v>
      </c>
      <c r="C555" s="12"/>
      <c r="E555" s="9"/>
      <c r="F555" s="10"/>
      <c r="G555" s="10"/>
      <c r="H555" s="5"/>
      <c r="N555" s="3"/>
      <c r="O555" s="3"/>
      <c r="P555" s="3"/>
      <c r="Q555" s="3"/>
      <c r="R555" s="20"/>
      <c r="S555" s="3"/>
      <c r="V555" s="19"/>
      <c r="X555" s="13" t="s">
        <v>14</v>
      </c>
      <c r="Y555" s="12"/>
      <c r="AA555" s="9"/>
      <c r="AB555" s="10"/>
      <c r="AC555" s="10"/>
      <c r="AD555" s="5"/>
      <c r="AJ555" s="3"/>
      <c r="AK555" s="3"/>
      <c r="AL555" s="3"/>
      <c r="AM555" s="3"/>
      <c r="AN555" s="20"/>
      <c r="AO555" s="3"/>
    </row>
    <row r="556" spans="2:41" x14ac:dyDescent="0.25">
      <c r="B556" s="13" t="s">
        <v>15</v>
      </c>
      <c r="C556" s="12"/>
      <c r="E556" s="9"/>
      <c r="F556" s="10"/>
      <c r="G556" s="10"/>
      <c r="H556" s="5"/>
      <c r="N556" s="3"/>
      <c r="O556" s="3"/>
      <c r="P556" s="3"/>
      <c r="Q556" s="3"/>
      <c r="R556" s="20"/>
      <c r="S556" s="3"/>
      <c r="V556" s="19"/>
      <c r="X556" s="13" t="s">
        <v>15</v>
      </c>
      <c r="Y556" s="12"/>
      <c r="AA556" s="9"/>
      <c r="AB556" s="10"/>
      <c r="AC556" s="10"/>
      <c r="AD556" s="5"/>
      <c r="AJ556" s="3"/>
      <c r="AK556" s="3"/>
      <c r="AL556" s="3"/>
      <c r="AM556" s="3"/>
      <c r="AN556" s="20"/>
      <c r="AO556" s="3"/>
    </row>
    <row r="557" spans="2:41" x14ac:dyDescent="0.25">
      <c r="B557" s="13" t="s">
        <v>16</v>
      </c>
      <c r="C557" s="12"/>
      <c r="E557" s="9"/>
      <c r="F557" s="10"/>
      <c r="G557" s="10"/>
      <c r="H557" s="5"/>
      <c r="N557" s="3"/>
      <c r="O557" s="3"/>
      <c r="P557" s="3"/>
      <c r="Q557" s="3"/>
      <c r="R557" s="20"/>
      <c r="S557" s="3"/>
      <c r="V557" s="19"/>
      <c r="X557" s="13" t="s">
        <v>16</v>
      </c>
      <c r="Y557" s="12"/>
      <c r="AA557" s="9"/>
      <c r="AB557" s="10"/>
      <c r="AC557" s="10"/>
      <c r="AD557" s="5"/>
      <c r="AJ557" s="3"/>
      <c r="AK557" s="3"/>
      <c r="AL557" s="3"/>
      <c r="AM557" s="3"/>
      <c r="AN557" s="20"/>
      <c r="AO557" s="3"/>
    </row>
    <row r="558" spans="2:41" x14ac:dyDescent="0.25">
      <c r="B558" s="13" t="s">
        <v>17</v>
      </c>
      <c r="C558" s="12"/>
      <c r="E558" s="161" t="s">
        <v>7</v>
      </c>
      <c r="F558" s="162"/>
      <c r="G558" s="163"/>
      <c r="H558" s="5">
        <f>SUM(H544:H557)</f>
        <v>0</v>
      </c>
      <c r="N558" s="3"/>
      <c r="O558" s="3"/>
      <c r="P558" s="3"/>
      <c r="Q558" s="3"/>
      <c r="R558" s="20"/>
      <c r="S558" s="3"/>
      <c r="V558" s="19"/>
      <c r="X558" s="13" t="s">
        <v>17</v>
      </c>
      <c r="Y558" s="12"/>
      <c r="AA558" s="161" t="s">
        <v>7</v>
      </c>
      <c r="AB558" s="162"/>
      <c r="AC558" s="163"/>
      <c r="AD558" s="5">
        <f>SUM(AD544:AD557)</f>
        <v>0</v>
      </c>
      <c r="AJ558" s="3"/>
      <c r="AK558" s="3"/>
      <c r="AL558" s="3"/>
      <c r="AM558" s="3"/>
      <c r="AN558" s="20"/>
      <c r="AO558" s="3"/>
    </row>
    <row r="559" spans="2:41" x14ac:dyDescent="0.25">
      <c r="B559" s="14"/>
      <c r="C559" s="12"/>
      <c r="E559" s="15"/>
      <c r="F559" s="15"/>
      <c r="G559" s="15"/>
      <c r="N559" s="3"/>
      <c r="O559" s="3"/>
      <c r="P559" s="3"/>
      <c r="Q559" s="3"/>
      <c r="R559" s="20"/>
      <c r="S559" s="3"/>
      <c r="V559" s="19"/>
      <c r="X559" s="14"/>
      <c r="Y559" s="12"/>
      <c r="AA559" s="15"/>
      <c r="AB559" s="15"/>
      <c r="AC559" s="15"/>
      <c r="AJ559" s="3"/>
      <c r="AK559" s="3"/>
      <c r="AL559" s="3"/>
      <c r="AM559" s="3"/>
      <c r="AN559" s="20"/>
      <c r="AO559" s="3"/>
    </row>
    <row r="560" spans="2:41" x14ac:dyDescent="0.25">
      <c r="B560" s="14"/>
      <c r="C560" s="12"/>
      <c r="N560" s="161" t="s">
        <v>7</v>
      </c>
      <c r="O560" s="162"/>
      <c r="P560" s="162"/>
      <c r="Q560" s="163"/>
      <c r="R560" s="20">
        <f>SUM(R544:R559)</f>
        <v>0</v>
      </c>
      <c r="S560" s="3"/>
      <c r="V560" s="19"/>
      <c r="X560" s="14"/>
      <c r="Y560" s="12"/>
      <c r="AJ560" s="161" t="s">
        <v>7</v>
      </c>
      <c r="AK560" s="162"/>
      <c r="AL560" s="162"/>
      <c r="AM560" s="163"/>
      <c r="AN560" s="20">
        <f>SUM(AN544:AN559)</f>
        <v>0</v>
      </c>
      <c r="AO560" s="3"/>
    </row>
    <row r="561" spans="2:27" x14ac:dyDescent="0.25">
      <c r="B561" s="14"/>
      <c r="C561" s="12"/>
      <c r="V561" s="19"/>
      <c r="X561" s="14"/>
      <c r="Y561" s="12"/>
    </row>
    <row r="562" spans="2:27" x14ac:dyDescent="0.25">
      <c r="B562" s="14"/>
      <c r="C562" s="12"/>
      <c r="V562" s="19"/>
      <c r="X562" s="14"/>
      <c r="Y562" s="12"/>
    </row>
    <row r="563" spans="2:27" x14ac:dyDescent="0.25">
      <c r="B563" s="14"/>
      <c r="C563" s="12"/>
      <c r="E563" s="16"/>
      <c r="V563" s="19"/>
      <c r="X563" s="14"/>
      <c r="Y563" s="12"/>
      <c r="AA563" s="16"/>
    </row>
    <row r="564" spans="2:27" x14ac:dyDescent="0.25">
      <c r="B564" s="14"/>
      <c r="C564" s="12"/>
      <c r="V564" s="19"/>
      <c r="X564" s="14"/>
      <c r="Y564" s="12"/>
    </row>
    <row r="565" spans="2:27" x14ac:dyDescent="0.25">
      <c r="B565" s="14"/>
      <c r="C565" s="12"/>
      <c r="V565" s="19"/>
      <c r="X565" s="14"/>
      <c r="Y565" s="12"/>
    </row>
    <row r="566" spans="2:27" x14ac:dyDescent="0.25">
      <c r="B566" s="14"/>
      <c r="C566" s="12"/>
      <c r="V566" s="19"/>
      <c r="X566" s="14"/>
      <c r="Y566" s="12"/>
    </row>
    <row r="567" spans="2:27" x14ac:dyDescent="0.25">
      <c r="B567" s="14"/>
      <c r="C567" s="12"/>
      <c r="V567" s="19"/>
      <c r="X567" s="14"/>
      <c r="Y567" s="12"/>
    </row>
    <row r="568" spans="2:27" x14ac:dyDescent="0.25">
      <c r="B568" s="13"/>
      <c r="C568" s="12"/>
      <c r="V568" s="19"/>
      <c r="X568" s="13"/>
      <c r="Y568" s="12"/>
    </row>
    <row r="569" spans="2:27" x14ac:dyDescent="0.25">
      <c r="B569" s="17" t="s">
        <v>18</v>
      </c>
      <c r="C569" s="18">
        <f>SUM(C550:C568)</f>
        <v>739.45</v>
      </c>
      <c r="V569" s="19"/>
      <c r="X569" s="17" t="s">
        <v>18</v>
      </c>
      <c r="Y569" s="18">
        <f>SUM(Y550:Y568)</f>
        <v>739.45</v>
      </c>
    </row>
    <row r="570" spans="2:27" x14ac:dyDescent="0.25">
      <c r="D570" s="30" t="s">
        <v>22</v>
      </c>
      <c r="E570" s="30" t="s">
        <v>21</v>
      </c>
      <c r="V570" s="19"/>
      <c r="Z570" s="30" t="s">
        <v>22</v>
      </c>
      <c r="AA570" s="30" t="s">
        <v>21</v>
      </c>
    </row>
    <row r="571" spans="2:27" x14ac:dyDescent="0.25">
      <c r="E571" s="1" t="s">
        <v>19</v>
      </c>
      <c r="V571" s="19"/>
      <c r="AA571" s="1" t="s">
        <v>19</v>
      </c>
    </row>
    <row r="572" spans="2:27" x14ac:dyDescent="0.25">
      <c r="V572" s="19"/>
    </row>
    <row r="573" spans="2:27" x14ac:dyDescent="0.25">
      <c r="V573" s="19"/>
    </row>
    <row r="574" spans="2:27" x14ac:dyDescent="0.25">
      <c r="V574" s="19"/>
    </row>
    <row r="575" spans="2:27" x14ac:dyDescent="0.25">
      <c r="V575" s="19"/>
    </row>
    <row r="576" spans="2:27" x14ac:dyDescent="0.25">
      <c r="V576" s="19"/>
    </row>
    <row r="577" spans="1:43" x14ac:dyDescent="0.25">
      <c r="V577" s="19"/>
    </row>
    <row r="578" spans="1:43" x14ac:dyDescent="0.2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</row>
    <row r="579" spans="1:43" x14ac:dyDescent="0.2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</row>
    <row r="580" spans="1:43" x14ac:dyDescent="0.2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</row>
    <row r="581" spans="1:43" x14ac:dyDescent="0.25">
      <c r="V581" s="19"/>
    </row>
    <row r="582" spans="1:43" x14ac:dyDescent="0.25">
      <c r="H582" s="165" t="s">
        <v>30</v>
      </c>
      <c r="I582" s="165"/>
      <c r="J582" s="165"/>
      <c r="V582" s="19"/>
      <c r="AA582" s="165" t="s">
        <v>31</v>
      </c>
      <c r="AB582" s="165"/>
      <c r="AC582" s="165"/>
    </row>
    <row r="583" spans="1:43" x14ac:dyDescent="0.25">
      <c r="H583" s="165"/>
      <c r="I583" s="165"/>
      <c r="J583" s="165"/>
      <c r="V583" s="19"/>
      <c r="AA583" s="165"/>
      <c r="AB583" s="165"/>
      <c r="AC583" s="165"/>
    </row>
    <row r="584" spans="1:43" x14ac:dyDescent="0.25">
      <c r="V584" s="19"/>
    </row>
    <row r="585" spans="1:43" x14ac:dyDescent="0.25">
      <c r="V585" s="19"/>
    </row>
    <row r="586" spans="1:43" ht="23.25" x14ac:dyDescent="0.35">
      <c r="B586" s="26" t="s">
        <v>67</v>
      </c>
      <c r="V586" s="19"/>
      <c r="X586" s="24" t="s">
        <v>67</v>
      </c>
    </row>
    <row r="587" spans="1:43" ht="23.25" x14ac:dyDescent="0.35">
      <c r="B587" s="25" t="s">
        <v>32</v>
      </c>
      <c r="C587" s="22">
        <f>IF(X542="PAGADO",0,C547)</f>
        <v>-739.45</v>
      </c>
      <c r="E587" s="166" t="s">
        <v>20</v>
      </c>
      <c r="F587" s="166"/>
      <c r="G587" s="166"/>
      <c r="H587" s="166"/>
      <c r="V587" s="19"/>
      <c r="X587" s="25" t="s">
        <v>32</v>
      </c>
      <c r="Y587" s="22">
        <f>IF(B1387="PAGADO",0,C592)</f>
        <v>-739.45</v>
      </c>
      <c r="AA587" s="166" t="s">
        <v>20</v>
      </c>
      <c r="AB587" s="166"/>
      <c r="AC587" s="166"/>
      <c r="AD587" s="166"/>
    </row>
    <row r="588" spans="1:43" x14ac:dyDescent="0.25">
      <c r="B588" s="1" t="s">
        <v>0</v>
      </c>
      <c r="C588" s="21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9"/>
      <c r="X588" s="1" t="s">
        <v>0</v>
      </c>
      <c r="Y588" s="21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 x14ac:dyDescent="0.25">
      <c r="C589" s="22"/>
      <c r="E589" s="4"/>
      <c r="F589" s="3"/>
      <c r="G589" s="3"/>
      <c r="H589" s="5"/>
      <c r="N589" s="3"/>
      <c r="O589" s="3"/>
      <c r="P589" s="3"/>
      <c r="Q589" s="3"/>
      <c r="R589" s="20"/>
      <c r="S589" s="3"/>
      <c r="V589" s="19"/>
      <c r="Y589" s="22"/>
      <c r="AA589" s="4"/>
      <c r="AB589" s="3"/>
      <c r="AC589" s="3"/>
      <c r="AD589" s="5"/>
      <c r="AJ589" s="3"/>
      <c r="AK589" s="3"/>
      <c r="AL589" s="3"/>
      <c r="AM589" s="3"/>
      <c r="AN589" s="20"/>
      <c r="AO589" s="3"/>
    </row>
    <row r="590" spans="1:43" x14ac:dyDescent="0.25">
      <c r="B590" s="1" t="s">
        <v>24</v>
      </c>
      <c r="C590" s="21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20"/>
      <c r="S590" s="3"/>
      <c r="V590" s="19"/>
      <c r="X590" s="1" t="s">
        <v>24</v>
      </c>
      <c r="Y590" s="21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20"/>
      <c r="AO590" s="3"/>
    </row>
    <row r="591" spans="1:43" x14ac:dyDescent="0.25">
      <c r="B591" s="1" t="s">
        <v>9</v>
      </c>
      <c r="C591" s="22">
        <f>C615</f>
        <v>739.45</v>
      </c>
      <c r="E591" s="4"/>
      <c r="F591" s="3"/>
      <c r="G591" s="3"/>
      <c r="H591" s="5"/>
      <c r="N591" s="3"/>
      <c r="O591" s="3"/>
      <c r="P591" s="3"/>
      <c r="Q591" s="3"/>
      <c r="R591" s="20"/>
      <c r="S591" s="3"/>
      <c r="V591" s="19"/>
      <c r="X591" s="1" t="s">
        <v>9</v>
      </c>
      <c r="Y591" s="22">
        <f>Y615</f>
        <v>739.45</v>
      </c>
      <c r="AA591" s="4"/>
      <c r="AB591" s="3"/>
      <c r="AC591" s="3"/>
      <c r="AD591" s="5"/>
      <c r="AJ591" s="3"/>
      <c r="AK591" s="3"/>
      <c r="AL591" s="3"/>
      <c r="AM591" s="3"/>
      <c r="AN591" s="20"/>
      <c r="AO591" s="3"/>
    </row>
    <row r="592" spans="1:43" x14ac:dyDescent="0.25">
      <c r="B592" s="6" t="s">
        <v>26</v>
      </c>
      <c r="C592" s="23">
        <f>C590-C591</f>
        <v>-739.45</v>
      </c>
      <c r="E592" s="4"/>
      <c r="F592" s="3"/>
      <c r="G592" s="3"/>
      <c r="H592" s="5"/>
      <c r="N592" s="3"/>
      <c r="O592" s="3"/>
      <c r="P592" s="3"/>
      <c r="Q592" s="3"/>
      <c r="R592" s="20"/>
      <c r="S592" s="3"/>
      <c r="V592" s="19"/>
      <c r="X592" s="6" t="s">
        <v>27</v>
      </c>
      <c r="Y592" s="23">
        <f>Y590-Y591</f>
        <v>-739.45</v>
      </c>
      <c r="AA592" s="4"/>
      <c r="AB592" s="3"/>
      <c r="AC592" s="3"/>
      <c r="AD592" s="5"/>
      <c r="AJ592" s="3"/>
      <c r="AK592" s="3"/>
      <c r="AL592" s="3"/>
      <c r="AM592" s="3"/>
      <c r="AN592" s="20"/>
      <c r="AO592" s="3"/>
    </row>
    <row r="593" spans="2:41" ht="23.25" x14ac:dyDescent="0.35">
      <c r="B593" s="6"/>
      <c r="C593" s="7"/>
      <c r="E593" s="9"/>
      <c r="F593" s="10"/>
      <c r="G593" s="10"/>
      <c r="H593" s="5"/>
      <c r="N593" s="3"/>
      <c r="O593" s="3"/>
      <c r="P593" s="3"/>
      <c r="Q593" s="3"/>
      <c r="R593" s="20"/>
      <c r="S593" s="3"/>
      <c r="V593" s="19"/>
      <c r="X593" s="168" t="str">
        <f>IF(Y592&lt;0,"NO PAGAR","COBRAR'")</f>
        <v>NO PAGAR</v>
      </c>
      <c r="Y593" s="168"/>
      <c r="AA593" s="9"/>
      <c r="AB593" s="10"/>
      <c r="AC593" s="10"/>
      <c r="AD593" s="5"/>
      <c r="AJ593" s="3"/>
      <c r="AK593" s="3"/>
      <c r="AL593" s="3"/>
      <c r="AM593" s="3"/>
      <c r="AN593" s="20"/>
      <c r="AO593" s="3"/>
    </row>
    <row r="594" spans="2:41" ht="23.25" x14ac:dyDescent="0.35">
      <c r="B594" s="168" t="str">
        <f>IF(C592&lt;0,"NO PAGAR","COBRAR'")</f>
        <v>NO PAGAR</v>
      </c>
      <c r="C594" s="168"/>
      <c r="E594" s="9"/>
      <c r="F594" s="10"/>
      <c r="G594" s="10"/>
      <c r="H594" s="5"/>
      <c r="N594" s="3"/>
      <c r="O594" s="3"/>
      <c r="P594" s="3"/>
      <c r="Q594" s="3"/>
      <c r="R594" s="20"/>
      <c r="S594" s="3"/>
      <c r="V594" s="19"/>
      <c r="X594" s="6"/>
      <c r="Y594" s="8"/>
      <c r="AA594" s="9"/>
      <c r="AB594" s="10"/>
      <c r="AC594" s="10"/>
      <c r="AD594" s="5"/>
      <c r="AJ594" s="3"/>
      <c r="AK594" s="3"/>
      <c r="AL594" s="3"/>
      <c r="AM594" s="3"/>
      <c r="AN594" s="20"/>
      <c r="AO594" s="3"/>
    </row>
    <row r="595" spans="2:41" x14ac:dyDescent="0.25">
      <c r="B595" s="159" t="s">
        <v>9</v>
      </c>
      <c r="C595" s="160"/>
      <c r="E595" s="9"/>
      <c r="F595" s="10"/>
      <c r="G595" s="10"/>
      <c r="H595" s="5"/>
      <c r="N595" s="3"/>
      <c r="O595" s="3"/>
      <c r="P595" s="3"/>
      <c r="Q595" s="3"/>
      <c r="R595" s="20"/>
      <c r="S595" s="3"/>
      <c r="V595" s="19"/>
      <c r="X595" s="159" t="s">
        <v>9</v>
      </c>
      <c r="Y595" s="160"/>
      <c r="AA595" s="9"/>
      <c r="AB595" s="10"/>
      <c r="AC595" s="10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1" t="str">
        <f>IF(Y547&lt;0,"SALDO ADELANTADO","SALDO A FAVOR '")</f>
        <v>SALDO ADELANTADO</v>
      </c>
      <c r="C596" s="12">
        <f>IF(Y547&lt;=0,Y547*-1)</f>
        <v>739.45</v>
      </c>
      <c r="E596" s="9"/>
      <c r="F596" s="10"/>
      <c r="G596" s="10"/>
      <c r="H596" s="5"/>
      <c r="N596" s="3"/>
      <c r="O596" s="3"/>
      <c r="P596" s="3"/>
      <c r="Q596" s="3"/>
      <c r="R596" s="20"/>
      <c r="S596" s="3"/>
      <c r="V596" s="19"/>
      <c r="X596" s="11" t="str">
        <f>IF(C592&lt;0,"SALDO ADELANTADO","SALDO A FAVOR'")</f>
        <v>SALDO ADELANTADO</v>
      </c>
      <c r="Y596" s="12">
        <f>IF(C592&lt;=0,C592*-1)</f>
        <v>739.45</v>
      </c>
      <c r="AA596" s="9"/>
      <c r="AB596" s="10"/>
      <c r="AC596" s="10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3" t="s">
        <v>10</v>
      </c>
      <c r="C597" s="12">
        <f>R605</f>
        <v>0</v>
      </c>
      <c r="E597" s="9"/>
      <c r="F597" s="10"/>
      <c r="G597" s="10"/>
      <c r="H597" s="5"/>
      <c r="N597" s="3"/>
      <c r="O597" s="3"/>
      <c r="P597" s="3"/>
      <c r="Q597" s="3"/>
      <c r="R597" s="20"/>
      <c r="S597" s="3"/>
      <c r="V597" s="19"/>
      <c r="X597" s="13" t="s">
        <v>10</v>
      </c>
      <c r="Y597" s="12">
        <f>AN605</f>
        <v>0</v>
      </c>
      <c r="AA597" s="9"/>
      <c r="AB597" s="10"/>
      <c r="AC597" s="10"/>
      <c r="AD597" s="5"/>
      <c r="AJ597" s="3"/>
      <c r="AK597" s="3"/>
      <c r="AL597" s="3"/>
      <c r="AM597" s="3"/>
      <c r="AN597" s="20"/>
      <c r="AO597" s="3"/>
    </row>
    <row r="598" spans="2:41" x14ac:dyDescent="0.25">
      <c r="B598" s="13" t="s">
        <v>11</v>
      </c>
      <c r="C598" s="12"/>
      <c r="E598" s="9"/>
      <c r="F598" s="10"/>
      <c r="G598" s="10"/>
      <c r="H598" s="5"/>
      <c r="N598" s="3"/>
      <c r="O598" s="3"/>
      <c r="P598" s="3"/>
      <c r="Q598" s="3"/>
      <c r="R598" s="20"/>
      <c r="S598" s="3"/>
      <c r="V598" s="19"/>
      <c r="X598" s="13" t="s">
        <v>11</v>
      </c>
      <c r="Y598" s="12"/>
      <c r="AA598" s="9"/>
      <c r="AB598" s="10"/>
      <c r="AC598" s="10"/>
      <c r="AD598" s="5"/>
      <c r="AJ598" s="3"/>
      <c r="AK598" s="3"/>
      <c r="AL598" s="3"/>
      <c r="AM598" s="3"/>
      <c r="AN598" s="20"/>
      <c r="AO598" s="3"/>
    </row>
    <row r="599" spans="2:41" x14ac:dyDescent="0.25">
      <c r="B599" s="13" t="s">
        <v>12</v>
      </c>
      <c r="C599" s="12"/>
      <c r="E599" s="9"/>
      <c r="F599" s="10"/>
      <c r="G599" s="10"/>
      <c r="H599" s="5"/>
      <c r="N599" s="3"/>
      <c r="O599" s="3"/>
      <c r="P599" s="3"/>
      <c r="Q599" s="3"/>
      <c r="R599" s="20"/>
      <c r="S599" s="3"/>
      <c r="V599" s="19"/>
      <c r="X599" s="13" t="s">
        <v>12</v>
      </c>
      <c r="Y599" s="12"/>
      <c r="AA599" s="9"/>
      <c r="AB599" s="10"/>
      <c r="AC599" s="10"/>
      <c r="AD599" s="5"/>
      <c r="AJ599" s="3"/>
      <c r="AK599" s="3"/>
      <c r="AL599" s="3"/>
      <c r="AM599" s="3"/>
      <c r="AN599" s="20"/>
      <c r="AO599" s="3"/>
    </row>
    <row r="600" spans="2:41" x14ac:dyDescent="0.25">
      <c r="B600" s="13" t="s">
        <v>13</v>
      </c>
      <c r="C600" s="12"/>
      <c r="E600" s="9"/>
      <c r="F600" s="10"/>
      <c r="G600" s="10"/>
      <c r="H600" s="5"/>
      <c r="N600" s="3"/>
      <c r="O600" s="3"/>
      <c r="P600" s="3"/>
      <c r="Q600" s="3"/>
      <c r="R600" s="20"/>
      <c r="S600" s="3"/>
      <c r="V600" s="19"/>
      <c r="X600" s="13" t="s">
        <v>13</v>
      </c>
      <c r="Y600" s="12"/>
      <c r="AA600" s="9"/>
      <c r="AB600" s="10"/>
      <c r="AC600" s="10"/>
      <c r="AD600" s="5"/>
      <c r="AJ600" s="3"/>
      <c r="AK600" s="3"/>
      <c r="AL600" s="3"/>
      <c r="AM600" s="3"/>
      <c r="AN600" s="20"/>
      <c r="AO600" s="3"/>
    </row>
    <row r="601" spans="2:41" x14ac:dyDescent="0.25">
      <c r="B601" s="13" t="s">
        <v>14</v>
      </c>
      <c r="C601" s="12"/>
      <c r="E601" s="9"/>
      <c r="F601" s="10"/>
      <c r="G601" s="10"/>
      <c r="H601" s="5"/>
      <c r="N601" s="3"/>
      <c r="O601" s="3"/>
      <c r="P601" s="3"/>
      <c r="Q601" s="3"/>
      <c r="R601" s="20"/>
      <c r="S601" s="3"/>
      <c r="V601" s="19"/>
      <c r="X601" s="13" t="s">
        <v>14</v>
      </c>
      <c r="Y601" s="12"/>
      <c r="AA601" s="9"/>
      <c r="AB601" s="10"/>
      <c r="AC601" s="10"/>
      <c r="AD601" s="5"/>
      <c r="AJ601" s="3"/>
      <c r="AK601" s="3"/>
      <c r="AL601" s="3"/>
      <c r="AM601" s="3"/>
      <c r="AN601" s="20"/>
      <c r="AO601" s="3"/>
    </row>
    <row r="602" spans="2:41" x14ac:dyDescent="0.25">
      <c r="B602" s="13" t="s">
        <v>15</v>
      </c>
      <c r="C602" s="12"/>
      <c r="E602" s="9"/>
      <c r="F602" s="10"/>
      <c r="G602" s="10"/>
      <c r="H602" s="5"/>
      <c r="N602" s="3"/>
      <c r="O602" s="3"/>
      <c r="P602" s="3"/>
      <c r="Q602" s="3"/>
      <c r="R602" s="20"/>
      <c r="S602" s="3"/>
      <c r="V602" s="19"/>
      <c r="X602" s="13" t="s">
        <v>15</v>
      </c>
      <c r="Y602" s="12"/>
      <c r="AA602" s="9"/>
      <c r="AB602" s="10"/>
      <c r="AC602" s="10"/>
      <c r="AD602" s="5"/>
      <c r="AJ602" s="3"/>
      <c r="AK602" s="3"/>
      <c r="AL602" s="3"/>
      <c r="AM602" s="3"/>
      <c r="AN602" s="20"/>
      <c r="AO602" s="3"/>
    </row>
    <row r="603" spans="2:41" x14ac:dyDescent="0.25">
      <c r="B603" s="13" t="s">
        <v>16</v>
      </c>
      <c r="C603" s="12"/>
      <c r="E603" s="161" t="s">
        <v>7</v>
      </c>
      <c r="F603" s="162"/>
      <c r="G603" s="163"/>
      <c r="H603" s="5">
        <f>SUM(H589:H602)</f>
        <v>0</v>
      </c>
      <c r="N603" s="3"/>
      <c r="O603" s="3"/>
      <c r="P603" s="3"/>
      <c r="Q603" s="3"/>
      <c r="R603" s="20"/>
      <c r="S603" s="3"/>
      <c r="V603" s="19"/>
      <c r="X603" s="13" t="s">
        <v>16</v>
      </c>
      <c r="Y603" s="12"/>
      <c r="AA603" s="161" t="s">
        <v>7</v>
      </c>
      <c r="AB603" s="162"/>
      <c r="AC603" s="163"/>
      <c r="AD603" s="5">
        <f>SUM(AD589:AD602)</f>
        <v>0</v>
      </c>
      <c r="AJ603" s="3"/>
      <c r="AK603" s="3"/>
      <c r="AL603" s="3"/>
      <c r="AM603" s="3"/>
      <c r="AN603" s="20"/>
      <c r="AO603" s="3"/>
    </row>
    <row r="604" spans="2:41" x14ac:dyDescent="0.25">
      <c r="B604" s="13" t="s">
        <v>17</v>
      </c>
      <c r="C604" s="12"/>
      <c r="E604" s="15"/>
      <c r="F604" s="15"/>
      <c r="G604" s="15"/>
      <c r="N604" s="3"/>
      <c r="O604" s="3"/>
      <c r="P604" s="3"/>
      <c r="Q604" s="3"/>
      <c r="R604" s="20"/>
      <c r="S604" s="3"/>
      <c r="V604" s="19"/>
      <c r="X604" s="13" t="s">
        <v>17</v>
      </c>
      <c r="Y604" s="12"/>
      <c r="AA604" s="15"/>
      <c r="AB604" s="15"/>
      <c r="AC604" s="15"/>
      <c r="AJ604" s="3"/>
      <c r="AK604" s="3"/>
      <c r="AL604" s="3"/>
      <c r="AM604" s="3"/>
      <c r="AN604" s="20"/>
      <c r="AO604" s="3"/>
    </row>
    <row r="605" spans="2:41" x14ac:dyDescent="0.25">
      <c r="B605" s="14"/>
      <c r="C605" s="12"/>
      <c r="N605" s="161" t="s">
        <v>7</v>
      </c>
      <c r="O605" s="162"/>
      <c r="P605" s="162"/>
      <c r="Q605" s="163"/>
      <c r="R605" s="20">
        <f>SUM(R589:R604)</f>
        <v>0</v>
      </c>
      <c r="S605" s="3"/>
      <c r="V605" s="19"/>
      <c r="X605" s="14"/>
      <c r="Y605" s="12"/>
      <c r="AJ605" s="161" t="s">
        <v>7</v>
      </c>
      <c r="AK605" s="162"/>
      <c r="AL605" s="162"/>
      <c r="AM605" s="163"/>
      <c r="AN605" s="20">
        <f>SUM(AN589:AN604)</f>
        <v>0</v>
      </c>
      <c r="AO605" s="3"/>
    </row>
    <row r="606" spans="2:41" x14ac:dyDescent="0.25">
      <c r="B606" s="14"/>
      <c r="C606" s="12"/>
      <c r="V606" s="19"/>
      <c r="X606" s="14"/>
      <c r="Y606" s="12"/>
    </row>
    <row r="607" spans="2:41" x14ac:dyDescent="0.25">
      <c r="B607" s="14"/>
      <c r="C607" s="12"/>
      <c r="V607" s="19"/>
      <c r="X607" s="14"/>
      <c r="Y607" s="12"/>
    </row>
    <row r="608" spans="2:41" x14ac:dyDescent="0.25">
      <c r="B608" s="14"/>
      <c r="C608" s="12"/>
      <c r="E608" s="16"/>
      <c r="V608" s="19"/>
      <c r="X608" s="14"/>
      <c r="Y608" s="12"/>
      <c r="AA608" s="16"/>
    </row>
    <row r="609" spans="2:27" x14ac:dyDescent="0.25">
      <c r="B609" s="14"/>
      <c r="C609" s="12"/>
      <c r="V609" s="19"/>
      <c r="X609" s="14"/>
      <c r="Y609" s="12"/>
    </row>
    <row r="610" spans="2:27" x14ac:dyDescent="0.25">
      <c r="B610" s="14"/>
      <c r="C610" s="12"/>
      <c r="V610" s="19"/>
      <c r="X610" s="14"/>
      <c r="Y610" s="12"/>
    </row>
    <row r="611" spans="2:27" x14ac:dyDescent="0.25">
      <c r="B611" s="14"/>
      <c r="C611" s="12"/>
      <c r="V611" s="19"/>
      <c r="X611" s="14"/>
      <c r="Y611" s="12"/>
    </row>
    <row r="612" spans="2:27" x14ac:dyDescent="0.25">
      <c r="B612" s="14"/>
      <c r="C612" s="12"/>
      <c r="V612" s="19"/>
      <c r="X612" s="14"/>
      <c r="Y612" s="12"/>
    </row>
    <row r="613" spans="2:27" x14ac:dyDescent="0.25">
      <c r="B613" s="14"/>
      <c r="C613" s="12"/>
      <c r="V613" s="19"/>
      <c r="X613" s="14"/>
      <c r="Y613" s="12"/>
    </row>
    <row r="614" spans="2:27" x14ac:dyDescent="0.25">
      <c r="B614" s="13"/>
      <c r="C614" s="12"/>
      <c r="V614" s="19"/>
      <c r="X614" s="13"/>
      <c r="Y614" s="12"/>
    </row>
    <row r="615" spans="2:27" x14ac:dyDescent="0.25">
      <c r="B615" s="17" t="s">
        <v>18</v>
      </c>
      <c r="C615" s="18">
        <f>SUM(C596:C614)</f>
        <v>739.45</v>
      </c>
      <c r="D615" s="30" t="s">
        <v>22</v>
      </c>
      <c r="E615" s="30" t="s">
        <v>21</v>
      </c>
      <c r="V615" s="19"/>
      <c r="X615" s="17" t="s">
        <v>18</v>
      </c>
      <c r="Y615" s="18">
        <f>SUM(Y596:Y614)</f>
        <v>739.45</v>
      </c>
      <c r="Z615" s="30" t="s">
        <v>22</v>
      </c>
      <c r="AA615" s="30" t="s">
        <v>21</v>
      </c>
    </row>
    <row r="616" spans="2:27" x14ac:dyDescent="0.25">
      <c r="E616" s="1" t="s">
        <v>19</v>
      </c>
      <c r="V616" s="19"/>
      <c r="AA616" s="1" t="s">
        <v>19</v>
      </c>
    </row>
    <row r="617" spans="2:27" x14ac:dyDescent="0.25">
      <c r="V617" s="19"/>
    </row>
    <row r="618" spans="2:27" x14ac:dyDescent="0.25">
      <c r="V618" s="19"/>
    </row>
    <row r="619" spans="2:27" x14ac:dyDescent="0.25">
      <c r="V619" s="19"/>
    </row>
    <row r="620" spans="2:27" x14ac:dyDescent="0.25">
      <c r="V620" s="19"/>
    </row>
    <row r="621" spans="2:27" x14ac:dyDescent="0.25">
      <c r="V621" s="19"/>
    </row>
    <row r="622" spans="2:27" x14ac:dyDescent="0.25">
      <c r="V622" s="19"/>
    </row>
    <row r="623" spans="2:27" x14ac:dyDescent="0.25">
      <c r="V623" s="19"/>
    </row>
    <row r="624" spans="2:27" x14ac:dyDescent="0.25">
      <c r="V624" s="19"/>
    </row>
    <row r="625" spans="2:41" x14ac:dyDescent="0.25">
      <c r="V625" s="19"/>
    </row>
    <row r="626" spans="2:41" x14ac:dyDescent="0.25">
      <c r="V626" s="19"/>
    </row>
    <row r="627" spans="2:41" x14ac:dyDescent="0.25">
      <c r="V627" s="19"/>
    </row>
    <row r="628" spans="2:41" x14ac:dyDescent="0.25">
      <c r="V628" s="19"/>
    </row>
    <row r="629" spans="2:41" x14ac:dyDescent="0.25">
      <c r="V629" s="19"/>
      <c r="AC629" s="164" t="s">
        <v>29</v>
      </c>
      <c r="AD629" s="164"/>
      <c r="AE629" s="164"/>
    </row>
    <row r="630" spans="2:41" x14ac:dyDescent="0.25">
      <c r="H630" s="165" t="s">
        <v>28</v>
      </c>
      <c r="I630" s="165"/>
      <c r="J630" s="165"/>
      <c r="V630" s="19"/>
      <c r="AC630" s="164"/>
      <c r="AD630" s="164"/>
      <c r="AE630" s="164"/>
    </row>
    <row r="631" spans="2:41" x14ac:dyDescent="0.25">
      <c r="H631" s="165"/>
      <c r="I631" s="165"/>
      <c r="J631" s="165"/>
      <c r="V631" s="19"/>
      <c r="AC631" s="164"/>
      <c r="AD631" s="164"/>
      <c r="AE631" s="164"/>
    </row>
    <row r="632" spans="2:41" x14ac:dyDescent="0.25">
      <c r="V632" s="19"/>
    </row>
    <row r="633" spans="2:41" x14ac:dyDescent="0.25">
      <c r="V633" s="19"/>
    </row>
    <row r="634" spans="2:41" ht="23.25" x14ac:dyDescent="0.35">
      <c r="B634" s="24" t="s">
        <v>68</v>
      </c>
      <c r="V634" s="19"/>
      <c r="X634" s="24" t="s">
        <v>68</v>
      </c>
    </row>
    <row r="635" spans="2:41" ht="23.25" x14ac:dyDescent="0.35">
      <c r="B635" s="25" t="s">
        <v>32</v>
      </c>
      <c r="C635" s="22">
        <f>IF(X587="PAGADO",0,Y592)</f>
        <v>-739.45</v>
      </c>
      <c r="E635" s="166" t="s">
        <v>20</v>
      </c>
      <c r="F635" s="166"/>
      <c r="G635" s="166"/>
      <c r="H635" s="166"/>
      <c r="V635" s="19"/>
      <c r="X635" s="25" t="s">
        <v>32</v>
      </c>
      <c r="Y635" s="22">
        <f>IF(B635="PAGADO",0,C640)</f>
        <v>-739.45</v>
      </c>
      <c r="AA635" s="166" t="s">
        <v>20</v>
      </c>
      <c r="AB635" s="166"/>
      <c r="AC635" s="166"/>
      <c r="AD635" s="166"/>
    </row>
    <row r="636" spans="2:41" x14ac:dyDescent="0.25">
      <c r="B636" s="1" t="s">
        <v>0</v>
      </c>
      <c r="C636" s="21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9"/>
      <c r="X636" s="1" t="s">
        <v>0</v>
      </c>
      <c r="Y636" s="21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 x14ac:dyDescent="0.25">
      <c r="C637" s="22"/>
      <c r="E637" s="4"/>
      <c r="F637" s="3"/>
      <c r="G637" s="3"/>
      <c r="H637" s="5"/>
      <c r="N637" s="3"/>
      <c r="O637" s="3"/>
      <c r="P637" s="3"/>
      <c r="Q637" s="3"/>
      <c r="R637" s="20"/>
      <c r="S637" s="3"/>
      <c r="V637" s="19"/>
      <c r="Y637" s="22"/>
      <c r="AA637" s="4"/>
      <c r="AB637" s="3"/>
      <c r="AC637" s="3"/>
      <c r="AD637" s="5"/>
      <c r="AJ637" s="3"/>
      <c r="AK637" s="3"/>
      <c r="AL637" s="3"/>
      <c r="AM637" s="3"/>
      <c r="AN637" s="20"/>
      <c r="AO637" s="3"/>
    </row>
    <row r="638" spans="2:41" x14ac:dyDescent="0.25">
      <c r="B638" s="1" t="s">
        <v>24</v>
      </c>
      <c r="C638" s="21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20"/>
      <c r="S638" s="3"/>
      <c r="V638" s="19"/>
      <c r="X638" s="1" t="s">
        <v>24</v>
      </c>
      <c r="Y638" s="21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20"/>
      <c r="AO638" s="3"/>
    </row>
    <row r="639" spans="2:41" x14ac:dyDescent="0.25">
      <c r="B639" s="1" t="s">
        <v>9</v>
      </c>
      <c r="C639" s="22">
        <f>C662</f>
        <v>739.45</v>
      </c>
      <c r="E639" s="4"/>
      <c r="F639" s="3"/>
      <c r="G639" s="3"/>
      <c r="H639" s="5"/>
      <c r="N639" s="3"/>
      <c r="O639" s="3"/>
      <c r="P639" s="3"/>
      <c r="Q639" s="3"/>
      <c r="R639" s="20"/>
      <c r="S639" s="3"/>
      <c r="V639" s="19"/>
      <c r="X639" s="1" t="s">
        <v>9</v>
      </c>
      <c r="Y639" s="22">
        <f>Y662</f>
        <v>739.45</v>
      </c>
      <c r="AA639" s="4"/>
      <c r="AB639" s="3"/>
      <c r="AC639" s="3"/>
      <c r="AD639" s="5"/>
      <c r="AJ639" s="3"/>
      <c r="AK639" s="3"/>
      <c r="AL639" s="3"/>
      <c r="AM639" s="3"/>
      <c r="AN639" s="20"/>
      <c r="AO639" s="3"/>
    </row>
    <row r="640" spans="2:41" x14ac:dyDescent="0.25">
      <c r="B640" s="6" t="s">
        <v>25</v>
      </c>
      <c r="C640" s="23">
        <f>C638-C639</f>
        <v>-739.45</v>
      </c>
      <c r="E640" s="4"/>
      <c r="F640" s="3"/>
      <c r="G640" s="3"/>
      <c r="H640" s="5"/>
      <c r="N640" s="3"/>
      <c r="O640" s="3"/>
      <c r="P640" s="3"/>
      <c r="Q640" s="3"/>
      <c r="R640" s="20"/>
      <c r="S640" s="3"/>
      <c r="V640" s="19"/>
      <c r="X640" s="6" t="s">
        <v>8</v>
      </c>
      <c r="Y640" s="23">
        <f>Y638-Y639</f>
        <v>-739.45</v>
      </c>
      <c r="AA640" s="4"/>
      <c r="AB640" s="3"/>
      <c r="AC640" s="3"/>
      <c r="AD640" s="5"/>
      <c r="AJ640" s="3"/>
      <c r="AK640" s="3"/>
      <c r="AL640" s="3"/>
      <c r="AM640" s="3"/>
      <c r="AN640" s="20"/>
      <c r="AO640" s="3"/>
    </row>
    <row r="641" spans="2:41" ht="26.25" x14ac:dyDescent="0.4">
      <c r="B641" s="167" t="str">
        <f>IF(C640&lt;0,"NO PAGAR","COBRAR")</f>
        <v>NO PAGAR</v>
      </c>
      <c r="C641" s="167"/>
      <c r="E641" s="9"/>
      <c r="F641" s="10"/>
      <c r="G641" s="10"/>
      <c r="H641" s="5"/>
      <c r="N641" s="3"/>
      <c r="O641" s="3"/>
      <c r="P641" s="3"/>
      <c r="Q641" s="3"/>
      <c r="R641" s="20"/>
      <c r="S641" s="3"/>
      <c r="V641" s="19"/>
      <c r="X641" s="167" t="str">
        <f>IF(Y640&lt;0,"NO PAGAR","COBRAR")</f>
        <v>NO PAGAR</v>
      </c>
      <c r="Y641" s="167"/>
      <c r="AA641" s="9"/>
      <c r="AB641" s="10"/>
      <c r="AC641" s="10"/>
      <c r="AD641" s="5"/>
      <c r="AJ641" s="3"/>
      <c r="AK641" s="3"/>
      <c r="AL641" s="3"/>
      <c r="AM641" s="3"/>
      <c r="AN641" s="20"/>
      <c r="AO641" s="3"/>
    </row>
    <row r="642" spans="2:41" x14ac:dyDescent="0.25">
      <c r="B642" s="159" t="s">
        <v>9</v>
      </c>
      <c r="C642" s="160"/>
      <c r="E642" s="9"/>
      <c r="F642" s="10"/>
      <c r="G642" s="10"/>
      <c r="H642" s="5"/>
      <c r="N642" s="3"/>
      <c r="O642" s="3"/>
      <c r="P642" s="3"/>
      <c r="Q642" s="3"/>
      <c r="R642" s="20"/>
      <c r="S642" s="3"/>
      <c r="V642" s="19"/>
      <c r="X642" s="159" t="s">
        <v>9</v>
      </c>
      <c r="Y642" s="160"/>
      <c r="AA642" s="9"/>
      <c r="AB642" s="10"/>
      <c r="AC642" s="10"/>
      <c r="AD642" s="5"/>
      <c r="AJ642" s="3"/>
      <c r="AK642" s="3"/>
      <c r="AL642" s="3"/>
      <c r="AM642" s="3"/>
      <c r="AN642" s="20"/>
      <c r="AO642" s="3"/>
    </row>
    <row r="643" spans="2:41" x14ac:dyDescent="0.25">
      <c r="B643" s="11" t="str">
        <f>IF(C676&lt;0,"SALDO A FAVOR","SALDO ADELANTAD0'")</f>
        <v>SALDO ADELANTAD0'</v>
      </c>
      <c r="C643" s="12">
        <f>IF(Y587&lt;=0,Y587*-1)</f>
        <v>739.45</v>
      </c>
      <c r="E643" s="9"/>
      <c r="F643" s="10"/>
      <c r="G643" s="10"/>
      <c r="H643" s="5"/>
      <c r="N643" s="3"/>
      <c r="O643" s="3"/>
      <c r="P643" s="3"/>
      <c r="Q643" s="3"/>
      <c r="R643" s="20"/>
      <c r="S643" s="3"/>
      <c r="V643" s="19"/>
      <c r="X643" s="11" t="str">
        <f>IF(C640&lt;0,"SALDO ADELANTADO","SALDO A FAVOR'")</f>
        <v>SALDO ADELANTADO</v>
      </c>
      <c r="Y643" s="12">
        <f>IF(C640&lt;=0,C640*-1)</f>
        <v>739.45</v>
      </c>
      <c r="AA643" s="9"/>
      <c r="AB643" s="10"/>
      <c r="AC643" s="10"/>
      <c r="AD643" s="5"/>
      <c r="AJ643" s="3"/>
      <c r="AK643" s="3"/>
      <c r="AL643" s="3"/>
      <c r="AM643" s="3"/>
      <c r="AN643" s="20"/>
      <c r="AO643" s="3"/>
    </row>
    <row r="644" spans="2:41" x14ac:dyDescent="0.25">
      <c r="B644" s="13" t="s">
        <v>10</v>
      </c>
      <c r="C644" s="12">
        <f>R653</f>
        <v>0</v>
      </c>
      <c r="E644" s="9"/>
      <c r="F644" s="10"/>
      <c r="G644" s="10"/>
      <c r="H644" s="5"/>
      <c r="N644" s="3"/>
      <c r="O644" s="3"/>
      <c r="P644" s="3"/>
      <c r="Q644" s="3"/>
      <c r="R644" s="20"/>
      <c r="S644" s="3"/>
      <c r="V644" s="19"/>
      <c r="X644" s="13" t="s">
        <v>10</v>
      </c>
      <c r="Y644" s="12">
        <f>AN653</f>
        <v>0</v>
      </c>
      <c r="AA644" s="9"/>
      <c r="AB644" s="10"/>
      <c r="AC644" s="10"/>
      <c r="AD644" s="5"/>
      <c r="AJ644" s="3"/>
      <c r="AK644" s="3"/>
      <c r="AL644" s="3"/>
      <c r="AM644" s="3"/>
      <c r="AN644" s="20"/>
      <c r="AO644" s="3"/>
    </row>
    <row r="645" spans="2:41" x14ac:dyDescent="0.25">
      <c r="B645" s="13" t="s">
        <v>11</v>
      </c>
      <c r="C645" s="12"/>
      <c r="E645" s="9"/>
      <c r="F645" s="10"/>
      <c r="G645" s="10"/>
      <c r="H645" s="5"/>
      <c r="N645" s="3"/>
      <c r="O645" s="3"/>
      <c r="P645" s="3"/>
      <c r="Q645" s="3"/>
      <c r="R645" s="20"/>
      <c r="S645" s="3"/>
      <c r="V645" s="19"/>
      <c r="X645" s="13" t="s">
        <v>11</v>
      </c>
      <c r="Y645" s="12"/>
      <c r="AA645" s="9"/>
      <c r="AB645" s="10"/>
      <c r="AC645" s="10"/>
      <c r="AD645" s="5"/>
      <c r="AJ645" s="3"/>
      <c r="AK645" s="3"/>
      <c r="AL645" s="3"/>
      <c r="AM645" s="3"/>
      <c r="AN645" s="20"/>
      <c r="AO645" s="3"/>
    </row>
    <row r="646" spans="2:41" x14ac:dyDescent="0.25">
      <c r="B646" s="13" t="s">
        <v>12</v>
      </c>
      <c r="C646" s="12"/>
      <c r="E646" s="9"/>
      <c r="F646" s="10"/>
      <c r="G646" s="10"/>
      <c r="H646" s="5"/>
      <c r="N646" s="3"/>
      <c r="O646" s="3"/>
      <c r="P646" s="3"/>
      <c r="Q646" s="3"/>
      <c r="R646" s="20"/>
      <c r="S646" s="3"/>
      <c r="V646" s="19"/>
      <c r="X646" s="13" t="s">
        <v>12</v>
      </c>
      <c r="Y646" s="12"/>
      <c r="AA646" s="9"/>
      <c r="AB646" s="10"/>
      <c r="AC646" s="10"/>
      <c r="AD646" s="5"/>
      <c r="AJ646" s="3"/>
      <c r="AK646" s="3"/>
      <c r="AL646" s="3"/>
      <c r="AM646" s="3"/>
      <c r="AN646" s="20"/>
      <c r="AO646" s="3"/>
    </row>
    <row r="647" spans="2:41" x14ac:dyDescent="0.25">
      <c r="B647" s="13" t="s">
        <v>13</v>
      </c>
      <c r="C647" s="12"/>
      <c r="E647" s="9"/>
      <c r="F647" s="10"/>
      <c r="G647" s="10"/>
      <c r="H647" s="5"/>
      <c r="N647" s="3"/>
      <c r="O647" s="3"/>
      <c r="P647" s="3"/>
      <c r="Q647" s="3"/>
      <c r="R647" s="20"/>
      <c r="S647" s="3"/>
      <c r="V647" s="19"/>
      <c r="X647" s="13" t="s">
        <v>13</v>
      </c>
      <c r="Y647" s="12"/>
      <c r="AA647" s="9"/>
      <c r="AB647" s="10"/>
      <c r="AC647" s="10"/>
      <c r="AD647" s="5"/>
      <c r="AJ647" s="3"/>
      <c r="AK647" s="3"/>
      <c r="AL647" s="3"/>
      <c r="AM647" s="3"/>
      <c r="AN647" s="20"/>
      <c r="AO647" s="3"/>
    </row>
    <row r="648" spans="2:41" x14ac:dyDescent="0.25">
      <c r="B648" s="13" t="s">
        <v>14</v>
      </c>
      <c r="C648" s="12"/>
      <c r="E648" s="9"/>
      <c r="F648" s="10"/>
      <c r="G648" s="10"/>
      <c r="H648" s="5"/>
      <c r="N648" s="3"/>
      <c r="O648" s="3"/>
      <c r="P648" s="3"/>
      <c r="Q648" s="3"/>
      <c r="R648" s="20"/>
      <c r="S648" s="3"/>
      <c r="V648" s="19"/>
      <c r="X648" s="13" t="s">
        <v>14</v>
      </c>
      <c r="Y648" s="12"/>
      <c r="AA648" s="9"/>
      <c r="AB648" s="10"/>
      <c r="AC648" s="10"/>
      <c r="AD648" s="5"/>
      <c r="AJ648" s="3"/>
      <c r="AK648" s="3"/>
      <c r="AL648" s="3"/>
      <c r="AM648" s="3"/>
      <c r="AN648" s="20"/>
      <c r="AO648" s="3"/>
    </row>
    <row r="649" spans="2:41" x14ac:dyDescent="0.25">
      <c r="B649" s="13" t="s">
        <v>15</v>
      </c>
      <c r="C649" s="12"/>
      <c r="E649" s="9"/>
      <c r="F649" s="10"/>
      <c r="G649" s="10"/>
      <c r="H649" s="5"/>
      <c r="N649" s="3"/>
      <c r="O649" s="3"/>
      <c r="P649" s="3"/>
      <c r="Q649" s="3"/>
      <c r="R649" s="20"/>
      <c r="S649" s="3"/>
      <c r="V649" s="19"/>
      <c r="X649" s="13" t="s">
        <v>15</v>
      </c>
      <c r="Y649" s="12"/>
      <c r="AA649" s="9"/>
      <c r="AB649" s="10"/>
      <c r="AC649" s="10"/>
      <c r="AD649" s="5"/>
      <c r="AJ649" s="3"/>
      <c r="AK649" s="3"/>
      <c r="AL649" s="3"/>
      <c r="AM649" s="3"/>
      <c r="AN649" s="20"/>
      <c r="AO649" s="3"/>
    </row>
    <row r="650" spans="2:41" x14ac:dyDescent="0.25">
      <c r="B650" s="13" t="s">
        <v>16</v>
      </c>
      <c r="C650" s="12"/>
      <c r="E650" s="9"/>
      <c r="F650" s="10"/>
      <c r="G650" s="10"/>
      <c r="H650" s="5"/>
      <c r="N650" s="3"/>
      <c r="O650" s="3"/>
      <c r="P650" s="3"/>
      <c r="Q650" s="3"/>
      <c r="R650" s="20"/>
      <c r="S650" s="3"/>
      <c r="V650" s="19"/>
      <c r="X650" s="13" t="s">
        <v>16</v>
      </c>
      <c r="Y650" s="12"/>
      <c r="AA650" s="9"/>
      <c r="AB650" s="10"/>
      <c r="AC650" s="10"/>
      <c r="AD650" s="5"/>
      <c r="AJ650" s="3"/>
      <c r="AK650" s="3"/>
      <c r="AL650" s="3"/>
      <c r="AM650" s="3"/>
      <c r="AN650" s="20"/>
      <c r="AO650" s="3"/>
    </row>
    <row r="651" spans="2:41" x14ac:dyDescent="0.25">
      <c r="B651" s="13" t="s">
        <v>17</v>
      </c>
      <c r="C651" s="12"/>
      <c r="E651" s="161" t="s">
        <v>7</v>
      </c>
      <c r="F651" s="162"/>
      <c r="G651" s="163"/>
      <c r="H651" s="5">
        <f>SUM(H637:H650)</f>
        <v>0</v>
      </c>
      <c r="N651" s="3"/>
      <c r="O651" s="3"/>
      <c r="P651" s="3"/>
      <c r="Q651" s="3"/>
      <c r="R651" s="20"/>
      <c r="S651" s="3"/>
      <c r="V651" s="19"/>
      <c r="X651" s="13" t="s">
        <v>17</v>
      </c>
      <c r="Y651" s="12"/>
      <c r="AA651" s="161" t="s">
        <v>7</v>
      </c>
      <c r="AB651" s="162"/>
      <c r="AC651" s="163"/>
      <c r="AD651" s="5">
        <f>SUM(AD637:AD650)</f>
        <v>0</v>
      </c>
      <c r="AJ651" s="3"/>
      <c r="AK651" s="3"/>
      <c r="AL651" s="3"/>
      <c r="AM651" s="3"/>
      <c r="AN651" s="20"/>
      <c r="AO651" s="3"/>
    </row>
    <row r="652" spans="2:41" x14ac:dyDescent="0.25">
      <c r="B652" s="14"/>
      <c r="C652" s="12"/>
      <c r="E652" s="15"/>
      <c r="F652" s="15"/>
      <c r="G652" s="15"/>
      <c r="N652" s="3"/>
      <c r="O652" s="3"/>
      <c r="P652" s="3"/>
      <c r="Q652" s="3"/>
      <c r="R652" s="20"/>
      <c r="S652" s="3"/>
      <c r="V652" s="19"/>
      <c r="X652" s="14"/>
      <c r="Y652" s="12"/>
      <c r="AA652" s="15"/>
      <c r="AB652" s="15"/>
      <c r="AC652" s="15"/>
      <c r="AJ652" s="3"/>
      <c r="AK652" s="3"/>
      <c r="AL652" s="3"/>
      <c r="AM652" s="3"/>
      <c r="AN652" s="20"/>
      <c r="AO652" s="3"/>
    </row>
    <row r="653" spans="2:41" x14ac:dyDescent="0.25">
      <c r="B653" s="14"/>
      <c r="C653" s="12"/>
      <c r="N653" s="161" t="s">
        <v>7</v>
      </c>
      <c r="O653" s="162"/>
      <c r="P653" s="162"/>
      <c r="Q653" s="163"/>
      <c r="R653" s="20">
        <f>SUM(R637:R652)</f>
        <v>0</v>
      </c>
      <c r="S653" s="3"/>
      <c r="V653" s="19"/>
      <c r="X653" s="14"/>
      <c r="Y653" s="12"/>
      <c r="AJ653" s="161" t="s">
        <v>7</v>
      </c>
      <c r="AK653" s="162"/>
      <c r="AL653" s="162"/>
      <c r="AM653" s="163"/>
      <c r="AN653" s="20">
        <f>SUM(AN637:AN652)</f>
        <v>0</v>
      </c>
      <c r="AO653" s="3"/>
    </row>
    <row r="654" spans="2:41" x14ac:dyDescent="0.25">
      <c r="B654" s="14"/>
      <c r="C654" s="12"/>
      <c r="V654" s="19"/>
      <c r="X654" s="14"/>
      <c r="Y654" s="12"/>
    </row>
    <row r="655" spans="2:41" x14ac:dyDescent="0.25">
      <c r="B655" s="14"/>
      <c r="C655" s="12"/>
      <c r="V655" s="19"/>
      <c r="X655" s="14"/>
      <c r="Y655" s="12"/>
    </row>
    <row r="656" spans="2:41" x14ac:dyDescent="0.25">
      <c r="B656" s="14"/>
      <c r="C656" s="12"/>
      <c r="E656" s="16"/>
      <c r="V656" s="19"/>
      <c r="X656" s="14"/>
      <c r="Y656" s="12"/>
      <c r="AA656" s="16"/>
    </row>
    <row r="657" spans="1:43" x14ac:dyDescent="0.25">
      <c r="B657" s="14"/>
      <c r="C657" s="12"/>
      <c r="V657" s="19"/>
      <c r="X657" s="14"/>
      <c r="Y657" s="12"/>
    </row>
    <row r="658" spans="1:43" x14ac:dyDescent="0.25">
      <c r="B658" s="14"/>
      <c r="C658" s="12"/>
      <c r="V658" s="19"/>
      <c r="X658" s="14"/>
      <c r="Y658" s="12"/>
    </row>
    <row r="659" spans="1:43" x14ac:dyDescent="0.25">
      <c r="B659" s="14"/>
      <c r="C659" s="12"/>
      <c r="V659" s="19"/>
      <c r="X659" s="14"/>
      <c r="Y659" s="12"/>
    </row>
    <row r="660" spans="1:43" x14ac:dyDescent="0.25">
      <c r="B660" s="14"/>
      <c r="C660" s="12"/>
      <c r="V660" s="19"/>
      <c r="X660" s="14"/>
      <c r="Y660" s="12"/>
    </row>
    <row r="661" spans="1:43" x14ac:dyDescent="0.25">
      <c r="B661" s="13"/>
      <c r="C661" s="12"/>
      <c r="V661" s="19"/>
      <c r="X661" s="13"/>
      <c r="Y661" s="12"/>
    </row>
    <row r="662" spans="1:43" x14ac:dyDescent="0.25">
      <c r="B662" s="17" t="s">
        <v>18</v>
      </c>
      <c r="C662" s="18">
        <f>SUM(C643:C661)</f>
        <v>739.45</v>
      </c>
      <c r="V662" s="19"/>
      <c r="X662" s="17" t="s">
        <v>18</v>
      </c>
      <c r="Y662" s="18">
        <f>SUM(Y643:Y661)</f>
        <v>739.45</v>
      </c>
    </row>
    <row r="663" spans="1:43" x14ac:dyDescent="0.25">
      <c r="D663" s="30" t="s">
        <v>22</v>
      </c>
      <c r="E663" s="30" t="s">
        <v>21</v>
      </c>
      <c r="V663" s="19"/>
      <c r="Z663" s="30" t="s">
        <v>22</v>
      </c>
      <c r="AA663" s="30" t="s">
        <v>21</v>
      </c>
    </row>
    <row r="664" spans="1:43" x14ac:dyDescent="0.25">
      <c r="E664" s="1" t="s">
        <v>19</v>
      </c>
      <c r="V664" s="19"/>
      <c r="AA664" s="1" t="s">
        <v>19</v>
      </c>
    </row>
    <row r="665" spans="1:43" x14ac:dyDescent="0.25">
      <c r="V665" s="19"/>
    </row>
    <row r="666" spans="1:43" x14ac:dyDescent="0.25">
      <c r="V666" s="19"/>
    </row>
    <row r="667" spans="1:43" x14ac:dyDescent="0.25">
      <c r="V667" s="19"/>
    </row>
    <row r="668" spans="1:43" x14ac:dyDescent="0.25">
      <c r="V668" s="19"/>
    </row>
    <row r="669" spans="1:43" x14ac:dyDescent="0.25">
      <c r="V669" s="19"/>
    </row>
    <row r="670" spans="1:43" x14ac:dyDescent="0.25">
      <c r="V670" s="19"/>
    </row>
    <row r="671" spans="1:43" x14ac:dyDescent="0.2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</row>
    <row r="672" spans="1:43" x14ac:dyDescent="0.2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</row>
    <row r="673" spans="1:43" x14ac:dyDescent="0.2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</row>
    <row r="674" spans="1:43" x14ac:dyDescent="0.25">
      <c r="V674" s="19"/>
    </row>
    <row r="675" spans="1:43" x14ac:dyDescent="0.25">
      <c r="H675" s="165" t="s">
        <v>30</v>
      </c>
      <c r="I675" s="165"/>
      <c r="J675" s="165"/>
      <c r="V675" s="19"/>
      <c r="AA675" s="165" t="s">
        <v>31</v>
      </c>
      <c r="AB675" s="165"/>
      <c r="AC675" s="165"/>
    </row>
    <row r="676" spans="1:43" x14ac:dyDescent="0.25">
      <c r="H676" s="165"/>
      <c r="I676" s="165"/>
      <c r="J676" s="165"/>
      <c r="V676" s="19"/>
      <c r="AA676" s="165"/>
      <c r="AB676" s="165"/>
      <c r="AC676" s="165"/>
    </row>
    <row r="677" spans="1:43" x14ac:dyDescent="0.25">
      <c r="V677" s="19"/>
    </row>
    <row r="678" spans="1:43" x14ac:dyDescent="0.25">
      <c r="V678" s="19"/>
    </row>
    <row r="679" spans="1:43" ht="23.25" x14ac:dyDescent="0.35">
      <c r="B679" s="26" t="s">
        <v>68</v>
      </c>
      <c r="V679" s="19"/>
      <c r="X679" s="24" t="s">
        <v>68</v>
      </c>
    </row>
    <row r="680" spans="1:43" ht="23.25" x14ac:dyDescent="0.35">
      <c r="B680" s="25" t="s">
        <v>32</v>
      </c>
      <c r="C680" s="22">
        <f>IF(X635="PAGADO",0,C640)</f>
        <v>-739.45</v>
      </c>
      <c r="E680" s="166" t="s">
        <v>20</v>
      </c>
      <c r="F680" s="166"/>
      <c r="G680" s="166"/>
      <c r="H680" s="166"/>
      <c r="V680" s="19"/>
      <c r="X680" s="25" t="s">
        <v>32</v>
      </c>
      <c r="Y680" s="22">
        <f>IF(B1480="PAGADO",0,C685)</f>
        <v>-739.45</v>
      </c>
      <c r="AA680" s="166" t="s">
        <v>20</v>
      </c>
      <c r="AB680" s="166"/>
      <c r="AC680" s="166"/>
      <c r="AD680" s="166"/>
    </row>
    <row r="681" spans="1:43" x14ac:dyDescent="0.25">
      <c r="B681" s="1" t="s">
        <v>0</v>
      </c>
      <c r="C681" s="21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9"/>
      <c r="X681" s="1" t="s">
        <v>0</v>
      </c>
      <c r="Y681" s="21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 x14ac:dyDescent="0.25">
      <c r="C682" s="22"/>
      <c r="E682" s="4"/>
      <c r="F682" s="3"/>
      <c r="G682" s="3"/>
      <c r="H682" s="5"/>
      <c r="N682" s="3"/>
      <c r="O682" s="3"/>
      <c r="P682" s="3"/>
      <c r="Q682" s="3"/>
      <c r="R682" s="20"/>
      <c r="S682" s="3"/>
      <c r="V682" s="19"/>
      <c r="Y682" s="22"/>
      <c r="AA682" s="4"/>
      <c r="AB682" s="3"/>
      <c r="AC682" s="3"/>
      <c r="AD682" s="5"/>
      <c r="AJ682" s="3"/>
      <c r="AK682" s="3"/>
      <c r="AL682" s="3"/>
      <c r="AM682" s="3"/>
      <c r="AN682" s="20"/>
      <c r="AO682" s="3"/>
    </row>
    <row r="683" spans="1:43" x14ac:dyDescent="0.25">
      <c r="B683" s="1" t="s">
        <v>24</v>
      </c>
      <c r="C683" s="21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20"/>
      <c r="S683" s="3"/>
      <c r="V683" s="19"/>
      <c r="X683" s="1" t="s">
        <v>24</v>
      </c>
      <c r="Y683" s="21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20"/>
      <c r="AO683" s="3"/>
    </row>
    <row r="684" spans="1:43" x14ac:dyDescent="0.25">
      <c r="B684" s="1" t="s">
        <v>9</v>
      </c>
      <c r="C684" s="22">
        <f>C708</f>
        <v>739.45</v>
      </c>
      <c r="E684" s="4"/>
      <c r="F684" s="3"/>
      <c r="G684" s="3"/>
      <c r="H684" s="5"/>
      <c r="N684" s="3"/>
      <c r="O684" s="3"/>
      <c r="P684" s="3"/>
      <c r="Q684" s="3"/>
      <c r="R684" s="20"/>
      <c r="S684" s="3"/>
      <c r="V684" s="19"/>
      <c r="X684" s="1" t="s">
        <v>9</v>
      </c>
      <c r="Y684" s="22">
        <f>Y708</f>
        <v>739.45</v>
      </c>
      <c r="AA684" s="4"/>
      <c r="AB684" s="3"/>
      <c r="AC684" s="3"/>
      <c r="AD684" s="5"/>
      <c r="AJ684" s="3"/>
      <c r="AK684" s="3"/>
      <c r="AL684" s="3"/>
      <c r="AM684" s="3"/>
      <c r="AN684" s="20"/>
      <c r="AO684" s="3"/>
    </row>
    <row r="685" spans="1:43" x14ac:dyDescent="0.25">
      <c r="B685" s="6" t="s">
        <v>26</v>
      </c>
      <c r="C685" s="23">
        <f>C683-C684</f>
        <v>-739.45</v>
      </c>
      <c r="E685" s="4"/>
      <c r="F685" s="3"/>
      <c r="G685" s="3"/>
      <c r="H685" s="5"/>
      <c r="N685" s="3"/>
      <c r="O685" s="3"/>
      <c r="P685" s="3"/>
      <c r="Q685" s="3"/>
      <c r="R685" s="20"/>
      <c r="S685" s="3"/>
      <c r="V685" s="19"/>
      <c r="X685" s="6" t="s">
        <v>27</v>
      </c>
      <c r="Y685" s="23">
        <f>Y683-Y684</f>
        <v>-739.45</v>
      </c>
      <c r="AA685" s="4"/>
      <c r="AB685" s="3"/>
      <c r="AC685" s="3"/>
      <c r="AD685" s="5"/>
      <c r="AJ685" s="3"/>
      <c r="AK685" s="3"/>
      <c r="AL685" s="3"/>
      <c r="AM685" s="3"/>
      <c r="AN685" s="20"/>
      <c r="AO685" s="3"/>
    </row>
    <row r="686" spans="1:43" ht="23.25" x14ac:dyDescent="0.35">
      <c r="B686" s="6"/>
      <c r="C686" s="7"/>
      <c r="E686" s="9"/>
      <c r="F686" s="10"/>
      <c r="G686" s="10"/>
      <c r="H686" s="5"/>
      <c r="N686" s="3"/>
      <c r="O686" s="3"/>
      <c r="P686" s="3"/>
      <c r="Q686" s="3"/>
      <c r="R686" s="20"/>
      <c r="S686" s="3"/>
      <c r="V686" s="19"/>
      <c r="X686" s="168" t="str">
        <f>IF(Y685&lt;0,"NO PAGAR","COBRAR'")</f>
        <v>NO PAGAR</v>
      </c>
      <c r="Y686" s="168"/>
      <c r="AA686" s="9"/>
      <c r="AB686" s="10"/>
      <c r="AC686" s="10"/>
      <c r="AD686" s="5"/>
      <c r="AJ686" s="3"/>
      <c r="AK686" s="3"/>
      <c r="AL686" s="3"/>
      <c r="AM686" s="3"/>
      <c r="AN686" s="20"/>
      <c r="AO686" s="3"/>
    </row>
    <row r="687" spans="1:43" ht="23.25" x14ac:dyDescent="0.35">
      <c r="B687" s="168" t="str">
        <f>IF(C685&lt;0,"NO PAGAR","COBRAR'")</f>
        <v>NO PAGAR</v>
      </c>
      <c r="C687" s="168"/>
      <c r="E687" s="9"/>
      <c r="F687" s="10"/>
      <c r="G687" s="10"/>
      <c r="H687" s="5"/>
      <c r="N687" s="3"/>
      <c r="O687" s="3"/>
      <c r="P687" s="3"/>
      <c r="Q687" s="3"/>
      <c r="R687" s="20"/>
      <c r="S687" s="3"/>
      <c r="V687" s="19"/>
      <c r="X687" s="6"/>
      <c r="Y687" s="8"/>
      <c r="AA687" s="9"/>
      <c r="AB687" s="10"/>
      <c r="AC687" s="10"/>
      <c r="AD687" s="5"/>
      <c r="AJ687" s="3"/>
      <c r="AK687" s="3"/>
      <c r="AL687" s="3"/>
      <c r="AM687" s="3"/>
      <c r="AN687" s="20"/>
      <c r="AO687" s="3"/>
    </row>
    <row r="688" spans="1:43" x14ac:dyDescent="0.25">
      <c r="B688" s="159" t="s">
        <v>9</v>
      </c>
      <c r="C688" s="160"/>
      <c r="E688" s="9"/>
      <c r="F688" s="10"/>
      <c r="G688" s="10"/>
      <c r="H688" s="5"/>
      <c r="N688" s="3"/>
      <c r="O688" s="3"/>
      <c r="P688" s="3"/>
      <c r="Q688" s="3"/>
      <c r="R688" s="20"/>
      <c r="S688" s="3"/>
      <c r="V688" s="19"/>
      <c r="X688" s="159" t="s">
        <v>9</v>
      </c>
      <c r="Y688" s="160"/>
      <c r="AA688" s="9"/>
      <c r="AB688" s="10"/>
      <c r="AC688" s="10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1" t="str">
        <f>IF(Y640&lt;0,"SALDO ADELANTADO","SALDO A FAVOR '")</f>
        <v>SALDO ADELANTADO</v>
      </c>
      <c r="C689" s="12">
        <f>IF(Y640&lt;=0,Y640*-1)</f>
        <v>739.45</v>
      </c>
      <c r="E689" s="9"/>
      <c r="F689" s="10"/>
      <c r="G689" s="10"/>
      <c r="H689" s="5"/>
      <c r="N689" s="3"/>
      <c r="O689" s="3"/>
      <c r="P689" s="3"/>
      <c r="Q689" s="3"/>
      <c r="R689" s="20"/>
      <c r="S689" s="3"/>
      <c r="V689" s="19"/>
      <c r="X689" s="11" t="str">
        <f>IF(C685&lt;0,"SALDO ADELANTADO","SALDO A FAVOR'")</f>
        <v>SALDO ADELANTADO</v>
      </c>
      <c r="Y689" s="12">
        <f>IF(C685&lt;=0,C685*-1)</f>
        <v>739.45</v>
      </c>
      <c r="AA689" s="9"/>
      <c r="AB689" s="10"/>
      <c r="AC689" s="10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3" t="s">
        <v>10</v>
      </c>
      <c r="C690" s="12">
        <f>R698</f>
        <v>0</v>
      </c>
      <c r="E690" s="9"/>
      <c r="F690" s="10"/>
      <c r="G690" s="10"/>
      <c r="H690" s="5"/>
      <c r="N690" s="3"/>
      <c r="O690" s="3"/>
      <c r="P690" s="3"/>
      <c r="Q690" s="3"/>
      <c r="R690" s="20"/>
      <c r="S690" s="3"/>
      <c r="V690" s="19"/>
      <c r="X690" s="13" t="s">
        <v>10</v>
      </c>
      <c r="Y690" s="12">
        <f>AN698</f>
        <v>0</v>
      </c>
      <c r="AA690" s="9"/>
      <c r="AB690" s="10"/>
      <c r="AC690" s="10"/>
      <c r="AD690" s="5"/>
      <c r="AJ690" s="3"/>
      <c r="AK690" s="3"/>
      <c r="AL690" s="3"/>
      <c r="AM690" s="3"/>
      <c r="AN690" s="20"/>
      <c r="AO690" s="3"/>
    </row>
    <row r="691" spans="2:41" x14ac:dyDescent="0.25">
      <c r="B691" s="13" t="s">
        <v>11</v>
      </c>
      <c r="C691" s="12"/>
      <c r="E691" s="9"/>
      <c r="F691" s="10"/>
      <c r="G691" s="10"/>
      <c r="H691" s="5"/>
      <c r="N691" s="3"/>
      <c r="O691" s="3"/>
      <c r="P691" s="3"/>
      <c r="Q691" s="3"/>
      <c r="R691" s="20"/>
      <c r="S691" s="3"/>
      <c r="V691" s="19"/>
      <c r="X691" s="13" t="s">
        <v>11</v>
      </c>
      <c r="Y691" s="12"/>
      <c r="AA691" s="9"/>
      <c r="AB691" s="10"/>
      <c r="AC691" s="10"/>
      <c r="AD691" s="5"/>
      <c r="AJ691" s="3"/>
      <c r="AK691" s="3"/>
      <c r="AL691" s="3"/>
      <c r="AM691" s="3"/>
      <c r="AN691" s="20"/>
      <c r="AO691" s="3"/>
    </row>
    <row r="692" spans="2:41" x14ac:dyDescent="0.25">
      <c r="B692" s="13" t="s">
        <v>12</v>
      </c>
      <c r="C692" s="12"/>
      <c r="E692" s="9"/>
      <c r="F692" s="10"/>
      <c r="G692" s="10"/>
      <c r="H692" s="5"/>
      <c r="N692" s="3"/>
      <c r="O692" s="3"/>
      <c r="P692" s="3"/>
      <c r="Q692" s="3"/>
      <c r="R692" s="20"/>
      <c r="S692" s="3"/>
      <c r="V692" s="19"/>
      <c r="X692" s="13" t="s">
        <v>12</v>
      </c>
      <c r="Y692" s="12"/>
      <c r="AA692" s="9"/>
      <c r="AB692" s="10"/>
      <c r="AC692" s="10"/>
      <c r="AD692" s="5"/>
      <c r="AJ692" s="3"/>
      <c r="AK692" s="3"/>
      <c r="AL692" s="3"/>
      <c r="AM692" s="3"/>
      <c r="AN692" s="20"/>
      <c r="AO692" s="3"/>
    </row>
    <row r="693" spans="2:41" x14ac:dyDescent="0.25">
      <c r="B693" s="13" t="s">
        <v>13</v>
      </c>
      <c r="C693" s="12"/>
      <c r="E693" s="9"/>
      <c r="F693" s="10"/>
      <c r="G693" s="10"/>
      <c r="H693" s="5"/>
      <c r="N693" s="3"/>
      <c r="O693" s="3"/>
      <c r="P693" s="3"/>
      <c r="Q693" s="3"/>
      <c r="R693" s="20"/>
      <c r="S693" s="3"/>
      <c r="V693" s="19"/>
      <c r="X693" s="13" t="s">
        <v>13</v>
      </c>
      <c r="Y693" s="12"/>
      <c r="AA693" s="9"/>
      <c r="AB693" s="10"/>
      <c r="AC693" s="10"/>
      <c r="AD693" s="5"/>
      <c r="AJ693" s="3"/>
      <c r="AK693" s="3"/>
      <c r="AL693" s="3"/>
      <c r="AM693" s="3"/>
      <c r="AN693" s="20"/>
      <c r="AO693" s="3"/>
    </row>
    <row r="694" spans="2:41" x14ac:dyDescent="0.25">
      <c r="B694" s="13" t="s">
        <v>14</v>
      </c>
      <c r="C694" s="12"/>
      <c r="E694" s="9"/>
      <c r="F694" s="10"/>
      <c r="G694" s="10"/>
      <c r="H694" s="5"/>
      <c r="N694" s="3"/>
      <c r="O694" s="3"/>
      <c r="P694" s="3"/>
      <c r="Q694" s="3"/>
      <c r="R694" s="20"/>
      <c r="S694" s="3"/>
      <c r="V694" s="19"/>
      <c r="X694" s="13" t="s">
        <v>14</v>
      </c>
      <c r="Y694" s="12"/>
      <c r="AA694" s="9"/>
      <c r="AB694" s="10"/>
      <c r="AC694" s="10"/>
      <c r="AD694" s="5"/>
      <c r="AJ694" s="3"/>
      <c r="AK694" s="3"/>
      <c r="AL694" s="3"/>
      <c r="AM694" s="3"/>
      <c r="AN694" s="20"/>
      <c r="AO694" s="3"/>
    </row>
    <row r="695" spans="2:41" x14ac:dyDescent="0.25">
      <c r="B695" s="13" t="s">
        <v>15</v>
      </c>
      <c r="C695" s="12"/>
      <c r="E695" s="9"/>
      <c r="F695" s="10"/>
      <c r="G695" s="10"/>
      <c r="H695" s="5"/>
      <c r="N695" s="3"/>
      <c r="O695" s="3"/>
      <c r="P695" s="3"/>
      <c r="Q695" s="3"/>
      <c r="R695" s="20"/>
      <c r="S695" s="3"/>
      <c r="V695" s="19"/>
      <c r="X695" s="13" t="s">
        <v>15</v>
      </c>
      <c r="Y695" s="12"/>
      <c r="AA695" s="9"/>
      <c r="AB695" s="10"/>
      <c r="AC695" s="10"/>
      <c r="AD695" s="5"/>
      <c r="AJ695" s="3"/>
      <c r="AK695" s="3"/>
      <c r="AL695" s="3"/>
      <c r="AM695" s="3"/>
      <c r="AN695" s="20"/>
      <c r="AO695" s="3"/>
    </row>
    <row r="696" spans="2:41" x14ac:dyDescent="0.25">
      <c r="B696" s="13" t="s">
        <v>16</v>
      </c>
      <c r="C696" s="12"/>
      <c r="E696" s="161" t="s">
        <v>7</v>
      </c>
      <c r="F696" s="162"/>
      <c r="G696" s="163"/>
      <c r="H696" s="5">
        <f>SUM(H682:H695)</f>
        <v>0</v>
      </c>
      <c r="N696" s="3"/>
      <c r="O696" s="3"/>
      <c r="P696" s="3"/>
      <c r="Q696" s="3"/>
      <c r="R696" s="20"/>
      <c r="S696" s="3"/>
      <c r="V696" s="19"/>
      <c r="X696" s="13" t="s">
        <v>16</v>
      </c>
      <c r="Y696" s="12"/>
      <c r="AA696" s="161" t="s">
        <v>7</v>
      </c>
      <c r="AB696" s="162"/>
      <c r="AC696" s="163"/>
      <c r="AD696" s="5">
        <f>SUM(AD682:AD695)</f>
        <v>0</v>
      </c>
      <c r="AJ696" s="3"/>
      <c r="AK696" s="3"/>
      <c r="AL696" s="3"/>
      <c r="AM696" s="3"/>
      <c r="AN696" s="20"/>
      <c r="AO696" s="3"/>
    </row>
    <row r="697" spans="2:41" x14ac:dyDescent="0.25">
      <c r="B697" s="13" t="s">
        <v>17</v>
      </c>
      <c r="C697" s="12"/>
      <c r="E697" s="15"/>
      <c r="F697" s="15"/>
      <c r="G697" s="15"/>
      <c r="N697" s="3"/>
      <c r="O697" s="3"/>
      <c r="P697" s="3"/>
      <c r="Q697" s="3"/>
      <c r="R697" s="20"/>
      <c r="S697" s="3"/>
      <c r="V697" s="19"/>
      <c r="X697" s="13" t="s">
        <v>17</v>
      </c>
      <c r="Y697" s="12"/>
      <c r="AA697" s="15"/>
      <c r="AB697" s="15"/>
      <c r="AC697" s="15"/>
      <c r="AJ697" s="3"/>
      <c r="AK697" s="3"/>
      <c r="AL697" s="3"/>
      <c r="AM697" s="3"/>
      <c r="AN697" s="20"/>
      <c r="AO697" s="3"/>
    </row>
    <row r="698" spans="2:41" x14ac:dyDescent="0.25">
      <c r="B698" s="14"/>
      <c r="C698" s="12"/>
      <c r="N698" s="161" t="s">
        <v>7</v>
      </c>
      <c r="O698" s="162"/>
      <c r="P698" s="162"/>
      <c r="Q698" s="163"/>
      <c r="R698" s="20">
        <f>SUM(R682:R697)</f>
        <v>0</v>
      </c>
      <c r="S698" s="3"/>
      <c r="V698" s="19"/>
      <c r="X698" s="14"/>
      <c r="Y698" s="12"/>
      <c r="AJ698" s="161" t="s">
        <v>7</v>
      </c>
      <c r="AK698" s="162"/>
      <c r="AL698" s="162"/>
      <c r="AM698" s="163"/>
      <c r="AN698" s="20">
        <f>SUM(AN682:AN697)</f>
        <v>0</v>
      </c>
      <c r="AO698" s="3"/>
    </row>
    <row r="699" spans="2:41" x14ac:dyDescent="0.25">
      <c r="B699" s="14"/>
      <c r="C699" s="12"/>
      <c r="V699" s="19"/>
      <c r="X699" s="14"/>
      <c r="Y699" s="12"/>
    </row>
    <row r="700" spans="2:41" x14ac:dyDescent="0.25">
      <c r="B700" s="14"/>
      <c r="C700" s="12"/>
      <c r="V700" s="19"/>
      <c r="X700" s="14"/>
      <c r="Y700" s="12"/>
    </row>
    <row r="701" spans="2:41" x14ac:dyDescent="0.25">
      <c r="B701" s="14"/>
      <c r="C701" s="12"/>
      <c r="E701" s="16"/>
      <c r="V701" s="19"/>
      <c r="X701" s="14"/>
      <c r="Y701" s="12"/>
      <c r="AA701" s="16"/>
    </row>
    <row r="702" spans="2:41" x14ac:dyDescent="0.25">
      <c r="B702" s="14"/>
      <c r="C702" s="12"/>
      <c r="V702" s="19"/>
      <c r="X702" s="14"/>
      <c r="Y702" s="12"/>
    </row>
    <row r="703" spans="2:41" x14ac:dyDescent="0.25">
      <c r="B703" s="14"/>
      <c r="C703" s="12"/>
      <c r="V703" s="19"/>
      <c r="X703" s="14"/>
      <c r="Y703" s="12"/>
    </row>
    <row r="704" spans="2:41" x14ac:dyDescent="0.25">
      <c r="B704" s="14"/>
      <c r="C704" s="12"/>
      <c r="V704" s="19"/>
      <c r="X704" s="14"/>
      <c r="Y704" s="12"/>
    </row>
    <row r="705" spans="2:27" x14ac:dyDescent="0.25">
      <c r="B705" s="14"/>
      <c r="C705" s="12"/>
      <c r="V705" s="19"/>
      <c r="X705" s="14"/>
      <c r="Y705" s="12"/>
    </row>
    <row r="706" spans="2:27" x14ac:dyDescent="0.25">
      <c r="B706" s="14"/>
      <c r="C706" s="12"/>
      <c r="V706" s="19"/>
      <c r="X706" s="14"/>
      <c r="Y706" s="12"/>
    </row>
    <row r="707" spans="2:27" x14ac:dyDescent="0.25">
      <c r="B707" s="13"/>
      <c r="C707" s="12"/>
      <c r="V707" s="19"/>
      <c r="X707" s="13"/>
      <c r="Y707" s="12"/>
    </row>
    <row r="708" spans="2:27" x14ac:dyDescent="0.25">
      <c r="B708" s="17" t="s">
        <v>18</v>
      </c>
      <c r="C708" s="18">
        <f>SUM(C689:C707)</f>
        <v>739.45</v>
      </c>
      <c r="D708" s="30" t="s">
        <v>22</v>
      </c>
      <c r="E708" s="30" t="s">
        <v>21</v>
      </c>
      <c r="V708" s="19"/>
      <c r="X708" s="17" t="s">
        <v>18</v>
      </c>
      <c r="Y708" s="18">
        <f>SUM(Y689:Y707)</f>
        <v>739.45</v>
      </c>
      <c r="Z708" s="30" t="s">
        <v>22</v>
      </c>
      <c r="AA708" s="30" t="s">
        <v>21</v>
      </c>
    </row>
    <row r="709" spans="2:27" x14ac:dyDescent="0.25">
      <c r="E709" s="1" t="s">
        <v>19</v>
      </c>
      <c r="V709" s="19"/>
      <c r="AA709" s="1" t="s">
        <v>19</v>
      </c>
    </row>
    <row r="710" spans="2:27" x14ac:dyDescent="0.25">
      <c r="V710" s="19"/>
    </row>
    <row r="711" spans="2:27" x14ac:dyDescent="0.25">
      <c r="V711" s="19"/>
    </row>
    <row r="712" spans="2:27" x14ac:dyDescent="0.25">
      <c r="V712" s="19"/>
    </row>
    <row r="713" spans="2:27" x14ac:dyDescent="0.25">
      <c r="V713" s="19"/>
    </row>
    <row r="714" spans="2:27" x14ac:dyDescent="0.25">
      <c r="V714" s="19"/>
    </row>
    <row r="715" spans="2:27" x14ac:dyDescent="0.25">
      <c r="V715" s="19"/>
    </row>
    <row r="716" spans="2:27" x14ac:dyDescent="0.25">
      <c r="V716" s="19"/>
    </row>
    <row r="717" spans="2:27" x14ac:dyDescent="0.25">
      <c r="V717" s="19"/>
    </row>
    <row r="718" spans="2:27" x14ac:dyDescent="0.25">
      <c r="V718" s="19"/>
    </row>
    <row r="719" spans="2:27" x14ac:dyDescent="0.25">
      <c r="V719" s="19"/>
    </row>
    <row r="720" spans="2:27" x14ac:dyDescent="0.25">
      <c r="V720" s="19"/>
    </row>
    <row r="721" spans="2:41" x14ac:dyDescent="0.25">
      <c r="V721" s="19"/>
    </row>
    <row r="722" spans="2:41" x14ac:dyDescent="0.25">
      <c r="V722" s="19"/>
      <c r="AC722" s="164" t="s">
        <v>29</v>
      </c>
      <c r="AD722" s="164"/>
      <c r="AE722" s="164"/>
    </row>
    <row r="723" spans="2:41" x14ac:dyDescent="0.25">
      <c r="H723" s="165" t="s">
        <v>28</v>
      </c>
      <c r="I723" s="165"/>
      <c r="J723" s="165"/>
      <c r="V723" s="19"/>
      <c r="AC723" s="164"/>
      <c r="AD723" s="164"/>
      <c r="AE723" s="164"/>
    </row>
    <row r="724" spans="2:41" x14ac:dyDescent="0.25">
      <c r="H724" s="165"/>
      <c r="I724" s="165"/>
      <c r="J724" s="165"/>
      <c r="V724" s="19"/>
      <c r="AC724" s="164"/>
      <c r="AD724" s="164"/>
      <c r="AE724" s="164"/>
    </row>
    <row r="725" spans="2:41" x14ac:dyDescent="0.25">
      <c r="V725" s="19"/>
    </row>
    <row r="726" spans="2:41" x14ac:dyDescent="0.25">
      <c r="V726" s="19"/>
    </row>
    <row r="727" spans="2:41" ht="23.25" x14ac:dyDescent="0.35">
      <c r="B727" s="24" t="s">
        <v>69</v>
      </c>
      <c r="V727" s="19"/>
      <c r="X727" s="24" t="s">
        <v>69</v>
      </c>
    </row>
    <row r="728" spans="2:41" ht="23.25" x14ac:dyDescent="0.35">
      <c r="B728" s="25" t="s">
        <v>32</v>
      </c>
      <c r="C728" s="22">
        <f>IF(X680="PAGADO",0,Y685)</f>
        <v>-739.45</v>
      </c>
      <c r="E728" s="166" t="s">
        <v>20</v>
      </c>
      <c r="F728" s="166"/>
      <c r="G728" s="166"/>
      <c r="H728" s="166"/>
      <c r="V728" s="19"/>
      <c r="X728" s="25" t="s">
        <v>32</v>
      </c>
      <c r="Y728" s="22">
        <f>IF(B728="PAGADO",0,C733)</f>
        <v>-739.45</v>
      </c>
      <c r="AA728" s="166" t="s">
        <v>20</v>
      </c>
      <c r="AB728" s="166"/>
      <c r="AC728" s="166"/>
      <c r="AD728" s="166"/>
    </row>
    <row r="729" spans="2:41" x14ac:dyDescent="0.25">
      <c r="B729" s="1" t="s">
        <v>0</v>
      </c>
      <c r="C729" s="21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9"/>
      <c r="X729" s="1" t="s">
        <v>0</v>
      </c>
      <c r="Y729" s="21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2"/>
      <c r="E730" s="4"/>
      <c r="F730" s="3"/>
      <c r="G730" s="3"/>
      <c r="H730" s="5"/>
      <c r="N730" s="3"/>
      <c r="O730" s="3"/>
      <c r="P730" s="3"/>
      <c r="Q730" s="3"/>
      <c r="R730" s="20"/>
      <c r="S730" s="3"/>
      <c r="V730" s="19"/>
      <c r="Y730" s="22"/>
      <c r="AA730" s="4"/>
      <c r="AB730" s="3"/>
      <c r="AC730" s="3"/>
      <c r="AD730" s="5"/>
      <c r="AJ730" s="3"/>
      <c r="AK730" s="3"/>
      <c r="AL730" s="3"/>
      <c r="AM730" s="3"/>
      <c r="AN730" s="20"/>
      <c r="AO730" s="3"/>
    </row>
    <row r="731" spans="2:41" x14ac:dyDescent="0.25">
      <c r="B731" s="1" t="s">
        <v>24</v>
      </c>
      <c r="C731" s="21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20"/>
      <c r="S731" s="3"/>
      <c r="V731" s="19"/>
      <c r="X731" s="1" t="s">
        <v>24</v>
      </c>
      <c r="Y731" s="21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20"/>
      <c r="AO731" s="3"/>
    </row>
    <row r="732" spans="2:41" x14ac:dyDescent="0.25">
      <c r="B732" s="1" t="s">
        <v>9</v>
      </c>
      <c r="C732" s="22">
        <f>C755</f>
        <v>739.45</v>
      </c>
      <c r="E732" s="4"/>
      <c r="F732" s="3"/>
      <c r="G732" s="3"/>
      <c r="H732" s="5"/>
      <c r="N732" s="3"/>
      <c r="O732" s="3"/>
      <c r="P732" s="3"/>
      <c r="Q732" s="3"/>
      <c r="R732" s="20"/>
      <c r="S732" s="3"/>
      <c r="V732" s="19"/>
      <c r="X732" s="1" t="s">
        <v>9</v>
      </c>
      <c r="Y732" s="22">
        <f>Y755</f>
        <v>739.45</v>
      </c>
      <c r="AA732" s="4"/>
      <c r="AB732" s="3"/>
      <c r="AC732" s="3"/>
      <c r="AD732" s="5"/>
      <c r="AJ732" s="3"/>
      <c r="AK732" s="3"/>
      <c r="AL732" s="3"/>
      <c r="AM732" s="3"/>
      <c r="AN732" s="20"/>
      <c r="AO732" s="3"/>
    </row>
    <row r="733" spans="2:41" x14ac:dyDescent="0.25">
      <c r="B733" s="6" t="s">
        <v>25</v>
      </c>
      <c r="C733" s="23">
        <f>C731-C732</f>
        <v>-739.45</v>
      </c>
      <c r="E733" s="4"/>
      <c r="F733" s="3"/>
      <c r="G733" s="3"/>
      <c r="H733" s="5"/>
      <c r="N733" s="3"/>
      <c r="O733" s="3"/>
      <c r="P733" s="3"/>
      <c r="Q733" s="3"/>
      <c r="R733" s="20"/>
      <c r="S733" s="3"/>
      <c r="V733" s="19"/>
      <c r="X733" s="6" t="s">
        <v>8</v>
      </c>
      <c r="Y733" s="23">
        <f>Y731-Y732</f>
        <v>-739.45</v>
      </c>
      <c r="AA733" s="4"/>
      <c r="AB733" s="3"/>
      <c r="AC733" s="3"/>
      <c r="AD733" s="5"/>
      <c r="AJ733" s="3"/>
      <c r="AK733" s="3"/>
      <c r="AL733" s="3"/>
      <c r="AM733" s="3"/>
      <c r="AN733" s="20"/>
      <c r="AO733" s="3"/>
    </row>
    <row r="734" spans="2:41" ht="26.25" x14ac:dyDescent="0.4">
      <c r="B734" s="167" t="str">
        <f>IF(C733&lt;0,"NO PAGAR","COBRAR")</f>
        <v>NO PAGAR</v>
      </c>
      <c r="C734" s="167"/>
      <c r="E734" s="9"/>
      <c r="F734" s="10"/>
      <c r="G734" s="10"/>
      <c r="H734" s="5"/>
      <c r="N734" s="3"/>
      <c r="O734" s="3"/>
      <c r="P734" s="3"/>
      <c r="Q734" s="3"/>
      <c r="R734" s="20"/>
      <c r="S734" s="3"/>
      <c r="V734" s="19"/>
      <c r="X734" s="167" t="str">
        <f>IF(Y733&lt;0,"NO PAGAR","COBRAR")</f>
        <v>NO PAGAR</v>
      </c>
      <c r="Y734" s="167"/>
      <c r="AA734" s="9"/>
      <c r="AB734" s="10"/>
      <c r="AC734" s="10"/>
      <c r="AD734" s="5"/>
      <c r="AJ734" s="3"/>
      <c r="AK734" s="3"/>
      <c r="AL734" s="3"/>
      <c r="AM734" s="3"/>
      <c r="AN734" s="20"/>
      <c r="AO734" s="3"/>
    </row>
    <row r="735" spans="2:41" x14ac:dyDescent="0.25">
      <c r="B735" s="159" t="s">
        <v>9</v>
      </c>
      <c r="C735" s="160"/>
      <c r="E735" s="9"/>
      <c r="F735" s="10"/>
      <c r="G735" s="10"/>
      <c r="H735" s="5"/>
      <c r="N735" s="3"/>
      <c r="O735" s="3"/>
      <c r="P735" s="3"/>
      <c r="Q735" s="3"/>
      <c r="R735" s="20"/>
      <c r="S735" s="3"/>
      <c r="V735" s="19"/>
      <c r="X735" s="159" t="s">
        <v>9</v>
      </c>
      <c r="Y735" s="160"/>
      <c r="AA735" s="9"/>
      <c r="AB735" s="10"/>
      <c r="AC735" s="10"/>
      <c r="AD735" s="5"/>
      <c r="AJ735" s="3"/>
      <c r="AK735" s="3"/>
      <c r="AL735" s="3"/>
      <c r="AM735" s="3"/>
      <c r="AN735" s="20"/>
      <c r="AO735" s="3"/>
    </row>
    <row r="736" spans="2:41" x14ac:dyDescent="0.25">
      <c r="B736" s="11" t="str">
        <f>IF(C769&lt;0,"SALDO A FAVOR","SALDO ADELANTAD0'")</f>
        <v>SALDO ADELANTAD0'</v>
      </c>
      <c r="C736" s="12">
        <f>IF(Y680&lt;=0,Y680*-1)</f>
        <v>739.45</v>
      </c>
      <c r="E736" s="9"/>
      <c r="F736" s="10"/>
      <c r="G736" s="10"/>
      <c r="H736" s="5"/>
      <c r="N736" s="3"/>
      <c r="O736" s="3"/>
      <c r="P736" s="3"/>
      <c r="Q736" s="3"/>
      <c r="R736" s="20"/>
      <c r="S736" s="3"/>
      <c r="V736" s="19"/>
      <c r="X736" s="11" t="str">
        <f>IF(C733&lt;0,"SALDO ADELANTADO","SALDO A FAVOR'")</f>
        <v>SALDO ADELANTADO</v>
      </c>
      <c r="Y736" s="12">
        <f>IF(C733&lt;=0,C733*-1)</f>
        <v>739.45</v>
      </c>
      <c r="AA736" s="9"/>
      <c r="AB736" s="10"/>
      <c r="AC736" s="10"/>
      <c r="AD736" s="5"/>
      <c r="AJ736" s="3"/>
      <c r="AK736" s="3"/>
      <c r="AL736" s="3"/>
      <c r="AM736" s="3"/>
      <c r="AN736" s="20"/>
      <c r="AO736" s="3"/>
    </row>
    <row r="737" spans="2:41" x14ac:dyDescent="0.25">
      <c r="B737" s="13" t="s">
        <v>10</v>
      </c>
      <c r="C737" s="12">
        <f>R746</f>
        <v>0</v>
      </c>
      <c r="E737" s="9"/>
      <c r="F737" s="10"/>
      <c r="G737" s="10"/>
      <c r="H737" s="5"/>
      <c r="N737" s="3"/>
      <c r="O737" s="3"/>
      <c r="P737" s="3"/>
      <c r="Q737" s="3"/>
      <c r="R737" s="20"/>
      <c r="S737" s="3"/>
      <c r="V737" s="19"/>
      <c r="X737" s="13" t="s">
        <v>10</v>
      </c>
      <c r="Y737" s="12">
        <f>AN746</f>
        <v>0</v>
      </c>
      <c r="AA737" s="9"/>
      <c r="AB737" s="10"/>
      <c r="AC737" s="10"/>
      <c r="AD737" s="5"/>
      <c r="AJ737" s="3"/>
      <c r="AK737" s="3"/>
      <c r="AL737" s="3"/>
      <c r="AM737" s="3"/>
      <c r="AN737" s="20"/>
      <c r="AO737" s="3"/>
    </row>
    <row r="738" spans="2:41" x14ac:dyDescent="0.25">
      <c r="B738" s="13" t="s">
        <v>11</v>
      </c>
      <c r="C738" s="12"/>
      <c r="E738" s="9"/>
      <c r="F738" s="10"/>
      <c r="G738" s="10"/>
      <c r="H738" s="5"/>
      <c r="N738" s="3"/>
      <c r="O738" s="3"/>
      <c r="P738" s="3"/>
      <c r="Q738" s="3"/>
      <c r="R738" s="20"/>
      <c r="S738" s="3"/>
      <c r="V738" s="19"/>
      <c r="X738" s="13" t="s">
        <v>11</v>
      </c>
      <c r="Y738" s="12"/>
      <c r="AA738" s="9"/>
      <c r="AB738" s="10"/>
      <c r="AC738" s="10"/>
      <c r="AD738" s="5"/>
      <c r="AJ738" s="3"/>
      <c r="AK738" s="3"/>
      <c r="AL738" s="3"/>
      <c r="AM738" s="3"/>
      <c r="AN738" s="20"/>
      <c r="AO738" s="3"/>
    </row>
    <row r="739" spans="2:41" x14ac:dyDescent="0.25">
      <c r="B739" s="13" t="s">
        <v>12</v>
      </c>
      <c r="C739" s="12"/>
      <c r="E739" s="9"/>
      <c r="F739" s="10"/>
      <c r="G739" s="10"/>
      <c r="H739" s="5"/>
      <c r="N739" s="3"/>
      <c r="O739" s="3"/>
      <c r="P739" s="3"/>
      <c r="Q739" s="3"/>
      <c r="R739" s="20"/>
      <c r="S739" s="3"/>
      <c r="V739" s="19"/>
      <c r="X739" s="13" t="s">
        <v>12</v>
      </c>
      <c r="Y739" s="12"/>
      <c r="AA739" s="9"/>
      <c r="AB739" s="10"/>
      <c r="AC739" s="10"/>
      <c r="AD739" s="5"/>
      <c r="AJ739" s="3"/>
      <c r="AK739" s="3"/>
      <c r="AL739" s="3"/>
      <c r="AM739" s="3"/>
      <c r="AN739" s="20"/>
      <c r="AO739" s="3"/>
    </row>
    <row r="740" spans="2:41" x14ac:dyDescent="0.25">
      <c r="B740" s="13" t="s">
        <v>13</v>
      </c>
      <c r="C740" s="12"/>
      <c r="E740" s="9"/>
      <c r="F740" s="10"/>
      <c r="G740" s="10"/>
      <c r="H740" s="5"/>
      <c r="N740" s="3"/>
      <c r="O740" s="3"/>
      <c r="P740" s="3"/>
      <c r="Q740" s="3"/>
      <c r="R740" s="20"/>
      <c r="S740" s="3"/>
      <c r="V740" s="19"/>
      <c r="X740" s="13" t="s">
        <v>13</v>
      </c>
      <c r="Y740" s="12"/>
      <c r="AA740" s="9"/>
      <c r="AB740" s="10"/>
      <c r="AC740" s="10"/>
      <c r="AD740" s="5"/>
      <c r="AJ740" s="3"/>
      <c r="AK740" s="3"/>
      <c r="AL740" s="3"/>
      <c r="AM740" s="3"/>
      <c r="AN740" s="20"/>
      <c r="AO740" s="3"/>
    </row>
    <row r="741" spans="2:41" x14ac:dyDescent="0.25">
      <c r="B741" s="13" t="s">
        <v>14</v>
      </c>
      <c r="C741" s="12"/>
      <c r="E741" s="9"/>
      <c r="F741" s="10"/>
      <c r="G741" s="10"/>
      <c r="H741" s="5"/>
      <c r="N741" s="3"/>
      <c r="O741" s="3"/>
      <c r="P741" s="3"/>
      <c r="Q741" s="3"/>
      <c r="R741" s="20"/>
      <c r="S741" s="3"/>
      <c r="V741" s="19"/>
      <c r="X741" s="13" t="s">
        <v>14</v>
      </c>
      <c r="Y741" s="12"/>
      <c r="AA741" s="9"/>
      <c r="AB741" s="10"/>
      <c r="AC741" s="10"/>
      <c r="AD741" s="5"/>
      <c r="AJ741" s="3"/>
      <c r="AK741" s="3"/>
      <c r="AL741" s="3"/>
      <c r="AM741" s="3"/>
      <c r="AN741" s="20"/>
      <c r="AO741" s="3"/>
    </row>
    <row r="742" spans="2:41" x14ac:dyDescent="0.25">
      <c r="B742" s="13" t="s">
        <v>15</v>
      </c>
      <c r="C742" s="12"/>
      <c r="E742" s="9"/>
      <c r="F742" s="10"/>
      <c r="G742" s="10"/>
      <c r="H742" s="5"/>
      <c r="N742" s="3"/>
      <c r="O742" s="3"/>
      <c r="P742" s="3"/>
      <c r="Q742" s="3"/>
      <c r="R742" s="20"/>
      <c r="S742" s="3"/>
      <c r="V742" s="19"/>
      <c r="X742" s="13" t="s">
        <v>15</v>
      </c>
      <c r="Y742" s="12"/>
      <c r="AA742" s="9"/>
      <c r="AB742" s="10"/>
      <c r="AC742" s="10"/>
      <c r="AD742" s="5"/>
      <c r="AJ742" s="3"/>
      <c r="AK742" s="3"/>
      <c r="AL742" s="3"/>
      <c r="AM742" s="3"/>
      <c r="AN742" s="20"/>
      <c r="AO742" s="3"/>
    </row>
    <row r="743" spans="2:41" x14ac:dyDescent="0.25">
      <c r="B743" s="13" t="s">
        <v>16</v>
      </c>
      <c r="C743" s="12"/>
      <c r="E743" s="9"/>
      <c r="F743" s="10"/>
      <c r="G743" s="10"/>
      <c r="H743" s="5"/>
      <c r="N743" s="3"/>
      <c r="O743" s="3"/>
      <c r="P743" s="3"/>
      <c r="Q743" s="3"/>
      <c r="R743" s="20"/>
      <c r="S743" s="3"/>
      <c r="V743" s="19"/>
      <c r="X743" s="13" t="s">
        <v>16</v>
      </c>
      <c r="Y743" s="12"/>
      <c r="AA743" s="9"/>
      <c r="AB743" s="10"/>
      <c r="AC743" s="10"/>
      <c r="AD743" s="5"/>
      <c r="AJ743" s="3"/>
      <c r="AK743" s="3"/>
      <c r="AL743" s="3"/>
      <c r="AM743" s="3"/>
      <c r="AN743" s="20"/>
      <c r="AO743" s="3"/>
    </row>
    <row r="744" spans="2:41" x14ac:dyDescent="0.25">
      <c r="B744" s="13" t="s">
        <v>17</v>
      </c>
      <c r="C744" s="12"/>
      <c r="E744" s="161" t="s">
        <v>7</v>
      </c>
      <c r="F744" s="162"/>
      <c r="G744" s="163"/>
      <c r="H744" s="5">
        <f>SUM(H730:H743)</f>
        <v>0</v>
      </c>
      <c r="N744" s="3"/>
      <c r="O744" s="3"/>
      <c r="P744" s="3"/>
      <c r="Q744" s="3"/>
      <c r="R744" s="20"/>
      <c r="S744" s="3"/>
      <c r="V744" s="19"/>
      <c r="X744" s="13" t="s">
        <v>17</v>
      </c>
      <c r="Y744" s="12"/>
      <c r="AA744" s="161" t="s">
        <v>7</v>
      </c>
      <c r="AB744" s="162"/>
      <c r="AC744" s="163"/>
      <c r="AD744" s="5">
        <f>SUM(AD730:AD743)</f>
        <v>0</v>
      </c>
      <c r="AJ744" s="3"/>
      <c r="AK744" s="3"/>
      <c r="AL744" s="3"/>
      <c r="AM744" s="3"/>
      <c r="AN744" s="20"/>
      <c r="AO744" s="3"/>
    </row>
    <row r="745" spans="2:41" x14ac:dyDescent="0.25">
      <c r="B745" s="14"/>
      <c r="C745" s="12"/>
      <c r="E745" s="15"/>
      <c r="F745" s="15"/>
      <c r="G745" s="15"/>
      <c r="N745" s="3"/>
      <c r="O745" s="3"/>
      <c r="P745" s="3"/>
      <c r="Q745" s="3"/>
      <c r="R745" s="20"/>
      <c r="S745" s="3"/>
      <c r="V745" s="19"/>
      <c r="X745" s="14"/>
      <c r="Y745" s="12"/>
      <c r="AA745" s="15"/>
      <c r="AB745" s="15"/>
      <c r="AC745" s="15"/>
      <c r="AJ745" s="3"/>
      <c r="AK745" s="3"/>
      <c r="AL745" s="3"/>
      <c r="AM745" s="3"/>
      <c r="AN745" s="20"/>
      <c r="AO745" s="3"/>
    </row>
    <row r="746" spans="2:41" x14ac:dyDescent="0.25">
      <c r="B746" s="14"/>
      <c r="C746" s="12"/>
      <c r="N746" s="161" t="s">
        <v>7</v>
      </c>
      <c r="O746" s="162"/>
      <c r="P746" s="162"/>
      <c r="Q746" s="163"/>
      <c r="R746" s="20">
        <f>SUM(R730:R745)</f>
        <v>0</v>
      </c>
      <c r="S746" s="3"/>
      <c r="V746" s="19"/>
      <c r="X746" s="14"/>
      <c r="Y746" s="12"/>
      <c r="AJ746" s="161" t="s">
        <v>7</v>
      </c>
      <c r="AK746" s="162"/>
      <c r="AL746" s="162"/>
      <c r="AM746" s="163"/>
      <c r="AN746" s="20">
        <f>SUM(AN730:AN745)</f>
        <v>0</v>
      </c>
      <c r="AO746" s="3"/>
    </row>
    <row r="747" spans="2:41" x14ac:dyDescent="0.25">
      <c r="B747" s="14"/>
      <c r="C747" s="12"/>
      <c r="V747" s="19"/>
      <c r="X747" s="14"/>
      <c r="Y747" s="12"/>
    </row>
    <row r="748" spans="2:41" x14ac:dyDescent="0.25">
      <c r="B748" s="14"/>
      <c r="C748" s="12"/>
      <c r="V748" s="19"/>
      <c r="X748" s="14"/>
      <c r="Y748" s="12"/>
    </row>
    <row r="749" spans="2:41" x14ac:dyDescent="0.25">
      <c r="B749" s="14"/>
      <c r="C749" s="12"/>
      <c r="E749" s="16"/>
      <c r="V749" s="19"/>
      <c r="X749" s="14"/>
      <c r="Y749" s="12"/>
      <c r="AA749" s="16"/>
    </row>
    <row r="750" spans="2:41" x14ac:dyDescent="0.25">
      <c r="B750" s="14"/>
      <c r="C750" s="12"/>
      <c r="V750" s="19"/>
      <c r="X750" s="14"/>
      <c r="Y750" s="12"/>
    </row>
    <row r="751" spans="2:41" x14ac:dyDescent="0.25">
      <c r="B751" s="14"/>
      <c r="C751" s="12"/>
      <c r="V751" s="19"/>
      <c r="X751" s="14"/>
      <c r="Y751" s="12"/>
    </row>
    <row r="752" spans="2:41" x14ac:dyDescent="0.25">
      <c r="B752" s="14"/>
      <c r="C752" s="12"/>
      <c r="V752" s="19"/>
      <c r="X752" s="14"/>
      <c r="Y752" s="12"/>
    </row>
    <row r="753" spans="1:43" x14ac:dyDescent="0.25">
      <c r="B753" s="14"/>
      <c r="C753" s="12"/>
      <c r="V753" s="19"/>
      <c r="X753" s="14"/>
      <c r="Y753" s="12"/>
    </row>
    <row r="754" spans="1:43" x14ac:dyDescent="0.25">
      <c r="B754" s="13"/>
      <c r="C754" s="12"/>
      <c r="V754" s="19"/>
      <c r="X754" s="13"/>
      <c r="Y754" s="12"/>
    </row>
    <row r="755" spans="1:43" x14ac:dyDescent="0.25">
      <c r="B755" s="17" t="s">
        <v>18</v>
      </c>
      <c r="C755" s="18">
        <f>SUM(C736:C754)</f>
        <v>739.45</v>
      </c>
      <c r="V755" s="19"/>
      <c r="X755" s="17" t="s">
        <v>18</v>
      </c>
      <c r="Y755" s="18">
        <f>SUM(Y736:Y754)</f>
        <v>739.45</v>
      </c>
    </row>
    <row r="756" spans="1:43" x14ac:dyDescent="0.25">
      <c r="D756" s="30" t="s">
        <v>22</v>
      </c>
      <c r="E756" s="30" t="s">
        <v>21</v>
      </c>
      <c r="V756" s="19"/>
      <c r="Z756" s="30" t="s">
        <v>22</v>
      </c>
      <c r="AA756" s="30" t="s">
        <v>21</v>
      </c>
    </row>
    <row r="757" spans="1:43" x14ac:dyDescent="0.25">
      <c r="E757" s="1" t="s">
        <v>19</v>
      </c>
      <c r="V757" s="19"/>
      <c r="AA757" s="1" t="s">
        <v>19</v>
      </c>
    </row>
    <row r="758" spans="1:43" x14ac:dyDescent="0.25">
      <c r="V758" s="19"/>
    </row>
    <row r="759" spans="1:43" x14ac:dyDescent="0.25">
      <c r="V759" s="19"/>
    </row>
    <row r="760" spans="1:43" x14ac:dyDescent="0.25">
      <c r="V760" s="19"/>
    </row>
    <row r="761" spans="1:43" x14ac:dyDescent="0.25">
      <c r="V761" s="19"/>
    </row>
    <row r="762" spans="1:43" x14ac:dyDescent="0.25">
      <c r="V762" s="19"/>
    </row>
    <row r="763" spans="1:43" x14ac:dyDescent="0.25">
      <c r="V763" s="19"/>
    </row>
    <row r="764" spans="1:43" x14ac:dyDescent="0.2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</row>
    <row r="765" spans="1:43" x14ac:dyDescent="0.2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</row>
    <row r="766" spans="1:43" x14ac:dyDescent="0.2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</row>
    <row r="767" spans="1:43" x14ac:dyDescent="0.25">
      <c r="V767" s="19"/>
    </row>
    <row r="768" spans="1:43" x14ac:dyDescent="0.25">
      <c r="H768" s="165" t="s">
        <v>30</v>
      </c>
      <c r="I768" s="165"/>
      <c r="J768" s="165"/>
      <c r="V768" s="19"/>
      <c r="AA768" s="165" t="s">
        <v>31</v>
      </c>
      <c r="AB768" s="165"/>
      <c r="AC768" s="165"/>
    </row>
    <row r="769" spans="2:41" x14ac:dyDescent="0.25">
      <c r="H769" s="165"/>
      <c r="I769" s="165"/>
      <c r="J769" s="165"/>
      <c r="V769" s="19"/>
      <c r="AA769" s="165"/>
      <c r="AB769" s="165"/>
      <c r="AC769" s="165"/>
    </row>
    <row r="770" spans="2:41" x14ac:dyDescent="0.25">
      <c r="V770" s="19"/>
    </row>
    <row r="771" spans="2:41" x14ac:dyDescent="0.25">
      <c r="V771" s="19"/>
    </row>
    <row r="772" spans="2:41" ht="23.25" x14ac:dyDescent="0.35">
      <c r="B772" s="26" t="s">
        <v>69</v>
      </c>
      <c r="V772" s="19"/>
      <c r="X772" s="24" t="s">
        <v>69</v>
      </c>
    </row>
    <row r="773" spans="2:41" ht="23.25" x14ac:dyDescent="0.35">
      <c r="B773" s="25" t="s">
        <v>32</v>
      </c>
      <c r="C773" s="22">
        <f>IF(X728="PAGADO",0,C733)</f>
        <v>-739.45</v>
      </c>
      <c r="E773" s="166" t="s">
        <v>20</v>
      </c>
      <c r="F773" s="166"/>
      <c r="G773" s="166"/>
      <c r="H773" s="166"/>
      <c r="V773" s="19"/>
      <c r="X773" s="25" t="s">
        <v>32</v>
      </c>
      <c r="Y773" s="22">
        <f>IF(B1573="PAGADO",0,C778)</f>
        <v>-739.45</v>
      </c>
      <c r="AA773" s="166" t="s">
        <v>20</v>
      </c>
      <c r="AB773" s="166"/>
      <c r="AC773" s="166"/>
      <c r="AD773" s="166"/>
    </row>
    <row r="774" spans="2:41" x14ac:dyDescent="0.25">
      <c r="B774" s="1" t="s">
        <v>0</v>
      </c>
      <c r="C774" s="21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9"/>
      <c r="X774" s="1" t="s">
        <v>0</v>
      </c>
      <c r="Y774" s="21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2"/>
      <c r="E775" s="4"/>
      <c r="F775" s="3"/>
      <c r="G775" s="3"/>
      <c r="H775" s="5"/>
      <c r="N775" s="3"/>
      <c r="O775" s="3"/>
      <c r="P775" s="3"/>
      <c r="Q775" s="3"/>
      <c r="R775" s="20"/>
      <c r="S775" s="3"/>
      <c r="V775" s="19"/>
      <c r="Y775" s="22"/>
      <c r="AA775" s="4"/>
      <c r="AB775" s="3"/>
      <c r="AC775" s="3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" t="s">
        <v>24</v>
      </c>
      <c r="C776" s="21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20"/>
      <c r="S776" s="3"/>
      <c r="V776" s="19"/>
      <c r="X776" s="1" t="s">
        <v>24</v>
      </c>
      <c r="Y776" s="21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" t="s">
        <v>9</v>
      </c>
      <c r="C777" s="22">
        <f>C801</f>
        <v>739.45</v>
      </c>
      <c r="E777" s="4"/>
      <c r="F777" s="3"/>
      <c r="G777" s="3"/>
      <c r="H777" s="5"/>
      <c r="N777" s="3"/>
      <c r="O777" s="3"/>
      <c r="P777" s="3"/>
      <c r="Q777" s="3"/>
      <c r="R777" s="20"/>
      <c r="S777" s="3"/>
      <c r="V777" s="19"/>
      <c r="X777" s="1" t="s">
        <v>9</v>
      </c>
      <c r="Y777" s="22">
        <f>Y801</f>
        <v>739.45</v>
      </c>
      <c r="AA777" s="4"/>
      <c r="AB777" s="3"/>
      <c r="AC777" s="3"/>
      <c r="AD777" s="5"/>
      <c r="AJ777" s="3"/>
      <c r="AK777" s="3"/>
      <c r="AL777" s="3"/>
      <c r="AM777" s="3"/>
      <c r="AN777" s="20"/>
      <c r="AO777" s="3"/>
    </row>
    <row r="778" spans="2:41" x14ac:dyDescent="0.25">
      <c r="B778" s="6" t="s">
        <v>26</v>
      </c>
      <c r="C778" s="23">
        <f>C776-C777</f>
        <v>-739.45</v>
      </c>
      <c r="E778" s="4"/>
      <c r="F778" s="3"/>
      <c r="G778" s="3"/>
      <c r="H778" s="5"/>
      <c r="N778" s="3"/>
      <c r="O778" s="3"/>
      <c r="P778" s="3"/>
      <c r="Q778" s="3"/>
      <c r="R778" s="20"/>
      <c r="S778" s="3"/>
      <c r="V778" s="19"/>
      <c r="X778" s="6" t="s">
        <v>27</v>
      </c>
      <c r="Y778" s="23">
        <f>Y776-Y777</f>
        <v>-739.45</v>
      </c>
      <c r="AA778" s="4"/>
      <c r="AB778" s="3"/>
      <c r="AC778" s="3"/>
      <c r="AD778" s="5"/>
      <c r="AJ778" s="3"/>
      <c r="AK778" s="3"/>
      <c r="AL778" s="3"/>
      <c r="AM778" s="3"/>
      <c r="AN778" s="20"/>
      <c r="AO778" s="3"/>
    </row>
    <row r="779" spans="2:41" ht="23.25" x14ac:dyDescent="0.35">
      <c r="B779" s="6"/>
      <c r="C779" s="7"/>
      <c r="E779" s="9"/>
      <c r="F779" s="10"/>
      <c r="G779" s="10"/>
      <c r="H779" s="5"/>
      <c r="N779" s="3"/>
      <c r="O779" s="3"/>
      <c r="P779" s="3"/>
      <c r="Q779" s="3"/>
      <c r="R779" s="20"/>
      <c r="S779" s="3"/>
      <c r="V779" s="19"/>
      <c r="X779" s="168" t="str">
        <f>IF(Y778&lt;0,"NO PAGAR","COBRAR'")</f>
        <v>NO PAGAR</v>
      </c>
      <c r="Y779" s="168"/>
      <c r="AA779" s="9"/>
      <c r="AB779" s="10"/>
      <c r="AC779" s="10"/>
      <c r="AD779" s="5"/>
      <c r="AJ779" s="3"/>
      <c r="AK779" s="3"/>
      <c r="AL779" s="3"/>
      <c r="AM779" s="3"/>
      <c r="AN779" s="20"/>
      <c r="AO779" s="3"/>
    </row>
    <row r="780" spans="2:41" ht="23.25" x14ac:dyDescent="0.35">
      <c r="B780" s="168" t="str">
        <f>IF(C778&lt;0,"NO PAGAR","COBRAR'")</f>
        <v>NO PAGAR</v>
      </c>
      <c r="C780" s="168"/>
      <c r="E780" s="9"/>
      <c r="F780" s="10"/>
      <c r="G780" s="10"/>
      <c r="H780" s="5"/>
      <c r="N780" s="3"/>
      <c r="O780" s="3"/>
      <c r="P780" s="3"/>
      <c r="Q780" s="3"/>
      <c r="R780" s="20"/>
      <c r="S780" s="3"/>
      <c r="V780" s="19"/>
      <c r="X780" s="6"/>
      <c r="Y780" s="8"/>
      <c r="AA780" s="9"/>
      <c r="AB780" s="10"/>
      <c r="AC780" s="10"/>
      <c r="AD780" s="5"/>
      <c r="AJ780" s="3"/>
      <c r="AK780" s="3"/>
      <c r="AL780" s="3"/>
      <c r="AM780" s="3"/>
      <c r="AN780" s="20"/>
      <c r="AO780" s="3"/>
    </row>
    <row r="781" spans="2:41" x14ac:dyDescent="0.25">
      <c r="B781" s="159" t="s">
        <v>9</v>
      </c>
      <c r="C781" s="160"/>
      <c r="E781" s="9"/>
      <c r="F781" s="10"/>
      <c r="G781" s="10"/>
      <c r="H781" s="5"/>
      <c r="N781" s="3"/>
      <c r="O781" s="3"/>
      <c r="P781" s="3"/>
      <c r="Q781" s="3"/>
      <c r="R781" s="20"/>
      <c r="S781" s="3"/>
      <c r="V781" s="19"/>
      <c r="X781" s="159" t="s">
        <v>9</v>
      </c>
      <c r="Y781" s="160"/>
      <c r="AA781" s="9"/>
      <c r="AB781" s="10"/>
      <c r="AC781" s="10"/>
      <c r="AD781" s="5"/>
      <c r="AJ781" s="3"/>
      <c r="AK781" s="3"/>
      <c r="AL781" s="3"/>
      <c r="AM781" s="3"/>
      <c r="AN781" s="20"/>
      <c r="AO781" s="3"/>
    </row>
    <row r="782" spans="2:41" x14ac:dyDescent="0.25">
      <c r="B782" s="11" t="str">
        <f>IF(Y733&lt;0,"SALDO ADELANTADO","SALDO A FAVOR '")</f>
        <v>SALDO ADELANTADO</v>
      </c>
      <c r="C782" s="12">
        <f>IF(Y733&lt;=0,Y733*-1)</f>
        <v>739.45</v>
      </c>
      <c r="E782" s="9"/>
      <c r="F782" s="10"/>
      <c r="G782" s="10"/>
      <c r="H782" s="5"/>
      <c r="N782" s="3"/>
      <c r="O782" s="3"/>
      <c r="P782" s="3"/>
      <c r="Q782" s="3"/>
      <c r="R782" s="20"/>
      <c r="S782" s="3"/>
      <c r="V782" s="19"/>
      <c r="X782" s="11" t="str">
        <f>IF(C778&lt;0,"SALDO ADELANTADO","SALDO A FAVOR'")</f>
        <v>SALDO ADELANTADO</v>
      </c>
      <c r="Y782" s="12">
        <f>IF(C778&lt;=0,C778*-1)</f>
        <v>739.45</v>
      </c>
      <c r="AA782" s="9"/>
      <c r="AB782" s="10"/>
      <c r="AC782" s="10"/>
      <c r="AD782" s="5"/>
      <c r="AJ782" s="3"/>
      <c r="AK782" s="3"/>
      <c r="AL782" s="3"/>
      <c r="AM782" s="3"/>
      <c r="AN782" s="20"/>
      <c r="AO782" s="3"/>
    </row>
    <row r="783" spans="2:41" x14ac:dyDescent="0.25">
      <c r="B783" s="13" t="s">
        <v>10</v>
      </c>
      <c r="C783" s="12">
        <f>R791</f>
        <v>0</v>
      </c>
      <c r="E783" s="9"/>
      <c r="F783" s="10"/>
      <c r="G783" s="10"/>
      <c r="H783" s="5"/>
      <c r="N783" s="3"/>
      <c r="O783" s="3"/>
      <c r="P783" s="3"/>
      <c r="Q783" s="3"/>
      <c r="R783" s="20"/>
      <c r="S783" s="3"/>
      <c r="V783" s="19"/>
      <c r="X783" s="13" t="s">
        <v>10</v>
      </c>
      <c r="Y783" s="12">
        <f>AN791</f>
        <v>0</v>
      </c>
      <c r="AA783" s="9"/>
      <c r="AB783" s="10"/>
      <c r="AC783" s="10"/>
      <c r="AD783" s="5"/>
      <c r="AJ783" s="3"/>
      <c r="AK783" s="3"/>
      <c r="AL783" s="3"/>
      <c r="AM783" s="3"/>
      <c r="AN783" s="20"/>
      <c r="AO783" s="3"/>
    </row>
    <row r="784" spans="2:41" x14ac:dyDescent="0.25">
      <c r="B784" s="13" t="s">
        <v>11</v>
      </c>
      <c r="C784" s="12"/>
      <c r="E784" s="9"/>
      <c r="F784" s="10"/>
      <c r="G784" s="10"/>
      <c r="H784" s="5"/>
      <c r="N784" s="3"/>
      <c r="O784" s="3"/>
      <c r="P784" s="3"/>
      <c r="Q784" s="3"/>
      <c r="R784" s="20"/>
      <c r="S784" s="3"/>
      <c r="V784" s="19"/>
      <c r="X784" s="13" t="s">
        <v>11</v>
      </c>
      <c r="Y784" s="12"/>
      <c r="AA784" s="9"/>
      <c r="AB784" s="10"/>
      <c r="AC784" s="10"/>
      <c r="AD784" s="5"/>
      <c r="AJ784" s="3"/>
      <c r="AK784" s="3"/>
      <c r="AL784" s="3"/>
      <c r="AM784" s="3"/>
      <c r="AN784" s="20"/>
      <c r="AO784" s="3"/>
    </row>
    <row r="785" spans="2:41" x14ac:dyDescent="0.25">
      <c r="B785" s="13" t="s">
        <v>12</v>
      </c>
      <c r="C785" s="12"/>
      <c r="E785" s="9"/>
      <c r="F785" s="10"/>
      <c r="G785" s="10"/>
      <c r="H785" s="5"/>
      <c r="N785" s="3"/>
      <c r="O785" s="3"/>
      <c r="P785" s="3"/>
      <c r="Q785" s="3"/>
      <c r="R785" s="20"/>
      <c r="S785" s="3"/>
      <c r="V785" s="19"/>
      <c r="X785" s="13" t="s">
        <v>12</v>
      </c>
      <c r="Y785" s="12"/>
      <c r="AA785" s="9"/>
      <c r="AB785" s="10"/>
      <c r="AC785" s="10"/>
      <c r="AD785" s="5"/>
      <c r="AJ785" s="3"/>
      <c r="AK785" s="3"/>
      <c r="AL785" s="3"/>
      <c r="AM785" s="3"/>
      <c r="AN785" s="20"/>
      <c r="AO785" s="3"/>
    </row>
    <row r="786" spans="2:41" x14ac:dyDescent="0.25">
      <c r="B786" s="13" t="s">
        <v>13</v>
      </c>
      <c r="C786" s="12"/>
      <c r="E786" s="9"/>
      <c r="F786" s="10"/>
      <c r="G786" s="10"/>
      <c r="H786" s="5"/>
      <c r="N786" s="3"/>
      <c r="O786" s="3"/>
      <c r="P786" s="3"/>
      <c r="Q786" s="3"/>
      <c r="R786" s="20"/>
      <c r="S786" s="3"/>
      <c r="V786" s="19"/>
      <c r="X786" s="13" t="s">
        <v>13</v>
      </c>
      <c r="Y786" s="12"/>
      <c r="AA786" s="9"/>
      <c r="AB786" s="10"/>
      <c r="AC786" s="10"/>
      <c r="AD786" s="5"/>
      <c r="AJ786" s="3"/>
      <c r="AK786" s="3"/>
      <c r="AL786" s="3"/>
      <c r="AM786" s="3"/>
      <c r="AN786" s="20"/>
      <c r="AO786" s="3"/>
    </row>
    <row r="787" spans="2:41" x14ac:dyDescent="0.25">
      <c r="B787" s="13" t="s">
        <v>14</v>
      </c>
      <c r="C787" s="12"/>
      <c r="E787" s="9"/>
      <c r="F787" s="10"/>
      <c r="G787" s="10"/>
      <c r="H787" s="5"/>
      <c r="N787" s="3"/>
      <c r="O787" s="3"/>
      <c r="P787" s="3"/>
      <c r="Q787" s="3"/>
      <c r="R787" s="20"/>
      <c r="S787" s="3"/>
      <c r="V787" s="19"/>
      <c r="X787" s="13" t="s">
        <v>14</v>
      </c>
      <c r="Y787" s="12"/>
      <c r="AA787" s="9"/>
      <c r="AB787" s="10"/>
      <c r="AC787" s="10"/>
      <c r="AD787" s="5"/>
      <c r="AJ787" s="3"/>
      <c r="AK787" s="3"/>
      <c r="AL787" s="3"/>
      <c r="AM787" s="3"/>
      <c r="AN787" s="20"/>
      <c r="AO787" s="3"/>
    </row>
    <row r="788" spans="2:41" x14ac:dyDescent="0.25">
      <c r="B788" s="13" t="s">
        <v>15</v>
      </c>
      <c r="C788" s="12"/>
      <c r="E788" s="9"/>
      <c r="F788" s="10"/>
      <c r="G788" s="10"/>
      <c r="H788" s="5"/>
      <c r="N788" s="3"/>
      <c r="O788" s="3"/>
      <c r="P788" s="3"/>
      <c r="Q788" s="3"/>
      <c r="R788" s="20"/>
      <c r="S788" s="3"/>
      <c r="V788" s="19"/>
      <c r="X788" s="13" t="s">
        <v>15</v>
      </c>
      <c r="Y788" s="12"/>
      <c r="AA788" s="9"/>
      <c r="AB788" s="10"/>
      <c r="AC788" s="10"/>
      <c r="AD788" s="5"/>
      <c r="AJ788" s="3"/>
      <c r="AK788" s="3"/>
      <c r="AL788" s="3"/>
      <c r="AM788" s="3"/>
      <c r="AN788" s="20"/>
      <c r="AO788" s="3"/>
    </row>
    <row r="789" spans="2:41" x14ac:dyDescent="0.25">
      <c r="B789" s="13" t="s">
        <v>16</v>
      </c>
      <c r="C789" s="12"/>
      <c r="E789" s="161" t="s">
        <v>7</v>
      </c>
      <c r="F789" s="162"/>
      <c r="G789" s="163"/>
      <c r="H789" s="5">
        <f>SUM(H775:H788)</f>
        <v>0</v>
      </c>
      <c r="N789" s="3"/>
      <c r="O789" s="3"/>
      <c r="P789" s="3"/>
      <c r="Q789" s="3"/>
      <c r="R789" s="20"/>
      <c r="S789" s="3"/>
      <c r="V789" s="19"/>
      <c r="X789" s="13" t="s">
        <v>16</v>
      </c>
      <c r="Y789" s="12"/>
      <c r="AA789" s="161" t="s">
        <v>7</v>
      </c>
      <c r="AB789" s="162"/>
      <c r="AC789" s="163"/>
      <c r="AD789" s="5">
        <f>SUM(AD775:AD788)</f>
        <v>0</v>
      </c>
      <c r="AJ789" s="3"/>
      <c r="AK789" s="3"/>
      <c r="AL789" s="3"/>
      <c r="AM789" s="3"/>
      <c r="AN789" s="20"/>
      <c r="AO789" s="3"/>
    </row>
    <row r="790" spans="2:41" x14ac:dyDescent="0.25">
      <c r="B790" s="13" t="s">
        <v>17</v>
      </c>
      <c r="C790" s="12"/>
      <c r="E790" s="15"/>
      <c r="F790" s="15"/>
      <c r="G790" s="15"/>
      <c r="N790" s="3"/>
      <c r="O790" s="3"/>
      <c r="P790" s="3"/>
      <c r="Q790" s="3"/>
      <c r="R790" s="20"/>
      <c r="S790" s="3"/>
      <c r="V790" s="19"/>
      <c r="X790" s="13" t="s">
        <v>17</v>
      </c>
      <c r="Y790" s="12"/>
      <c r="AA790" s="15"/>
      <c r="AB790" s="15"/>
      <c r="AC790" s="15"/>
      <c r="AJ790" s="3"/>
      <c r="AK790" s="3"/>
      <c r="AL790" s="3"/>
      <c r="AM790" s="3"/>
      <c r="AN790" s="20"/>
      <c r="AO790" s="3"/>
    </row>
    <row r="791" spans="2:41" x14ac:dyDescent="0.25">
      <c r="B791" s="14"/>
      <c r="C791" s="12"/>
      <c r="N791" s="161" t="s">
        <v>7</v>
      </c>
      <c r="O791" s="162"/>
      <c r="P791" s="162"/>
      <c r="Q791" s="163"/>
      <c r="R791" s="20">
        <f>SUM(R775:R790)</f>
        <v>0</v>
      </c>
      <c r="S791" s="3"/>
      <c r="V791" s="19"/>
      <c r="X791" s="14"/>
      <c r="Y791" s="12"/>
      <c r="AJ791" s="161" t="s">
        <v>7</v>
      </c>
      <c r="AK791" s="162"/>
      <c r="AL791" s="162"/>
      <c r="AM791" s="163"/>
      <c r="AN791" s="20">
        <f>SUM(AN775:AN790)</f>
        <v>0</v>
      </c>
      <c r="AO791" s="3"/>
    </row>
    <row r="792" spans="2:41" x14ac:dyDescent="0.25">
      <c r="B792" s="14"/>
      <c r="C792" s="12"/>
      <c r="V792" s="19"/>
      <c r="X792" s="14"/>
      <c r="Y792" s="12"/>
    </row>
    <row r="793" spans="2:41" x14ac:dyDescent="0.25">
      <c r="B793" s="14"/>
      <c r="C793" s="12"/>
      <c r="V793" s="19"/>
      <c r="X793" s="14"/>
      <c r="Y793" s="12"/>
    </row>
    <row r="794" spans="2:41" x14ac:dyDescent="0.25">
      <c r="B794" s="14"/>
      <c r="C794" s="12"/>
      <c r="E794" s="16"/>
      <c r="V794" s="19"/>
      <c r="X794" s="14"/>
      <c r="Y794" s="12"/>
      <c r="AA794" s="16"/>
    </row>
    <row r="795" spans="2:41" x14ac:dyDescent="0.25">
      <c r="B795" s="14"/>
      <c r="C795" s="12"/>
      <c r="V795" s="19"/>
      <c r="X795" s="14"/>
      <c r="Y795" s="12"/>
    </row>
    <row r="796" spans="2:41" x14ac:dyDescent="0.25">
      <c r="B796" s="14"/>
      <c r="C796" s="12"/>
      <c r="V796" s="19"/>
      <c r="X796" s="14"/>
      <c r="Y796" s="12"/>
    </row>
    <row r="797" spans="2:41" x14ac:dyDescent="0.25">
      <c r="B797" s="14"/>
      <c r="C797" s="12"/>
      <c r="V797" s="19"/>
      <c r="X797" s="14"/>
      <c r="Y797" s="12"/>
    </row>
    <row r="798" spans="2:41" x14ac:dyDescent="0.25">
      <c r="B798" s="14"/>
      <c r="C798" s="12"/>
      <c r="V798" s="19"/>
      <c r="X798" s="14"/>
      <c r="Y798" s="12"/>
    </row>
    <row r="799" spans="2:41" x14ac:dyDescent="0.25">
      <c r="B799" s="14"/>
      <c r="C799" s="12"/>
      <c r="V799" s="19"/>
      <c r="X799" s="14"/>
      <c r="Y799" s="12"/>
    </row>
    <row r="800" spans="2:41" x14ac:dyDescent="0.25">
      <c r="B800" s="13"/>
      <c r="C800" s="12"/>
      <c r="V800" s="19"/>
      <c r="X800" s="13"/>
      <c r="Y800" s="12"/>
    </row>
    <row r="801" spans="2:31" x14ac:dyDescent="0.25">
      <c r="B801" s="17" t="s">
        <v>18</v>
      </c>
      <c r="C801" s="18">
        <f>SUM(C782:C800)</f>
        <v>739.45</v>
      </c>
      <c r="D801" s="30" t="s">
        <v>22</v>
      </c>
      <c r="E801" s="30" t="s">
        <v>21</v>
      </c>
      <c r="V801" s="19"/>
      <c r="X801" s="17" t="s">
        <v>18</v>
      </c>
      <c r="Y801" s="18">
        <f>SUM(Y782:Y800)</f>
        <v>739.45</v>
      </c>
      <c r="Z801" s="30" t="s">
        <v>22</v>
      </c>
      <c r="AA801" s="30" t="s">
        <v>21</v>
      </c>
    </row>
    <row r="802" spans="2:31" x14ac:dyDescent="0.25">
      <c r="E802" s="1" t="s">
        <v>19</v>
      </c>
      <c r="V802" s="19"/>
      <c r="AA802" s="1" t="s">
        <v>19</v>
      </c>
    </row>
    <row r="803" spans="2:31" x14ac:dyDescent="0.25">
      <c r="V803" s="19"/>
    </row>
    <row r="804" spans="2:31" x14ac:dyDescent="0.25">
      <c r="V804" s="19"/>
    </row>
    <row r="805" spans="2:31" x14ac:dyDescent="0.25">
      <c r="V805" s="19"/>
    </row>
    <row r="806" spans="2:31" x14ac:dyDescent="0.25">
      <c r="V806" s="19"/>
    </row>
    <row r="807" spans="2:31" x14ac:dyDescent="0.25">
      <c r="V807" s="19"/>
    </row>
    <row r="808" spans="2:31" x14ac:dyDescent="0.25">
      <c r="V808" s="19"/>
    </row>
    <row r="809" spans="2:31" x14ac:dyDescent="0.25">
      <c r="V809" s="19"/>
    </row>
    <row r="810" spans="2:31" x14ac:dyDescent="0.25">
      <c r="V810" s="19"/>
    </row>
    <row r="811" spans="2:31" x14ac:dyDescent="0.25">
      <c r="V811" s="19"/>
    </row>
    <row r="812" spans="2:31" x14ac:dyDescent="0.25">
      <c r="V812" s="19"/>
    </row>
    <row r="813" spans="2:31" x14ac:dyDescent="0.25">
      <c r="V813" s="19"/>
    </row>
    <row r="814" spans="2:31" x14ac:dyDescent="0.25">
      <c r="V814" s="19"/>
    </row>
    <row r="815" spans="2:31" x14ac:dyDescent="0.25">
      <c r="V815" s="19"/>
      <c r="AC815" s="164" t="s">
        <v>29</v>
      </c>
      <c r="AD815" s="164"/>
      <c r="AE815" s="164"/>
    </row>
    <row r="816" spans="2:31" x14ac:dyDescent="0.25">
      <c r="H816" s="165" t="s">
        <v>28</v>
      </c>
      <c r="I816" s="165"/>
      <c r="J816" s="165"/>
      <c r="V816" s="19"/>
      <c r="AC816" s="164"/>
      <c r="AD816" s="164"/>
      <c r="AE816" s="164"/>
    </row>
    <row r="817" spans="2:41" x14ac:dyDescent="0.25">
      <c r="H817" s="165"/>
      <c r="I817" s="165"/>
      <c r="J817" s="165"/>
      <c r="V817" s="19"/>
      <c r="AC817" s="164"/>
      <c r="AD817" s="164"/>
      <c r="AE817" s="164"/>
    </row>
    <row r="818" spans="2:41" x14ac:dyDescent="0.25">
      <c r="V818" s="19"/>
    </row>
    <row r="819" spans="2:41" x14ac:dyDescent="0.25">
      <c r="V819" s="19"/>
    </row>
    <row r="820" spans="2:41" ht="23.25" x14ac:dyDescent="0.35">
      <c r="B820" s="24" t="s">
        <v>70</v>
      </c>
      <c r="V820" s="19"/>
      <c r="X820" s="24" t="s">
        <v>70</v>
      </c>
    </row>
    <row r="821" spans="2:41" ht="23.25" x14ac:dyDescent="0.35">
      <c r="B821" s="25" t="s">
        <v>32</v>
      </c>
      <c r="C821" s="22">
        <f>IF(X773="PAGADO",0,Y778)</f>
        <v>-739.45</v>
      </c>
      <c r="E821" s="166" t="s">
        <v>20</v>
      </c>
      <c r="F821" s="166"/>
      <c r="G821" s="166"/>
      <c r="H821" s="166"/>
      <c r="V821" s="19"/>
      <c r="X821" s="25" t="s">
        <v>32</v>
      </c>
      <c r="Y821" s="22">
        <f>IF(B821="PAGADO",0,C826)</f>
        <v>-739.45</v>
      </c>
      <c r="AA821" s="166" t="s">
        <v>20</v>
      </c>
      <c r="AB821" s="166"/>
      <c r="AC821" s="166"/>
      <c r="AD821" s="166"/>
    </row>
    <row r="822" spans="2:41" x14ac:dyDescent="0.25">
      <c r="B822" s="1" t="s">
        <v>0</v>
      </c>
      <c r="C822" s="21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9"/>
      <c r="X822" s="1" t="s">
        <v>0</v>
      </c>
      <c r="Y822" s="21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2"/>
      <c r="E823" s="4"/>
      <c r="F823" s="3"/>
      <c r="G823" s="3"/>
      <c r="H823" s="5"/>
      <c r="N823" s="3"/>
      <c r="O823" s="3"/>
      <c r="P823" s="3"/>
      <c r="Q823" s="3"/>
      <c r="R823" s="20"/>
      <c r="S823" s="3"/>
      <c r="V823" s="19"/>
      <c r="Y823" s="22"/>
      <c r="AA823" s="4"/>
      <c r="AB823" s="3"/>
      <c r="AC823" s="3"/>
      <c r="AD823" s="5"/>
      <c r="AJ823" s="3"/>
      <c r="AK823" s="3"/>
      <c r="AL823" s="3"/>
      <c r="AM823" s="3"/>
      <c r="AN823" s="20"/>
      <c r="AO823" s="3"/>
    </row>
    <row r="824" spans="2:41" x14ac:dyDescent="0.25">
      <c r="B824" s="1" t="s">
        <v>24</v>
      </c>
      <c r="C824" s="21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20"/>
      <c r="S824" s="3"/>
      <c r="V824" s="19"/>
      <c r="X824" s="1" t="s">
        <v>24</v>
      </c>
      <c r="Y824" s="21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20"/>
      <c r="AO824" s="3"/>
    </row>
    <row r="825" spans="2:41" x14ac:dyDescent="0.25">
      <c r="B825" s="1" t="s">
        <v>9</v>
      </c>
      <c r="C825" s="22">
        <f>C848</f>
        <v>739.45</v>
      </c>
      <c r="E825" s="4"/>
      <c r="F825" s="3"/>
      <c r="G825" s="3"/>
      <c r="H825" s="5"/>
      <c r="N825" s="3"/>
      <c r="O825" s="3"/>
      <c r="P825" s="3"/>
      <c r="Q825" s="3"/>
      <c r="R825" s="20"/>
      <c r="S825" s="3"/>
      <c r="V825" s="19"/>
      <c r="X825" s="1" t="s">
        <v>9</v>
      </c>
      <c r="Y825" s="22">
        <f>Y848</f>
        <v>739.45</v>
      </c>
      <c r="AA825" s="4"/>
      <c r="AB825" s="3"/>
      <c r="AC825" s="3"/>
      <c r="AD825" s="5"/>
      <c r="AJ825" s="3"/>
      <c r="AK825" s="3"/>
      <c r="AL825" s="3"/>
      <c r="AM825" s="3"/>
      <c r="AN825" s="20"/>
      <c r="AO825" s="3"/>
    </row>
    <row r="826" spans="2:41" x14ac:dyDescent="0.25">
      <c r="B826" s="6" t="s">
        <v>25</v>
      </c>
      <c r="C826" s="23">
        <f>C824-C825</f>
        <v>-739.45</v>
      </c>
      <c r="E826" s="4"/>
      <c r="F826" s="3"/>
      <c r="G826" s="3"/>
      <c r="H826" s="5"/>
      <c r="N826" s="3"/>
      <c r="O826" s="3"/>
      <c r="P826" s="3"/>
      <c r="Q826" s="3"/>
      <c r="R826" s="20"/>
      <c r="S826" s="3"/>
      <c r="V826" s="19"/>
      <c r="X826" s="6" t="s">
        <v>8</v>
      </c>
      <c r="Y826" s="23">
        <f>Y824-Y825</f>
        <v>-739.45</v>
      </c>
      <c r="AA826" s="4"/>
      <c r="AB826" s="3"/>
      <c r="AC826" s="3"/>
      <c r="AD826" s="5"/>
      <c r="AJ826" s="3"/>
      <c r="AK826" s="3"/>
      <c r="AL826" s="3"/>
      <c r="AM826" s="3"/>
      <c r="AN826" s="20"/>
      <c r="AO826" s="3"/>
    </row>
    <row r="827" spans="2:41" ht="26.25" x14ac:dyDescent="0.4">
      <c r="B827" s="167" t="str">
        <f>IF(C826&lt;0,"NO PAGAR","COBRAR")</f>
        <v>NO PAGAR</v>
      </c>
      <c r="C827" s="167"/>
      <c r="E827" s="9"/>
      <c r="F827" s="10"/>
      <c r="G827" s="10"/>
      <c r="H827" s="5"/>
      <c r="N827" s="3"/>
      <c r="O827" s="3"/>
      <c r="P827" s="3"/>
      <c r="Q827" s="3"/>
      <c r="R827" s="20"/>
      <c r="S827" s="3"/>
      <c r="V827" s="19"/>
      <c r="X827" s="167" t="str">
        <f>IF(Y826&lt;0,"NO PAGAR","COBRAR")</f>
        <v>NO PAGAR</v>
      </c>
      <c r="Y827" s="167"/>
      <c r="AA827" s="9"/>
      <c r="AB827" s="10"/>
      <c r="AC827" s="10"/>
      <c r="AD827" s="5"/>
      <c r="AJ827" s="3"/>
      <c r="AK827" s="3"/>
      <c r="AL827" s="3"/>
      <c r="AM827" s="3"/>
      <c r="AN827" s="20"/>
      <c r="AO827" s="3"/>
    </row>
    <row r="828" spans="2:41" x14ac:dyDescent="0.25">
      <c r="B828" s="159" t="s">
        <v>9</v>
      </c>
      <c r="C828" s="160"/>
      <c r="E828" s="9"/>
      <c r="F828" s="10"/>
      <c r="G828" s="10"/>
      <c r="H828" s="5"/>
      <c r="N828" s="3"/>
      <c r="O828" s="3"/>
      <c r="P828" s="3"/>
      <c r="Q828" s="3"/>
      <c r="R828" s="20"/>
      <c r="S828" s="3"/>
      <c r="V828" s="19"/>
      <c r="X828" s="159" t="s">
        <v>9</v>
      </c>
      <c r="Y828" s="160"/>
      <c r="AA828" s="9"/>
      <c r="AB828" s="10"/>
      <c r="AC828" s="10"/>
      <c r="AD828" s="5"/>
      <c r="AJ828" s="3"/>
      <c r="AK828" s="3"/>
      <c r="AL828" s="3"/>
      <c r="AM828" s="3"/>
      <c r="AN828" s="20"/>
      <c r="AO828" s="3"/>
    </row>
    <row r="829" spans="2:41" x14ac:dyDescent="0.25">
      <c r="B829" s="11" t="str">
        <f>IF(C862&lt;0,"SALDO A FAVOR","SALDO ADELANTAD0'")</f>
        <v>SALDO ADELANTAD0'</v>
      </c>
      <c r="C829" s="12">
        <f>IF(Y773&lt;=0,Y773*-1)</f>
        <v>739.45</v>
      </c>
      <c r="E829" s="9"/>
      <c r="F829" s="10"/>
      <c r="G829" s="10"/>
      <c r="H829" s="5"/>
      <c r="N829" s="3"/>
      <c r="O829" s="3"/>
      <c r="P829" s="3"/>
      <c r="Q829" s="3"/>
      <c r="R829" s="20"/>
      <c r="S829" s="3"/>
      <c r="V829" s="19"/>
      <c r="X829" s="11" t="str">
        <f>IF(C826&lt;0,"SALDO ADELANTADO","SALDO A FAVOR'")</f>
        <v>SALDO ADELANTADO</v>
      </c>
      <c r="Y829" s="12">
        <f>IF(C826&lt;=0,C826*-1)</f>
        <v>739.45</v>
      </c>
      <c r="AA829" s="9"/>
      <c r="AB829" s="10"/>
      <c r="AC829" s="10"/>
      <c r="AD829" s="5"/>
      <c r="AJ829" s="3"/>
      <c r="AK829" s="3"/>
      <c r="AL829" s="3"/>
      <c r="AM829" s="3"/>
      <c r="AN829" s="20"/>
      <c r="AO829" s="3"/>
    </row>
    <row r="830" spans="2:41" x14ac:dyDescent="0.25">
      <c r="B830" s="13" t="s">
        <v>10</v>
      </c>
      <c r="C830" s="12">
        <f>R839</f>
        <v>0</v>
      </c>
      <c r="E830" s="9"/>
      <c r="F830" s="10"/>
      <c r="G830" s="10"/>
      <c r="H830" s="5"/>
      <c r="N830" s="3"/>
      <c r="O830" s="3"/>
      <c r="P830" s="3"/>
      <c r="Q830" s="3"/>
      <c r="R830" s="20"/>
      <c r="S830" s="3"/>
      <c r="V830" s="19"/>
      <c r="X830" s="13" t="s">
        <v>10</v>
      </c>
      <c r="Y830" s="12">
        <f>AN839</f>
        <v>0</v>
      </c>
      <c r="AA830" s="9"/>
      <c r="AB830" s="10"/>
      <c r="AC830" s="10"/>
      <c r="AD830" s="5"/>
      <c r="AJ830" s="3"/>
      <c r="AK830" s="3"/>
      <c r="AL830" s="3"/>
      <c r="AM830" s="3"/>
      <c r="AN830" s="20"/>
      <c r="AO830" s="3"/>
    </row>
    <row r="831" spans="2:41" x14ac:dyDescent="0.25">
      <c r="B831" s="13" t="s">
        <v>11</v>
      </c>
      <c r="C831" s="12"/>
      <c r="E831" s="9"/>
      <c r="F831" s="10"/>
      <c r="G831" s="10"/>
      <c r="H831" s="5"/>
      <c r="N831" s="3"/>
      <c r="O831" s="3"/>
      <c r="P831" s="3"/>
      <c r="Q831" s="3"/>
      <c r="R831" s="20"/>
      <c r="S831" s="3"/>
      <c r="V831" s="19"/>
      <c r="X831" s="13" t="s">
        <v>11</v>
      </c>
      <c r="Y831" s="12"/>
      <c r="AA831" s="9"/>
      <c r="AB831" s="10"/>
      <c r="AC831" s="10"/>
      <c r="AD831" s="5"/>
      <c r="AJ831" s="3"/>
      <c r="AK831" s="3"/>
      <c r="AL831" s="3"/>
      <c r="AM831" s="3"/>
      <c r="AN831" s="20"/>
      <c r="AO831" s="3"/>
    </row>
    <row r="832" spans="2:41" x14ac:dyDescent="0.25">
      <c r="B832" s="13" t="s">
        <v>12</v>
      </c>
      <c r="C832" s="12"/>
      <c r="E832" s="9"/>
      <c r="F832" s="10"/>
      <c r="G832" s="10"/>
      <c r="H832" s="5"/>
      <c r="N832" s="3"/>
      <c r="O832" s="3"/>
      <c r="P832" s="3"/>
      <c r="Q832" s="3"/>
      <c r="R832" s="20"/>
      <c r="S832" s="3"/>
      <c r="V832" s="19"/>
      <c r="X832" s="13" t="s">
        <v>12</v>
      </c>
      <c r="Y832" s="12"/>
      <c r="AA832" s="9"/>
      <c r="AB832" s="10"/>
      <c r="AC832" s="10"/>
      <c r="AD832" s="5"/>
      <c r="AJ832" s="3"/>
      <c r="AK832" s="3"/>
      <c r="AL832" s="3"/>
      <c r="AM832" s="3"/>
      <c r="AN832" s="20"/>
      <c r="AO832" s="3"/>
    </row>
    <row r="833" spans="2:41" x14ac:dyDescent="0.25">
      <c r="B833" s="13" t="s">
        <v>13</v>
      </c>
      <c r="C833" s="12"/>
      <c r="E833" s="9"/>
      <c r="F833" s="10"/>
      <c r="G833" s="10"/>
      <c r="H833" s="5"/>
      <c r="N833" s="3"/>
      <c r="O833" s="3"/>
      <c r="P833" s="3"/>
      <c r="Q833" s="3"/>
      <c r="R833" s="20"/>
      <c r="S833" s="3"/>
      <c r="V833" s="19"/>
      <c r="X833" s="13" t="s">
        <v>13</v>
      </c>
      <c r="Y833" s="12"/>
      <c r="AA833" s="9"/>
      <c r="AB833" s="10"/>
      <c r="AC833" s="10"/>
      <c r="AD833" s="5"/>
      <c r="AJ833" s="3"/>
      <c r="AK833" s="3"/>
      <c r="AL833" s="3"/>
      <c r="AM833" s="3"/>
      <c r="AN833" s="20"/>
      <c r="AO833" s="3"/>
    </row>
    <row r="834" spans="2:41" x14ac:dyDescent="0.25">
      <c r="B834" s="13" t="s">
        <v>14</v>
      </c>
      <c r="C834" s="12"/>
      <c r="E834" s="9"/>
      <c r="F834" s="10"/>
      <c r="G834" s="10"/>
      <c r="H834" s="5"/>
      <c r="N834" s="3"/>
      <c r="O834" s="3"/>
      <c r="P834" s="3"/>
      <c r="Q834" s="3"/>
      <c r="R834" s="20"/>
      <c r="S834" s="3"/>
      <c r="V834" s="19"/>
      <c r="X834" s="13" t="s">
        <v>14</v>
      </c>
      <c r="Y834" s="12"/>
      <c r="AA834" s="9"/>
      <c r="AB834" s="10"/>
      <c r="AC834" s="10"/>
      <c r="AD834" s="5"/>
      <c r="AJ834" s="3"/>
      <c r="AK834" s="3"/>
      <c r="AL834" s="3"/>
      <c r="AM834" s="3"/>
      <c r="AN834" s="20"/>
      <c r="AO834" s="3"/>
    </row>
    <row r="835" spans="2:41" x14ac:dyDescent="0.25">
      <c r="B835" s="13" t="s">
        <v>15</v>
      </c>
      <c r="C835" s="12"/>
      <c r="E835" s="9"/>
      <c r="F835" s="10"/>
      <c r="G835" s="10"/>
      <c r="H835" s="5"/>
      <c r="N835" s="3"/>
      <c r="O835" s="3"/>
      <c r="P835" s="3"/>
      <c r="Q835" s="3"/>
      <c r="R835" s="20"/>
      <c r="S835" s="3"/>
      <c r="V835" s="19"/>
      <c r="X835" s="13" t="s">
        <v>15</v>
      </c>
      <c r="Y835" s="12"/>
      <c r="AA835" s="9"/>
      <c r="AB835" s="10"/>
      <c r="AC835" s="10"/>
      <c r="AD835" s="5"/>
      <c r="AJ835" s="3"/>
      <c r="AK835" s="3"/>
      <c r="AL835" s="3"/>
      <c r="AM835" s="3"/>
      <c r="AN835" s="20"/>
      <c r="AO835" s="3"/>
    </row>
    <row r="836" spans="2:41" x14ac:dyDescent="0.25">
      <c r="B836" s="13" t="s">
        <v>16</v>
      </c>
      <c r="C836" s="12"/>
      <c r="E836" s="9"/>
      <c r="F836" s="10"/>
      <c r="G836" s="10"/>
      <c r="H836" s="5"/>
      <c r="N836" s="3"/>
      <c r="O836" s="3"/>
      <c r="P836" s="3"/>
      <c r="Q836" s="3"/>
      <c r="R836" s="20"/>
      <c r="S836" s="3"/>
      <c r="V836" s="19"/>
      <c r="X836" s="13" t="s">
        <v>16</v>
      </c>
      <c r="Y836" s="12"/>
      <c r="AA836" s="9"/>
      <c r="AB836" s="10"/>
      <c r="AC836" s="10"/>
      <c r="AD836" s="5"/>
      <c r="AJ836" s="3"/>
      <c r="AK836" s="3"/>
      <c r="AL836" s="3"/>
      <c r="AM836" s="3"/>
      <c r="AN836" s="20"/>
      <c r="AO836" s="3"/>
    </row>
    <row r="837" spans="2:41" x14ac:dyDescent="0.25">
      <c r="B837" s="13" t="s">
        <v>17</v>
      </c>
      <c r="C837" s="12"/>
      <c r="E837" s="161" t="s">
        <v>7</v>
      </c>
      <c r="F837" s="162"/>
      <c r="G837" s="163"/>
      <c r="H837" s="5">
        <f>SUM(H823:H836)</f>
        <v>0</v>
      </c>
      <c r="N837" s="3"/>
      <c r="O837" s="3"/>
      <c r="P837" s="3"/>
      <c r="Q837" s="3"/>
      <c r="R837" s="20"/>
      <c r="S837" s="3"/>
      <c r="V837" s="19"/>
      <c r="X837" s="13" t="s">
        <v>17</v>
      </c>
      <c r="Y837" s="12"/>
      <c r="AA837" s="161" t="s">
        <v>7</v>
      </c>
      <c r="AB837" s="162"/>
      <c r="AC837" s="163"/>
      <c r="AD837" s="5">
        <f>SUM(AD823:AD836)</f>
        <v>0</v>
      </c>
      <c r="AJ837" s="3"/>
      <c r="AK837" s="3"/>
      <c r="AL837" s="3"/>
      <c r="AM837" s="3"/>
      <c r="AN837" s="20"/>
      <c r="AO837" s="3"/>
    </row>
    <row r="838" spans="2:41" x14ac:dyDescent="0.25">
      <c r="B838" s="14"/>
      <c r="C838" s="12"/>
      <c r="E838" s="15"/>
      <c r="F838" s="15"/>
      <c r="G838" s="15"/>
      <c r="N838" s="3"/>
      <c r="O838" s="3"/>
      <c r="P838" s="3"/>
      <c r="Q838" s="3"/>
      <c r="R838" s="20"/>
      <c r="S838" s="3"/>
      <c r="V838" s="19"/>
      <c r="X838" s="14"/>
      <c r="Y838" s="12"/>
      <c r="AA838" s="15"/>
      <c r="AB838" s="15"/>
      <c r="AC838" s="15"/>
      <c r="AJ838" s="3"/>
      <c r="AK838" s="3"/>
      <c r="AL838" s="3"/>
      <c r="AM838" s="3"/>
      <c r="AN838" s="20"/>
      <c r="AO838" s="3"/>
    </row>
    <row r="839" spans="2:41" x14ac:dyDescent="0.25">
      <c r="B839" s="14"/>
      <c r="C839" s="12"/>
      <c r="N839" s="161" t="s">
        <v>7</v>
      </c>
      <c r="O839" s="162"/>
      <c r="P839" s="162"/>
      <c r="Q839" s="163"/>
      <c r="R839" s="20">
        <f>SUM(R823:R838)</f>
        <v>0</v>
      </c>
      <c r="S839" s="3"/>
      <c r="V839" s="19"/>
      <c r="X839" s="14"/>
      <c r="Y839" s="12"/>
      <c r="AJ839" s="161" t="s">
        <v>7</v>
      </c>
      <c r="AK839" s="162"/>
      <c r="AL839" s="162"/>
      <c r="AM839" s="163"/>
      <c r="AN839" s="20">
        <f>SUM(AN823:AN838)</f>
        <v>0</v>
      </c>
      <c r="AO839" s="3"/>
    </row>
    <row r="840" spans="2:41" x14ac:dyDescent="0.25">
      <c r="B840" s="14"/>
      <c r="C840" s="12"/>
      <c r="V840" s="19"/>
      <c r="X840" s="14"/>
      <c r="Y840" s="12"/>
    </row>
    <row r="841" spans="2:41" x14ac:dyDescent="0.25">
      <c r="B841" s="14"/>
      <c r="C841" s="12"/>
      <c r="V841" s="19"/>
      <c r="X841" s="14"/>
      <c r="Y841" s="12"/>
    </row>
    <row r="842" spans="2:41" x14ac:dyDescent="0.25">
      <c r="B842" s="14"/>
      <c r="C842" s="12"/>
      <c r="E842" s="16"/>
      <c r="V842" s="19"/>
      <c r="X842" s="14"/>
      <c r="Y842" s="12"/>
      <c r="AA842" s="16"/>
    </row>
    <row r="843" spans="2:41" x14ac:dyDescent="0.25">
      <c r="B843" s="14"/>
      <c r="C843" s="12"/>
      <c r="V843" s="19"/>
      <c r="X843" s="14"/>
      <c r="Y843" s="12"/>
    </row>
    <row r="844" spans="2:41" x14ac:dyDescent="0.25">
      <c r="B844" s="14"/>
      <c r="C844" s="12"/>
      <c r="V844" s="19"/>
      <c r="X844" s="14"/>
      <c r="Y844" s="12"/>
    </row>
    <row r="845" spans="2:41" x14ac:dyDescent="0.25">
      <c r="B845" s="14"/>
      <c r="C845" s="12"/>
      <c r="V845" s="19"/>
      <c r="X845" s="14"/>
      <c r="Y845" s="12"/>
    </row>
    <row r="846" spans="2:41" x14ac:dyDescent="0.25">
      <c r="B846" s="14"/>
      <c r="C846" s="12"/>
      <c r="V846" s="19"/>
      <c r="X846" s="14"/>
      <c r="Y846" s="12"/>
    </row>
    <row r="847" spans="2:41" x14ac:dyDescent="0.25">
      <c r="B847" s="13"/>
      <c r="C847" s="12"/>
      <c r="V847" s="19"/>
      <c r="X847" s="13"/>
      <c r="Y847" s="12"/>
    </row>
    <row r="848" spans="2:41" x14ac:dyDescent="0.25">
      <c r="B848" s="17" t="s">
        <v>18</v>
      </c>
      <c r="C848" s="18">
        <f>SUM(C829:C847)</f>
        <v>739.45</v>
      </c>
      <c r="V848" s="19"/>
      <c r="X848" s="17" t="s">
        <v>18</v>
      </c>
      <c r="Y848" s="18">
        <f>SUM(Y829:Y847)</f>
        <v>739.45</v>
      </c>
    </row>
    <row r="849" spans="1:43" x14ac:dyDescent="0.25">
      <c r="D849" s="30" t="s">
        <v>22</v>
      </c>
      <c r="E849" s="30" t="s">
        <v>21</v>
      </c>
      <c r="V849" s="19"/>
      <c r="Z849" s="30" t="s">
        <v>22</v>
      </c>
      <c r="AA849" s="30" t="s">
        <v>21</v>
      </c>
    </row>
    <row r="850" spans="1:43" x14ac:dyDescent="0.25">
      <c r="E850" s="1" t="s">
        <v>19</v>
      </c>
      <c r="V850" s="19"/>
      <c r="AA850" s="1" t="s">
        <v>19</v>
      </c>
    </row>
    <row r="851" spans="1:43" x14ac:dyDescent="0.25">
      <c r="V851" s="19"/>
    </row>
    <row r="852" spans="1:43" x14ac:dyDescent="0.25">
      <c r="V852" s="19"/>
    </row>
    <row r="853" spans="1:43" x14ac:dyDescent="0.25">
      <c r="V853" s="19"/>
    </row>
    <row r="854" spans="1:43" x14ac:dyDescent="0.25">
      <c r="V854" s="19"/>
    </row>
    <row r="855" spans="1:43" x14ac:dyDescent="0.25">
      <c r="V855" s="19"/>
    </row>
    <row r="856" spans="1:43" x14ac:dyDescent="0.25">
      <c r="V856" s="19"/>
    </row>
    <row r="857" spans="1:43" x14ac:dyDescent="0.2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</row>
    <row r="858" spans="1:43" x14ac:dyDescent="0.2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</row>
    <row r="859" spans="1:43" x14ac:dyDescent="0.2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</row>
    <row r="860" spans="1:43" x14ac:dyDescent="0.25">
      <c r="V860" s="19"/>
    </row>
    <row r="861" spans="1:43" x14ac:dyDescent="0.25">
      <c r="H861" s="165" t="s">
        <v>30</v>
      </c>
      <c r="I861" s="165"/>
      <c r="J861" s="165"/>
      <c r="V861" s="19"/>
      <c r="AA861" s="165" t="s">
        <v>31</v>
      </c>
      <c r="AB861" s="165"/>
      <c r="AC861" s="165"/>
    </row>
    <row r="862" spans="1:43" x14ac:dyDescent="0.25">
      <c r="H862" s="165"/>
      <c r="I862" s="165"/>
      <c r="J862" s="165"/>
      <c r="V862" s="19"/>
      <c r="AA862" s="165"/>
      <c r="AB862" s="165"/>
      <c r="AC862" s="165"/>
    </row>
    <row r="863" spans="1:43" x14ac:dyDescent="0.25">
      <c r="V863" s="19"/>
    </row>
    <row r="864" spans="1:43" x14ac:dyDescent="0.25">
      <c r="V864" s="19"/>
    </row>
    <row r="865" spans="2:41" ht="23.25" x14ac:dyDescent="0.35">
      <c r="B865" s="26" t="s">
        <v>70</v>
      </c>
      <c r="V865" s="19"/>
      <c r="X865" s="24" t="s">
        <v>70</v>
      </c>
    </row>
    <row r="866" spans="2:41" ht="23.25" x14ac:dyDescent="0.35">
      <c r="B866" s="25" t="s">
        <v>32</v>
      </c>
      <c r="C866" s="22">
        <f>IF(X821="PAGADO",0,C826)</f>
        <v>-739.45</v>
      </c>
      <c r="E866" s="166" t="s">
        <v>20</v>
      </c>
      <c r="F866" s="166"/>
      <c r="G866" s="166"/>
      <c r="H866" s="166"/>
      <c r="V866" s="19"/>
      <c r="X866" s="25" t="s">
        <v>32</v>
      </c>
      <c r="Y866" s="22">
        <f>IF(B1666="PAGADO",0,C871)</f>
        <v>-739.45</v>
      </c>
      <c r="AA866" s="166" t="s">
        <v>20</v>
      </c>
      <c r="AB866" s="166"/>
      <c r="AC866" s="166"/>
      <c r="AD866" s="166"/>
    </row>
    <row r="867" spans="2:41" x14ac:dyDescent="0.25">
      <c r="B867" s="1" t="s">
        <v>0</v>
      </c>
      <c r="C867" s="21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9"/>
      <c r="X867" s="1" t="s">
        <v>0</v>
      </c>
      <c r="Y867" s="21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2"/>
      <c r="E868" s="4"/>
      <c r="F868" s="3"/>
      <c r="G868" s="3"/>
      <c r="H868" s="5"/>
      <c r="N868" s="3"/>
      <c r="O868" s="3"/>
      <c r="P868" s="3"/>
      <c r="Q868" s="3"/>
      <c r="R868" s="20"/>
      <c r="S868" s="3"/>
      <c r="V868" s="19"/>
      <c r="Y868" s="22"/>
      <c r="AA868" s="4"/>
      <c r="AB868" s="3"/>
      <c r="AC868" s="3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" t="s">
        <v>24</v>
      </c>
      <c r="C869" s="21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20"/>
      <c r="S869" s="3"/>
      <c r="V869" s="19"/>
      <c r="X869" s="1" t="s">
        <v>24</v>
      </c>
      <c r="Y869" s="21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" t="s">
        <v>9</v>
      </c>
      <c r="C870" s="22">
        <f>C894</f>
        <v>739.45</v>
      </c>
      <c r="E870" s="4"/>
      <c r="F870" s="3"/>
      <c r="G870" s="3"/>
      <c r="H870" s="5"/>
      <c r="N870" s="3"/>
      <c r="O870" s="3"/>
      <c r="P870" s="3"/>
      <c r="Q870" s="3"/>
      <c r="R870" s="20"/>
      <c r="S870" s="3"/>
      <c r="V870" s="19"/>
      <c r="X870" s="1" t="s">
        <v>9</v>
      </c>
      <c r="Y870" s="22">
        <f>Y894</f>
        <v>739.45</v>
      </c>
      <c r="AA870" s="4"/>
      <c r="AB870" s="3"/>
      <c r="AC870" s="3"/>
      <c r="AD870" s="5"/>
      <c r="AJ870" s="3"/>
      <c r="AK870" s="3"/>
      <c r="AL870" s="3"/>
      <c r="AM870" s="3"/>
      <c r="AN870" s="20"/>
      <c r="AO870" s="3"/>
    </row>
    <row r="871" spans="2:41" x14ac:dyDescent="0.25">
      <c r="B871" s="6" t="s">
        <v>26</v>
      </c>
      <c r="C871" s="23">
        <f>C869-C870</f>
        <v>-739.45</v>
      </c>
      <c r="E871" s="4"/>
      <c r="F871" s="3"/>
      <c r="G871" s="3"/>
      <c r="H871" s="5"/>
      <c r="N871" s="3"/>
      <c r="O871" s="3"/>
      <c r="P871" s="3"/>
      <c r="Q871" s="3"/>
      <c r="R871" s="20"/>
      <c r="S871" s="3"/>
      <c r="V871" s="19"/>
      <c r="X871" s="6" t="s">
        <v>27</v>
      </c>
      <c r="Y871" s="23">
        <f>Y869-Y870</f>
        <v>-739.45</v>
      </c>
      <c r="AA871" s="4"/>
      <c r="AB871" s="3"/>
      <c r="AC871" s="3"/>
      <c r="AD871" s="5"/>
      <c r="AJ871" s="3"/>
      <c r="AK871" s="3"/>
      <c r="AL871" s="3"/>
      <c r="AM871" s="3"/>
      <c r="AN871" s="20"/>
      <c r="AO871" s="3"/>
    </row>
    <row r="872" spans="2:41" ht="23.25" x14ac:dyDescent="0.35">
      <c r="B872" s="6"/>
      <c r="C872" s="7"/>
      <c r="E872" s="9"/>
      <c r="F872" s="10"/>
      <c r="G872" s="10"/>
      <c r="H872" s="5"/>
      <c r="N872" s="3"/>
      <c r="O872" s="3"/>
      <c r="P872" s="3"/>
      <c r="Q872" s="3"/>
      <c r="R872" s="20"/>
      <c r="S872" s="3"/>
      <c r="V872" s="19"/>
      <c r="X872" s="168" t="str">
        <f>IF(Y871&lt;0,"NO PAGAR","COBRAR'")</f>
        <v>NO PAGAR</v>
      </c>
      <c r="Y872" s="168"/>
      <c r="AA872" s="9"/>
      <c r="AB872" s="10"/>
      <c r="AC872" s="10"/>
      <c r="AD872" s="5"/>
      <c r="AJ872" s="3"/>
      <c r="AK872" s="3"/>
      <c r="AL872" s="3"/>
      <c r="AM872" s="3"/>
      <c r="AN872" s="20"/>
      <c r="AO872" s="3"/>
    </row>
    <row r="873" spans="2:41" ht="23.25" x14ac:dyDescent="0.35">
      <c r="B873" s="168" t="str">
        <f>IF(C871&lt;0,"NO PAGAR","COBRAR'")</f>
        <v>NO PAGAR</v>
      </c>
      <c r="C873" s="168"/>
      <c r="E873" s="9"/>
      <c r="F873" s="10"/>
      <c r="G873" s="10"/>
      <c r="H873" s="5"/>
      <c r="N873" s="3"/>
      <c r="O873" s="3"/>
      <c r="P873" s="3"/>
      <c r="Q873" s="3"/>
      <c r="R873" s="20"/>
      <c r="S873" s="3"/>
      <c r="V873" s="19"/>
      <c r="X873" s="6"/>
      <c r="Y873" s="8"/>
      <c r="AA873" s="9"/>
      <c r="AB873" s="10"/>
      <c r="AC873" s="10"/>
      <c r="AD873" s="5"/>
      <c r="AJ873" s="3"/>
      <c r="AK873" s="3"/>
      <c r="AL873" s="3"/>
      <c r="AM873" s="3"/>
      <c r="AN873" s="20"/>
      <c r="AO873" s="3"/>
    </row>
    <row r="874" spans="2:41" x14ac:dyDescent="0.25">
      <c r="B874" s="159" t="s">
        <v>9</v>
      </c>
      <c r="C874" s="160"/>
      <c r="E874" s="9"/>
      <c r="F874" s="10"/>
      <c r="G874" s="10"/>
      <c r="H874" s="5"/>
      <c r="N874" s="3"/>
      <c r="O874" s="3"/>
      <c r="P874" s="3"/>
      <c r="Q874" s="3"/>
      <c r="R874" s="20"/>
      <c r="S874" s="3"/>
      <c r="V874" s="19"/>
      <c r="X874" s="159" t="s">
        <v>9</v>
      </c>
      <c r="Y874" s="160"/>
      <c r="AA874" s="9"/>
      <c r="AB874" s="10"/>
      <c r="AC874" s="10"/>
      <c r="AD874" s="5"/>
      <c r="AJ874" s="3"/>
      <c r="AK874" s="3"/>
      <c r="AL874" s="3"/>
      <c r="AM874" s="3"/>
      <c r="AN874" s="20"/>
      <c r="AO874" s="3"/>
    </row>
    <row r="875" spans="2:41" x14ac:dyDescent="0.25">
      <c r="B875" s="11" t="str">
        <f>IF(Y826&lt;0,"SALDO ADELANTADO","SALDO A FAVOR '")</f>
        <v>SALDO ADELANTADO</v>
      </c>
      <c r="C875" s="12">
        <f>IF(Y826&lt;=0,Y826*-1)</f>
        <v>739.45</v>
      </c>
      <c r="E875" s="9"/>
      <c r="F875" s="10"/>
      <c r="G875" s="10"/>
      <c r="H875" s="5"/>
      <c r="N875" s="3"/>
      <c r="O875" s="3"/>
      <c r="P875" s="3"/>
      <c r="Q875" s="3"/>
      <c r="R875" s="20"/>
      <c r="S875" s="3"/>
      <c r="V875" s="19"/>
      <c r="X875" s="11" t="str">
        <f>IF(C871&lt;0,"SALDO ADELANTADO","SALDO A FAVOR'")</f>
        <v>SALDO ADELANTADO</v>
      </c>
      <c r="Y875" s="12">
        <f>IF(C871&lt;=0,C871*-1)</f>
        <v>739.45</v>
      </c>
      <c r="AA875" s="9"/>
      <c r="AB875" s="10"/>
      <c r="AC875" s="10"/>
      <c r="AD875" s="5"/>
      <c r="AJ875" s="3"/>
      <c r="AK875" s="3"/>
      <c r="AL875" s="3"/>
      <c r="AM875" s="3"/>
      <c r="AN875" s="20"/>
      <c r="AO875" s="3"/>
    </row>
    <row r="876" spans="2:41" x14ac:dyDescent="0.25">
      <c r="B876" s="13" t="s">
        <v>10</v>
      </c>
      <c r="C876" s="12">
        <f>R884</f>
        <v>0</v>
      </c>
      <c r="E876" s="9"/>
      <c r="F876" s="10"/>
      <c r="G876" s="10"/>
      <c r="H876" s="5"/>
      <c r="N876" s="3"/>
      <c r="O876" s="3"/>
      <c r="P876" s="3"/>
      <c r="Q876" s="3"/>
      <c r="R876" s="20"/>
      <c r="S876" s="3"/>
      <c r="V876" s="19"/>
      <c r="X876" s="13" t="s">
        <v>10</v>
      </c>
      <c r="Y876" s="12">
        <f>AN884</f>
        <v>0</v>
      </c>
      <c r="AA876" s="9"/>
      <c r="AB876" s="10"/>
      <c r="AC876" s="10"/>
      <c r="AD876" s="5"/>
      <c r="AJ876" s="3"/>
      <c r="AK876" s="3"/>
      <c r="AL876" s="3"/>
      <c r="AM876" s="3"/>
      <c r="AN876" s="20"/>
      <c r="AO876" s="3"/>
    </row>
    <row r="877" spans="2:41" x14ac:dyDescent="0.25">
      <c r="B877" s="13" t="s">
        <v>11</v>
      </c>
      <c r="C877" s="12"/>
      <c r="E877" s="9"/>
      <c r="F877" s="10"/>
      <c r="G877" s="10"/>
      <c r="H877" s="5"/>
      <c r="N877" s="3"/>
      <c r="O877" s="3"/>
      <c r="P877" s="3"/>
      <c r="Q877" s="3"/>
      <c r="R877" s="20"/>
      <c r="S877" s="3"/>
      <c r="V877" s="19"/>
      <c r="X877" s="13" t="s">
        <v>11</v>
      </c>
      <c r="Y877" s="12"/>
      <c r="AA877" s="9"/>
      <c r="AB877" s="10"/>
      <c r="AC877" s="10"/>
      <c r="AD877" s="5"/>
      <c r="AJ877" s="3"/>
      <c r="AK877" s="3"/>
      <c r="AL877" s="3"/>
      <c r="AM877" s="3"/>
      <c r="AN877" s="20"/>
      <c r="AO877" s="3"/>
    </row>
    <row r="878" spans="2:41" x14ac:dyDescent="0.25">
      <c r="B878" s="13" t="s">
        <v>12</v>
      </c>
      <c r="C878" s="12"/>
      <c r="E878" s="9"/>
      <c r="F878" s="10"/>
      <c r="G878" s="10"/>
      <c r="H878" s="5"/>
      <c r="N878" s="3"/>
      <c r="O878" s="3"/>
      <c r="P878" s="3"/>
      <c r="Q878" s="3"/>
      <c r="R878" s="20"/>
      <c r="S878" s="3"/>
      <c r="V878" s="19"/>
      <c r="X878" s="13" t="s">
        <v>12</v>
      </c>
      <c r="Y878" s="12"/>
      <c r="AA878" s="9"/>
      <c r="AB878" s="10"/>
      <c r="AC878" s="10"/>
      <c r="AD878" s="5"/>
      <c r="AJ878" s="3"/>
      <c r="AK878" s="3"/>
      <c r="AL878" s="3"/>
      <c r="AM878" s="3"/>
      <c r="AN878" s="20"/>
      <c r="AO878" s="3"/>
    </row>
    <row r="879" spans="2:41" x14ac:dyDescent="0.25">
      <c r="B879" s="13" t="s">
        <v>13</v>
      </c>
      <c r="C879" s="12"/>
      <c r="E879" s="9"/>
      <c r="F879" s="10"/>
      <c r="G879" s="10"/>
      <c r="H879" s="5"/>
      <c r="N879" s="3"/>
      <c r="O879" s="3"/>
      <c r="P879" s="3"/>
      <c r="Q879" s="3"/>
      <c r="R879" s="20"/>
      <c r="S879" s="3"/>
      <c r="V879" s="19"/>
      <c r="X879" s="13" t="s">
        <v>13</v>
      </c>
      <c r="Y879" s="12"/>
      <c r="AA879" s="9"/>
      <c r="AB879" s="10"/>
      <c r="AC879" s="10"/>
      <c r="AD879" s="5"/>
      <c r="AJ879" s="3"/>
      <c r="AK879" s="3"/>
      <c r="AL879" s="3"/>
      <c r="AM879" s="3"/>
      <c r="AN879" s="20"/>
      <c r="AO879" s="3"/>
    </row>
    <row r="880" spans="2:41" x14ac:dyDescent="0.25">
      <c r="B880" s="13" t="s">
        <v>14</v>
      </c>
      <c r="C880" s="12"/>
      <c r="E880" s="9"/>
      <c r="F880" s="10"/>
      <c r="G880" s="10"/>
      <c r="H880" s="5"/>
      <c r="N880" s="3"/>
      <c r="O880" s="3"/>
      <c r="P880" s="3"/>
      <c r="Q880" s="3"/>
      <c r="R880" s="20"/>
      <c r="S880" s="3"/>
      <c r="V880" s="19"/>
      <c r="X880" s="13" t="s">
        <v>14</v>
      </c>
      <c r="Y880" s="12"/>
      <c r="AA880" s="9"/>
      <c r="AB880" s="10"/>
      <c r="AC880" s="10"/>
      <c r="AD880" s="5"/>
      <c r="AJ880" s="3"/>
      <c r="AK880" s="3"/>
      <c r="AL880" s="3"/>
      <c r="AM880" s="3"/>
      <c r="AN880" s="20"/>
      <c r="AO880" s="3"/>
    </row>
    <row r="881" spans="2:41" x14ac:dyDescent="0.25">
      <c r="B881" s="13" t="s">
        <v>15</v>
      </c>
      <c r="C881" s="12"/>
      <c r="E881" s="9"/>
      <c r="F881" s="10"/>
      <c r="G881" s="10"/>
      <c r="H881" s="5"/>
      <c r="N881" s="3"/>
      <c r="O881" s="3"/>
      <c r="P881" s="3"/>
      <c r="Q881" s="3"/>
      <c r="R881" s="20"/>
      <c r="S881" s="3"/>
      <c r="V881" s="19"/>
      <c r="X881" s="13" t="s">
        <v>15</v>
      </c>
      <c r="Y881" s="12"/>
      <c r="AA881" s="9"/>
      <c r="AB881" s="10"/>
      <c r="AC881" s="10"/>
      <c r="AD881" s="5"/>
      <c r="AJ881" s="3"/>
      <c r="AK881" s="3"/>
      <c r="AL881" s="3"/>
      <c r="AM881" s="3"/>
      <c r="AN881" s="20"/>
      <c r="AO881" s="3"/>
    </row>
    <row r="882" spans="2:41" x14ac:dyDescent="0.25">
      <c r="B882" s="13" t="s">
        <v>16</v>
      </c>
      <c r="C882" s="12"/>
      <c r="E882" s="161" t="s">
        <v>7</v>
      </c>
      <c r="F882" s="162"/>
      <c r="G882" s="163"/>
      <c r="H882" s="5">
        <f>SUM(H868:H881)</f>
        <v>0</v>
      </c>
      <c r="N882" s="3"/>
      <c r="O882" s="3"/>
      <c r="P882" s="3"/>
      <c r="Q882" s="3"/>
      <c r="R882" s="20"/>
      <c r="S882" s="3"/>
      <c r="V882" s="19"/>
      <c r="X882" s="13" t="s">
        <v>16</v>
      </c>
      <c r="Y882" s="12"/>
      <c r="AA882" s="161" t="s">
        <v>7</v>
      </c>
      <c r="AB882" s="162"/>
      <c r="AC882" s="163"/>
      <c r="AD882" s="5">
        <f>SUM(AD868:AD881)</f>
        <v>0</v>
      </c>
      <c r="AJ882" s="3"/>
      <c r="AK882" s="3"/>
      <c r="AL882" s="3"/>
      <c r="AM882" s="3"/>
      <c r="AN882" s="20"/>
      <c r="AO882" s="3"/>
    </row>
    <row r="883" spans="2:41" x14ac:dyDescent="0.25">
      <c r="B883" s="13" t="s">
        <v>17</v>
      </c>
      <c r="C883" s="12"/>
      <c r="E883" s="15"/>
      <c r="F883" s="15"/>
      <c r="G883" s="15"/>
      <c r="N883" s="3"/>
      <c r="O883" s="3"/>
      <c r="P883" s="3"/>
      <c r="Q883" s="3"/>
      <c r="R883" s="20"/>
      <c r="S883" s="3"/>
      <c r="V883" s="19"/>
      <c r="X883" s="13" t="s">
        <v>17</v>
      </c>
      <c r="Y883" s="12"/>
      <c r="AA883" s="15"/>
      <c r="AB883" s="15"/>
      <c r="AC883" s="15"/>
      <c r="AJ883" s="3"/>
      <c r="AK883" s="3"/>
      <c r="AL883" s="3"/>
      <c r="AM883" s="3"/>
      <c r="AN883" s="20"/>
      <c r="AO883" s="3"/>
    </row>
    <row r="884" spans="2:41" x14ac:dyDescent="0.25">
      <c r="B884" s="14"/>
      <c r="C884" s="12"/>
      <c r="N884" s="161" t="s">
        <v>7</v>
      </c>
      <c r="O884" s="162"/>
      <c r="P884" s="162"/>
      <c r="Q884" s="163"/>
      <c r="R884" s="20">
        <f>SUM(R868:R883)</f>
        <v>0</v>
      </c>
      <c r="S884" s="3"/>
      <c r="V884" s="19"/>
      <c r="X884" s="14"/>
      <c r="Y884" s="12"/>
      <c r="AJ884" s="161" t="s">
        <v>7</v>
      </c>
      <c r="AK884" s="162"/>
      <c r="AL884" s="162"/>
      <c r="AM884" s="163"/>
      <c r="AN884" s="20">
        <f>SUM(AN868:AN883)</f>
        <v>0</v>
      </c>
      <c r="AO884" s="3"/>
    </row>
    <row r="885" spans="2:41" x14ac:dyDescent="0.25">
      <c r="B885" s="14"/>
      <c r="C885" s="12"/>
      <c r="V885" s="19"/>
      <c r="X885" s="14"/>
      <c r="Y885" s="12"/>
    </row>
    <row r="886" spans="2:41" x14ac:dyDescent="0.25">
      <c r="B886" s="14"/>
      <c r="C886" s="12"/>
      <c r="V886" s="19"/>
      <c r="X886" s="14"/>
      <c r="Y886" s="12"/>
    </row>
    <row r="887" spans="2:41" x14ac:dyDescent="0.25">
      <c r="B887" s="14"/>
      <c r="C887" s="12"/>
      <c r="E887" s="16"/>
      <c r="V887" s="19"/>
      <c r="X887" s="14"/>
      <c r="Y887" s="12"/>
      <c r="AA887" s="16"/>
    </row>
    <row r="888" spans="2:41" x14ac:dyDescent="0.25">
      <c r="B888" s="14"/>
      <c r="C888" s="12"/>
      <c r="V888" s="19"/>
      <c r="X888" s="14"/>
      <c r="Y888" s="12"/>
    </row>
    <row r="889" spans="2:41" x14ac:dyDescent="0.25">
      <c r="B889" s="14"/>
      <c r="C889" s="12"/>
      <c r="V889" s="19"/>
      <c r="X889" s="14"/>
      <c r="Y889" s="12"/>
    </row>
    <row r="890" spans="2:41" x14ac:dyDescent="0.25">
      <c r="B890" s="14"/>
      <c r="C890" s="12"/>
      <c r="V890" s="19"/>
      <c r="X890" s="14"/>
      <c r="Y890" s="12"/>
    </row>
    <row r="891" spans="2:41" x14ac:dyDescent="0.25">
      <c r="B891" s="14"/>
      <c r="C891" s="12"/>
      <c r="V891" s="19"/>
      <c r="X891" s="14"/>
      <c r="Y891" s="12"/>
    </row>
    <row r="892" spans="2:41" x14ac:dyDescent="0.25">
      <c r="B892" s="14"/>
      <c r="C892" s="12"/>
      <c r="V892" s="19"/>
      <c r="X892" s="14"/>
      <c r="Y892" s="12"/>
    </row>
    <row r="893" spans="2:41" x14ac:dyDescent="0.25">
      <c r="B893" s="13"/>
      <c r="C893" s="12"/>
      <c r="V893" s="19"/>
      <c r="X893" s="13"/>
      <c r="Y893" s="12"/>
    </row>
    <row r="894" spans="2:41" x14ac:dyDescent="0.25">
      <c r="B894" s="17" t="s">
        <v>18</v>
      </c>
      <c r="C894" s="18">
        <f>SUM(C875:C893)</f>
        <v>739.45</v>
      </c>
      <c r="D894" s="30" t="s">
        <v>22</v>
      </c>
      <c r="E894" s="30" t="s">
        <v>21</v>
      </c>
      <c r="V894" s="19"/>
      <c r="X894" s="17" t="s">
        <v>18</v>
      </c>
      <c r="Y894" s="18">
        <f>SUM(Y875:Y893)</f>
        <v>739.45</v>
      </c>
      <c r="Z894" s="30" t="s">
        <v>22</v>
      </c>
      <c r="AA894" s="30" t="s">
        <v>21</v>
      </c>
    </row>
    <row r="895" spans="2:41" x14ac:dyDescent="0.25">
      <c r="E895" s="1" t="s">
        <v>19</v>
      </c>
      <c r="V895" s="19"/>
      <c r="AA895" s="1" t="s">
        <v>19</v>
      </c>
    </row>
    <row r="896" spans="2:41" x14ac:dyDescent="0.25">
      <c r="V896" s="19"/>
    </row>
    <row r="897" spans="8:31" x14ac:dyDescent="0.25">
      <c r="V897" s="19"/>
    </row>
    <row r="898" spans="8:31" x14ac:dyDescent="0.25">
      <c r="V898" s="19"/>
    </row>
    <row r="899" spans="8:31" x14ac:dyDescent="0.25">
      <c r="V899" s="19"/>
    </row>
    <row r="900" spans="8:31" x14ac:dyDescent="0.25">
      <c r="V900" s="19"/>
    </row>
    <row r="901" spans="8:31" x14ac:dyDescent="0.25">
      <c r="V901" s="19"/>
    </row>
    <row r="902" spans="8:31" x14ac:dyDescent="0.25">
      <c r="V902" s="19"/>
    </row>
    <row r="903" spans="8:31" x14ac:dyDescent="0.25">
      <c r="V903" s="19"/>
    </row>
    <row r="904" spans="8:31" x14ac:dyDescent="0.25">
      <c r="V904" s="19"/>
    </row>
    <row r="905" spans="8:31" x14ac:dyDescent="0.25">
      <c r="V905" s="19"/>
    </row>
    <row r="906" spans="8:31" x14ac:dyDescent="0.25">
      <c r="V906" s="19"/>
    </row>
    <row r="907" spans="8:31" x14ac:dyDescent="0.25">
      <c r="V907" s="19"/>
    </row>
    <row r="908" spans="8:31" x14ac:dyDescent="0.25">
      <c r="V908" s="19"/>
    </row>
    <row r="909" spans="8:31" x14ac:dyDescent="0.25">
      <c r="V909" s="19"/>
      <c r="AC909" s="164" t="s">
        <v>29</v>
      </c>
      <c r="AD909" s="164"/>
      <c r="AE909" s="164"/>
    </row>
    <row r="910" spans="8:31" x14ac:dyDescent="0.25">
      <c r="H910" s="165" t="s">
        <v>28</v>
      </c>
      <c r="I910" s="165"/>
      <c r="J910" s="165"/>
      <c r="V910" s="19"/>
      <c r="AC910" s="164"/>
      <c r="AD910" s="164"/>
      <c r="AE910" s="164"/>
    </row>
    <row r="911" spans="8:31" x14ac:dyDescent="0.25">
      <c r="H911" s="165"/>
      <c r="I911" s="165"/>
      <c r="J911" s="165"/>
      <c r="V911" s="19"/>
      <c r="AC911" s="164"/>
      <c r="AD911" s="164"/>
      <c r="AE911" s="164"/>
    </row>
    <row r="912" spans="8:31" x14ac:dyDescent="0.25">
      <c r="V912" s="19"/>
    </row>
    <row r="913" spans="2:41" x14ac:dyDescent="0.25">
      <c r="V913" s="19"/>
    </row>
    <row r="914" spans="2:41" ht="23.25" x14ac:dyDescent="0.35">
      <c r="B914" s="24" t="s">
        <v>71</v>
      </c>
      <c r="V914" s="19"/>
      <c r="X914" s="24" t="s">
        <v>71</v>
      </c>
    </row>
    <row r="915" spans="2:41" ht="23.25" x14ac:dyDescent="0.35">
      <c r="B915" s="25" t="s">
        <v>32</v>
      </c>
      <c r="C915" s="22">
        <f>IF(X866="PAGADO",0,Y871)</f>
        <v>-739.45</v>
      </c>
      <c r="E915" s="166" t="s">
        <v>20</v>
      </c>
      <c r="F915" s="166"/>
      <c r="G915" s="166"/>
      <c r="H915" s="166"/>
      <c r="V915" s="19"/>
      <c r="X915" s="25" t="s">
        <v>32</v>
      </c>
      <c r="Y915" s="22">
        <f>IF(B915="PAGADO",0,C920)</f>
        <v>-739.45</v>
      </c>
      <c r="AA915" s="166" t="s">
        <v>20</v>
      </c>
      <c r="AB915" s="166"/>
      <c r="AC915" s="166"/>
      <c r="AD915" s="166"/>
    </row>
    <row r="916" spans="2:41" x14ac:dyDescent="0.25">
      <c r="B916" s="1" t="s">
        <v>0</v>
      </c>
      <c r="C916" s="21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9"/>
      <c r="X916" s="1" t="s">
        <v>0</v>
      </c>
      <c r="Y916" s="21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2"/>
      <c r="E917" s="4"/>
      <c r="F917" s="3"/>
      <c r="G917" s="3"/>
      <c r="H917" s="5"/>
      <c r="N917" s="3"/>
      <c r="O917" s="3"/>
      <c r="P917" s="3"/>
      <c r="Q917" s="3"/>
      <c r="R917" s="20"/>
      <c r="S917" s="3"/>
      <c r="V917" s="19"/>
      <c r="Y917" s="22"/>
      <c r="AA917" s="4"/>
      <c r="AB917" s="3"/>
      <c r="AC917" s="3"/>
      <c r="AD917" s="5"/>
      <c r="AJ917" s="3"/>
      <c r="AK917" s="3"/>
      <c r="AL917" s="3"/>
      <c r="AM917" s="3"/>
      <c r="AN917" s="20"/>
      <c r="AO917" s="3"/>
    </row>
    <row r="918" spans="2:41" x14ac:dyDescent="0.25">
      <c r="B918" s="1" t="s">
        <v>24</v>
      </c>
      <c r="C918" s="21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20"/>
      <c r="S918" s="3"/>
      <c r="V918" s="19"/>
      <c r="X918" s="1" t="s">
        <v>24</v>
      </c>
      <c r="Y918" s="21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20"/>
      <c r="AO918" s="3"/>
    </row>
    <row r="919" spans="2:41" x14ac:dyDescent="0.25">
      <c r="B919" s="1" t="s">
        <v>9</v>
      </c>
      <c r="C919" s="22">
        <f>C942</f>
        <v>739.45</v>
      </c>
      <c r="E919" s="4"/>
      <c r="F919" s="3"/>
      <c r="G919" s="3"/>
      <c r="H919" s="5"/>
      <c r="N919" s="3"/>
      <c r="O919" s="3"/>
      <c r="P919" s="3"/>
      <c r="Q919" s="3"/>
      <c r="R919" s="20"/>
      <c r="S919" s="3"/>
      <c r="V919" s="19"/>
      <c r="X919" s="1" t="s">
        <v>9</v>
      </c>
      <c r="Y919" s="22">
        <f>Y942</f>
        <v>739.45</v>
      </c>
      <c r="AA919" s="4"/>
      <c r="AB919" s="3"/>
      <c r="AC919" s="3"/>
      <c r="AD919" s="5"/>
      <c r="AJ919" s="3"/>
      <c r="AK919" s="3"/>
      <c r="AL919" s="3"/>
      <c r="AM919" s="3"/>
      <c r="AN919" s="20"/>
      <c r="AO919" s="3"/>
    </row>
    <row r="920" spans="2:41" x14ac:dyDescent="0.25">
      <c r="B920" s="6" t="s">
        <v>25</v>
      </c>
      <c r="C920" s="23">
        <f>C918-C919</f>
        <v>-739.45</v>
      </c>
      <c r="E920" s="4"/>
      <c r="F920" s="3"/>
      <c r="G920" s="3"/>
      <c r="H920" s="5"/>
      <c r="N920" s="3"/>
      <c r="O920" s="3"/>
      <c r="P920" s="3"/>
      <c r="Q920" s="3"/>
      <c r="R920" s="20"/>
      <c r="S920" s="3"/>
      <c r="V920" s="19"/>
      <c r="X920" s="6" t="s">
        <v>8</v>
      </c>
      <c r="Y920" s="23">
        <f>Y918-Y919</f>
        <v>-739.45</v>
      </c>
      <c r="AA920" s="4"/>
      <c r="AB920" s="3"/>
      <c r="AC920" s="3"/>
      <c r="AD920" s="5"/>
      <c r="AJ920" s="3"/>
      <c r="AK920" s="3"/>
      <c r="AL920" s="3"/>
      <c r="AM920" s="3"/>
      <c r="AN920" s="20"/>
      <c r="AO920" s="3"/>
    </row>
    <row r="921" spans="2:41" ht="26.25" x14ac:dyDescent="0.4">
      <c r="B921" s="167" t="str">
        <f>IF(C920&lt;0,"NO PAGAR","COBRAR")</f>
        <v>NO PAGAR</v>
      </c>
      <c r="C921" s="167"/>
      <c r="E921" s="9"/>
      <c r="F921" s="10"/>
      <c r="G921" s="10"/>
      <c r="H921" s="5"/>
      <c r="N921" s="3"/>
      <c r="O921" s="3"/>
      <c r="P921" s="3"/>
      <c r="Q921" s="3"/>
      <c r="R921" s="20"/>
      <c r="S921" s="3"/>
      <c r="V921" s="19"/>
      <c r="X921" s="167" t="str">
        <f>IF(Y920&lt;0,"NO PAGAR","COBRAR")</f>
        <v>NO PAGAR</v>
      </c>
      <c r="Y921" s="167"/>
      <c r="AA921" s="9"/>
      <c r="AB921" s="10"/>
      <c r="AC921" s="10"/>
      <c r="AD921" s="5"/>
      <c r="AJ921" s="3"/>
      <c r="AK921" s="3"/>
      <c r="AL921" s="3"/>
      <c r="AM921" s="3"/>
      <c r="AN921" s="20"/>
      <c r="AO921" s="3"/>
    </row>
    <row r="922" spans="2:41" x14ac:dyDescent="0.25">
      <c r="B922" s="159" t="s">
        <v>9</v>
      </c>
      <c r="C922" s="160"/>
      <c r="E922" s="9"/>
      <c r="F922" s="10"/>
      <c r="G922" s="10"/>
      <c r="H922" s="5"/>
      <c r="N922" s="3"/>
      <c r="O922" s="3"/>
      <c r="P922" s="3"/>
      <c r="Q922" s="3"/>
      <c r="R922" s="20"/>
      <c r="S922" s="3"/>
      <c r="V922" s="19"/>
      <c r="X922" s="159" t="s">
        <v>9</v>
      </c>
      <c r="Y922" s="160"/>
      <c r="AA922" s="9"/>
      <c r="AB922" s="10"/>
      <c r="AC922" s="10"/>
      <c r="AD922" s="5"/>
      <c r="AJ922" s="3"/>
      <c r="AK922" s="3"/>
      <c r="AL922" s="3"/>
      <c r="AM922" s="3"/>
      <c r="AN922" s="20"/>
      <c r="AO922" s="3"/>
    </row>
    <row r="923" spans="2:41" x14ac:dyDescent="0.25">
      <c r="B923" s="11" t="str">
        <f>IF(C956&lt;0,"SALDO A FAVOR","SALDO ADELANTAD0'")</f>
        <v>SALDO ADELANTAD0'</v>
      </c>
      <c r="C923" s="12">
        <f>IF(Y871&lt;=0,Y871*-1)</f>
        <v>739.45</v>
      </c>
      <c r="E923" s="9"/>
      <c r="F923" s="10"/>
      <c r="G923" s="10"/>
      <c r="H923" s="5"/>
      <c r="N923" s="3"/>
      <c r="O923" s="3"/>
      <c r="P923" s="3"/>
      <c r="Q923" s="3"/>
      <c r="R923" s="20"/>
      <c r="S923" s="3"/>
      <c r="V923" s="19"/>
      <c r="X923" s="11" t="str">
        <f>IF(C920&lt;0,"SALDO ADELANTADO","SALDO A FAVOR'")</f>
        <v>SALDO ADELANTADO</v>
      </c>
      <c r="Y923" s="12">
        <f>IF(C920&lt;=0,C920*-1)</f>
        <v>739.45</v>
      </c>
      <c r="AA923" s="9"/>
      <c r="AB923" s="10"/>
      <c r="AC923" s="10"/>
      <c r="AD923" s="5"/>
      <c r="AJ923" s="3"/>
      <c r="AK923" s="3"/>
      <c r="AL923" s="3"/>
      <c r="AM923" s="3"/>
      <c r="AN923" s="20"/>
      <c r="AO923" s="3"/>
    </row>
    <row r="924" spans="2:41" x14ac:dyDescent="0.25">
      <c r="B924" s="13" t="s">
        <v>10</v>
      </c>
      <c r="C924" s="12">
        <f>R933</f>
        <v>0</v>
      </c>
      <c r="E924" s="9"/>
      <c r="F924" s="10"/>
      <c r="G924" s="10"/>
      <c r="H924" s="5"/>
      <c r="N924" s="3"/>
      <c r="O924" s="3"/>
      <c r="P924" s="3"/>
      <c r="Q924" s="3"/>
      <c r="R924" s="20"/>
      <c r="S924" s="3"/>
      <c r="V924" s="19"/>
      <c r="X924" s="13" t="s">
        <v>10</v>
      </c>
      <c r="Y924" s="12">
        <f>AN933</f>
        <v>0</v>
      </c>
      <c r="AA924" s="9"/>
      <c r="AB924" s="10"/>
      <c r="AC924" s="10"/>
      <c r="AD924" s="5"/>
      <c r="AJ924" s="3"/>
      <c r="AK924" s="3"/>
      <c r="AL924" s="3"/>
      <c r="AM924" s="3"/>
      <c r="AN924" s="20"/>
      <c r="AO924" s="3"/>
    </row>
    <row r="925" spans="2:41" x14ac:dyDescent="0.25">
      <c r="B925" s="13" t="s">
        <v>11</v>
      </c>
      <c r="C925" s="12"/>
      <c r="E925" s="9"/>
      <c r="F925" s="10"/>
      <c r="G925" s="10"/>
      <c r="H925" s="5"/>
      <c r="N925" s="3"/>
      <c r="O925" s="3"/>
      <c r="P925" s="3"/>
      <c r="Q925" s="3"/>
      <c r="R925" s="20"/>
      <c r="S925" s="3"/>
      <c r="V925" s="19"/>
      <c r="X925" s="13" t="s">
        <v>11</v>
      </c>
      <c r="Y925" s="12"/>
      <c r="AA925" s="9"/>
      <c r="AB925" s="10"/>
      <c r="AC925" s="10"/>
      <c r="AD925" s="5"/>
      <c r="AJ925" s="3"/>
      <c r="AK925" s="3"/>
      <c r="AL925" s="3"/>
      <c r="AM925" s="3"/>
      <c r="AN925" s="20"/>
      <c r="AO925" s="3"/>
    </row>
    <row r="926" spans="2:41" x14ac:dyDescent="0.25">
      <c r="B926" s="13" t="s">
        <v>12</v>
      </c>
      <c r="C926" s="12"/>
      <c r="E926" s="9"/>
      <c r="F926" s="10"/>
      <c r="G926" s="10"/>
      <c r="H926" s="5"/>
      <c r="N926" s="3"/>
      <c r="O926" s="3"/>
      <c r="P926" s="3"/>
      <c r="Q926" s="3"/>
      <c r="R926" s="20"/>
      <c r="S926" s="3"/>
      <c r="V926" s="19"/>
      <c r="X926" s="13" t="s">
        <v>12</v>
      </c>
      <c r="Y926" s="12"/>
      <c r="AA926" s="9"/>
      <c r="AB926" s="10"/>
      <c r="AC926" s="10"/>
      <c r="AD926" s="5"/>
      <c r="AJ926" s="3"/>
      <c r="AK926" s="3"/>
      <c r="AL926" s="3"/>
      <c r="AM926" s="3"/>
      <c r="AN926" s="20"/>
      <c r="AO926" s="3"/>
    </row>
    <row r="927" spans="2:41" x14ac:dyDescent="0.25">
      <c r="B927" s="13" t="s">
        <v>13</v>
      </c>
      <c r="C927" s="12"/>
      <c r="E927" s="9"/>
      <c r="F927" s="10"/>
      <c r="G927" s="10"/>
      <c r="H927" s="5"/>
      <c r="N927" s="3"/>
      <c r="O927" s="3"/>
      <c r="P927" s="3"/>
      <c r="Q927" s="3"/>
      <c r="R927" s="20"/>
      <c r="S927" s="3"/>
      <c r="V927" s="19"/>
      <c r="X927" s="13" t="s">
        <v>13</v>
      </c>
      <c r="Y927" s="12"/>
      <c r="AA927" s="9"/>
      <c r="AB927" s="10"/>
      <c r="AC927" s="10"/>
      <c r="AD927" s="5"/>
      <c r="AJ927" s="3"/>
      <c r="AK927" s="3"/>
      <c r="AL927" s="3"/>
      <c r="AM927" s="3"/>
      <c r="AN927" s="20"/>
      <c r="AO927" s="3"/>
    </row>
    <row r="928" spans="2:41" x14ac:dyDescent="0.25">
      <c r="B928" s="13" t="s">
        <v>14</v>
      </c>
      <c r="C928" s="12"/>
      <c r="E928" s="9"/>
      <c r="F928" s="10"/>
      <c r="G928" s="10"/>
      <c r="H928" s="5"/>
      <c r="N928" s="3"/>
      <c r="O928" s="3"/>
      <c r="P928" s="3"/>
      <c r="Q928" s="3"/>
      <c r="R928" s="20"/>
      <c r="S928" s="3"/>
      <c r="V928" s="19"/>
      <c r="X928" s="13" t="s">
        <v>14</v>
      </c>
      <c r="Y928" s="12"/>
      <c r="AA928" s="9"/>
      <c r="AB928" s="10"/>
      <c r="AC928" s="10"/>
      <c r="AD928" s="5"/>
      <c r="AJ928" s="3"/>
      <c r="AK928" s="3"/>
      <c r="AL928" s="3"/>
      <c r="AM928" s="3"/>
      <c r="AN928" s="20"/>
      <c r="AO928" s="3"/>
    </row>
    <row r="929" spans="2:41" x14ac:dyDescent="0.25">
      <c r="B929" s="13" t="s">
        <v>15</v>
      </c>
      <c r="C929" s="12"/>
      <c r="E929" s="9"/>
      <c r="F929" s="10"/>
      <c r="G929" s="10"/>
      <c r="H929" s="5"/>
      <c r="N929" s="3"/>
      <c r="O929" s="3"/>
      <c r="P929" s="3"/>
      <c r="Q929" s="3"/>
      <c r="R929" s="20"/>
      <c r="S929" s="3"/>
      <c r="V929" s="19"/>
      <c r="X929" s="13" t="s">
        <v>15</v>
      </c>
      <c r="Y929" s="12"/>
      <c r="AA929" s="9"/>
      <c r="AB929" s="10"/>
      <c r="AC929" s="10"/>
      <c r="AD929" s="5"/>
      <c r="AJ929" s="3"/>
      <c r="AK929" s="3"/>
      <c r="AL929" s="3"/>
      <c r="AM929" s="3"/>
      <c r="AN929" s="20"/>
      <c r="AO929" s="3"/>
    </row>
    <row r="930" spans="2:41" x14ac:dyDescent="0.25">
      <c r="B930" s="13" t="s">
        <v>16</v>
      </c>
      <c r="C930" s="12"/>
      <c r="E930" s="9"/>
      <c r="F930" s="10"/>
      <c r="G930" s="10"/>
      <c r="H930" s="5"/>
      <c r="N930" s="3"/>
      <c r="O930" s="3"/>
      <c r="P930" s="3"/>
      <c r="Q930" s="3"/>
      <c r="R930" s="20"/>
      <c r="S930" s="3"/>
      <c r="V930" s="19"/>
      <c r="X930" s="13" t="s">
        <v>16</v>
      </c>
      <c r="Y930" s="12"/>
      <c r="AA930" s="9"/>
      <c r="AB930" s="10"/>
      <c r="AC930" s="10"/>
      <c r="AD930" s="5"/>
      <c r="AJ930" s="3"/>
      <c r="AK930" s="3"/>
      <c r="AL930" s="3"/>
      <c r="AM930" s="3"/>
      <c r="AN930" s="20"/>
      <c r="AO930" s="3"/>
    </row>
    <row r="931" spans="2:41" x14ac:dyDescent="0.25">
      <c r="B931" s="13" t="s">
        <v>17</v>
      </c>
      <c r="C931" s="12"/>
      <c r="E931" s="161" t="s">
        <v>7</v>
      </c>
      <c r="F931" s="162"/>
      <c r="G931" s="163"/>
      <c r="H931" s="5">
        <f>SUM(H917:H930)</f>
        <v>0</v>
      </c>
      <c r="N931" s="3"/>
      <c r="O931" s="3"/>
      <c r="P931" s="3"/>
      <c r="Q931" s="3"/>
      <c r="R931" s="20"/>
      <c r="S931" s="3"/>
      <c r="V931" s="19"/>
      <c r="X931" s="13" t="s">
        <v>17</v>
      </c>
      <c r="Y931" s="12"/>
      <c r="AA931" s="161" t="s">
        <v>7</v>
      </c>
      <c r="AB931" s="162"/>
      <c r="AC931" s="163"/>
      <c r="AD931" s="5">
        <f>SUM(AD917:AD930)</f>
        <v>0</v>
      </c>
      <c r="AJ931" s="3"/>
      <c r="AK931" s="3"/>
      <c r="AL931" s="3"/>
      <c r="AM931" s="3"/>
      <c r="AN931" s="20"/>
      <c r="AO931" s="3"/>
    </row>
    <row r="932" spans="2:41" x14ac:dyDescent="0.25">
      <c r="B932" s="14"/>
      <c r="C932" s="12"/>
      <c r="E932" s="15"/>
      <c r="F932" s="15"/>
      <c r="G932" s="15"/>
      <c r="N932" s="3"/>
      <c r="O932" s="3"/>
      <c r="P932" s="3"/>
      <c r="Q932" s="3"/>
      <c r="R932" s="20"/>
      <c r="S932" s="3"/>
      <c r="V932" s="19"/>
      <c r="X932" s="14"/>
      <c r="Y932" s="12"/>
      <c r="AA932" s="15"/>
      <c r="AB932" s="15"/>
      <c r="AC932" s="15"/>
      <c r="AJ932" s="3"/>
      <c r="AK932" s="3"/>
      <c r="AL932" s="3"/>
      <c r="AM932" s="3"/>
      <c r="AN932" s="20"/>
      <c r="AO932" s="3"/>
    </row>
    <row r="933" spans="2:41" x14ac:dyDescent="0.25">
      <c r="B933" s="14"/>
      <c r="C933" s="12"/>
      <c r="N933" s="161" t="s">
        <v>7</v>
      </c>
      <c r="O933" s="162"/>
      <c r="P933" s="162"/>
      <c r="Q933" s="163"/>
      <c r="R933" s="20">
        <f>SUM(R917:R932)</f>
        <v>0</v>
      </c>
      <c r="S933" s="3"/>
      <c r="V933" s="19"/>
      <c r="X933" s="14"/>
      <c r="Y933" s="12"/>
      <c r="AJ933" s="161" t="s">
        <v>7</v>
      </c>
      <c r="AK933" s="162"/>
      <c r="AL933" s="162"/>
      <c r="AM933" s="163"/>
      <c r="AN933" s="20">
        <f>SUM(AN917:AN932)</f>
        <v>0</v>
      </c>
      <c r="AO933" s="3"/>
    </row>
    <row r="934" spans="2:41" x14ac:dyDescent="0.25">
      <c r="B934" s="14"/>
      <c r="C934" s="12"/>
      <c r="V934" s="19"/>
      <c r="X934" s="14"/>
      <c r="Y934" s="12"/>
    </row>
    <row r="935" spans="2:41" x14ac:dyDescent="0.25">
      <c r="B935" s="14"/>
      <c r="C935" s="12"/>
      <c r="V935" s="19"/>
      <c r="X935" s="14"/>
      <c r="Y935" s="12"/>
    </row>
    <row r="936" spans="2:41" x14ac:dyDescent="0.25">
      <c r="B936" s="14"/>
      <c r="C936" s="12"/>
      <c r="E936" s="16"/>
      <c r="V936" s="19"/>
      <c r="X936" s="14"/>
      <c r="Y936" s="12"/>
      <c r="AA936" s="16"/>
    </row>
    <row r="937" spans="2:41" x14ac:dyDescent="0.25">
      <c r="B937" s="14"/>
      <c r="C937" s="12"/>
      <c r="V937" s="19"/>
      <c r="X937" s="14"/>
      <c r="Y937" s="12"/>
    </row>
    <row r="938" spans="2:41" x14ac:dyDescent="0.25">
      <c r="B938" s="14"/>
      <c r="C938" s="12"/>
      <c r="V938" s="19"/>
      <c r="X938" s="14"/>
      <c r="Y938" s="12"/>
    </row>
    <row r="939" spans="2:41" x14ac:dyDescent="0.25">
      <c r="B939" s="14"/>
      <c r="C939" s="12"/>
      <c r="V939" s="19"/>
      <c r="X939" s="14"/>
      <c r="Y939" s="12"/>
    </row>
    <row r="940" spans="2:41" x14ac:dyDescent="0.25">
      <c r="B940" s="14"/>
      <c r="C940" s="12"/>
      <c r="V940" s="19"/>
      <c r="X940" s="14"/>
      <c r="Y940" s="12"/>
    </row>
    <row r="941" spans="2:41" x14ac:dyDescent="0.25">
      <c r="B941" s="13"/>
      <c r="C941" s="12"/>
      <c r="V941" s="19"/>
      <c r="X941" s="13"/>
      <c r="Y941" s="12"/>
    </row>
    <row r="942" spans="2:41" x14ac:dyDescent="0.25">
      <c r="B942" s="17" t="s">
        <v>18</v>
      </c>
      <c r="C942" s="18">
        <f>SUM(C923:C941)</f>
        <v>739.45</v>
      </c>
      <c r="V942" s="19"/>
      <c r="X942" s="17" t="s">
        <v>18</v>
      </c>
      <c r="Y942" s="18">
        <f>SUM(Y923:Y941)</f>
        <v>739.45</v>
      </c>
    </row>
    <row r="943" spans="2:41" x14ac:dyDescent="0.25">
      <c r="D943" s="30" t="s">
        <v>22</v>
      </c>
      <c r="E943" s="30" t="s">
        <v>21</v>
      </c>
      <c r="V943" s="19"/>
      <c r="Z943" s="30" t="s">
        <v>22</v>
      </c>
      <c r="AA943" s="30" t="s">
        <v>21</v>
      </c>
    </row>
    <row r="944" spans="2:41" x14ac:dyDescent="0.25">
      <c r="E944" s="1" t="s">
        <v>19</v>
      </c>
      <c r="V944" s="19"/>
      <c r="AA944" s="1" t="s">
        <v>19</v>
      </c>
    </row>
    <row r="945" spans="1:43" x14ac:dyDescent="0.25">
      <c r="V945" s="19"/>
    </row>
    <row r="946" spans="1:43" x14ac:dyDescent="0.25">
      <c r="V946" s="19"/>
    </row>
    <row r="947" spans="1:43" x14ac:dyDescent="0.25">
      <c r="V947" s="19"/>
    </row>
    <row r="948" spans="1:43" x14ac:dyDescent="0.25">
      <c r="V948" s="19"/>
    </row>
    <row r="949" spans="1:43" x14ac:dyDescent="0.25">
      <c r="V949" s="19"/>
    </row>
    <row r="950" spans="1:43" x14ac:dyDescent="0.25">
      <c r="V950" s="19"/>
    </row>
    <row r="951" spans="1:43" x14ac:dyDescent="0.2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</row>
    <row r="952" spans="1:43" x14ac:dyDescent="0.2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</row>
    <row r="953" spans="1:43" x14ac:dyDescent="0.2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</row>
    <row r="954" spans="1:43" x14ac:dyDescent="0.25">
      <c r="V954" s="19"/>
    </row>
    <row r="955" spans="1:43" x14ac:dyDescent="0.25">
      <c r="H955" s="165" t="s">
        <v>30</v>
      </c>
      <c r="I955" s="165"/>
      <c r="J955" s="165"/>
      <c r="V955" s="19"/>
      <c r="AA955" s="165" t="s">
        <v>31</v>
      </c>
      <c r="AB955" s="165"/>
      <c r="AC955" s="165"/>
    </row>
    <row r="956" spans="1:43" x14ac:dyDescent="0.25">
      <c r="H956" s="165"/>
      <c r="I956" s="165"/>
      <c r="J956" s="165"/>
      <c r="V956" s="19"/>
      <c r="AA956" s="165"/>
      <c r="AB956" s="165"/>
      <c r="AC956" s="165"/>
    </row>
    <row r="957" spans="1:43" x14ac:dyDescent="0.25">
      <c r="V957" s="19"/>
    </row>
    <row r="958" spans="1:43" x14ac:dyDescent="0.25">
      <c r="V958" s="19"/>
    </row>
    <row r="959" spans="1:43" ht="23.25" x14ac:dyDescent="0.35">
      <c r="B959" s="26" t="s">
        <v>73</v>
      </c>
      <c r="V959" s="19"/>
      <c r="X959" s="24" t="s">
        <v>71</v>
      </c>
    </row>
    <row r="960" spans="1:43" ht="23.25" x14ac:dyDescent="0.35">
      <c r="B960" s="25" t="s">
        <v>32</v>
      </c>
      <c r="C960" s="22">
        <f>IF(X915="PAGADO",0,C920)</f>
        <v>-739.45</v>
      </c>
      <c r="E960" s="166" t="s">
        <v>20</v>
      </c>
      <c r="F960" s="166"/>
      <c r="G960" s="166"/>
      <c r="H960" s="166"/>
      <c r="V960" s="19"/>
      <c r="X960" s="25" t="s">
        <v>32</v>
      </c>
      <c r="Y960" s="22">
        <f>IF(B1760="PAGADO",0,C965)</f>
        <v>-739.45</v>
      </c>
      <c r="AA960" s="166" t="s">
        <v>20</v>
      </c>
      <c r="AB960" s="166"/>
      <c r="AC960" s="166"/>
      <c r="AD960" s="166"/>
    </row>
    <row r="961" spans="2:41" x14ac:dyDescent="0.25">
      <c r="B961" s="1" t="s">
        <v>0</v>
      </c>
      <c r="C961" s="21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9"/>
      <c r="X961" s="1" t="s">
        <v>0</v>
      </c>
      <c r="Y961" s="21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2"/>
      <c r="E962" s="4"/>
      <c r="F962" s="3"/>
      <c r="G962" s="3"/>
      <c r="H962" s="5"/>
      <c r="N962" s="3"/>
      <c r="O962" s="3"/>
      <c r="P962" s="3"/>
      <c r="Q962" s="3"/>
      <c r="R962" s="20"/>
      <c r="S962" s="3"/>
      <c r="V962" s="19"/>
      <c r="Y962" s="22"/>
      <c r="AA962" s="4"/>
      <c r="AB962" s="3"/>
      <c r="AC962" s="3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" t="s">
        <v>24</v>
      </c>
      <c r="C963" s="21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20"/>
      <c r="S963" s="3"/>
      <c r="V963" s="19"/>
      <c r="X963" s="1" t="s">
        <v>24</v>
      </c>
      <c r="Y963" s="21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" t="s">
        <v>9</v>
      </c>
      <c r="C964" s="22">
        <f>C988</f>
        <v>739.45</v>
      </c>
      <c r="E964" s="4"/>
      <c r="F964" s="3"/>
      <c r="G964" s="3"/>
      <c r="H964" s="5"/>
      <c r="N964" s="3"/>
      <c r="O964" s="3"/>
      <c r="P964" s="3"/>
      <c r="Q964" s="3"/>
      <c r="R964" s="20"/>
      <c r="S964" s="3"/>
      <c r="V964" s="19"/>
      <c r="X964" s="1" t="s">
        <v>9</v>
      </c>
      <c r="Y964" s="22">
        <f>Y988</f>
        <v>739.45</v>
      </c>
      <c r="AA964" s="4"/>
      <c r="AB964" s="3"/>
      <c r="AC964" s="3"/>
      <c r="AD964" s="5"/>
      <c r="AJ964" s="3"/>
      <c r="AK964" s="3"/>
      <c r="AL964" s="3"/>
      <c r="AM964" s="3"/>
      <c r="AN964" s="20"/>
      <c r="AO964" s="3"/>
    </row>
    <row r="965" spans="2:41" x14ac:dyDescent="0.25">
      <c r="B965" s="6" t="s">
        <v>26</v>
      </c>
      <c r="C965" s="23">
        <f>C963-C964</f>
        <v>-739.45</v>
      </c>
      <c r="E965" s="4"/>
      <c r="F965" s="3"/>
      <c r="G965" s="3"/>
      <c r="H965" s="5"/>
      <c r="N965" s="3"/>
      <c r="O965" s="3"/>
      <c r="P965" s="3"/>
      <c r="Q965" s="3"/>
      <c r="R965" s="20"/>
      <c r="S965" s="3"/>
      <c r="V965" s="19"/>
      <c r="X965" s="6" t="s">
        <v>27</v>
      </c>
      <c r="Y965" s="23">
        <f>Y963-Y964</f>
        <v>-739.45</v>
      </c>
      <c r="AA965" s="4"/>
      <c r="AB965" s="3"/>
      <c r="AC965" s="3"/>
      <c r="AD965" s="5"/>
      <c r="AJ965" s="3"/>
      <c r="AK965" s="3"/>
      <c r="AL965" s="3"/>
      <c r="AM965" s="3"/>
      <c r="AN965" s="20"/>
      <c r="AO965" s="3"/>
    </row>
    <row r="966" spans="2:41" ht="23.25" x14ac:dyDescent="0.35">
      <c r="B966" s="6"/>
      <c r="C966" s="7"/>
      <c r="E966" s="9"/>
      <c r="F966" s="10"/>
      <c r="G966" s="10"/>
      <c r="H966" s="5"/>
      <c r="N966" s="3"/>
      <c r="O966" s="3"/>
      <c r="P966" s="3"/>
      <c r="Q966" s="3"/>
      <c r="R966" s="20"/>
      <c r="S966" s="3"/>
      <c r="V966" s="19"/>
      <c r="X966" s="168" t="str">
        <f>IF(Y965&lt;0,"NO PAGAR","COBRAR'")</f>
        <v>NO PAGAR</v>
      </c>
      <c r="Y966" s="168"/>
      <c r="AA966" s="9"/>
      <c r="AB966" s="10"/>
      <c r="AC966" s="10"/>
      <c r="AD966" s="5"/>
      <c r="AJ966" s="3"/>
      <c r="AK966" s="3"/>
      <c r="AL966" s="3"/>
      <c r="AM966" s="3"/>
      <c r="AN966" s="20"/>
      <c r="AO966" s="3"/>
    </row>
    <row r="967" spans="2:41" ht="23.25" x14ac:dyDescent="0.35">
      <c r="B967" s="168" t="str">
        <f>IF(C965&lt;0,"NO PAGAR","COBRAR'")</f>
        <v>NO PAGAR</v>
      </c>
      <c r="C967" s="168"/>
      <c r="E967" s="9"/>
      <c r="F967" s="10"/>
      <c r="G967" s="10"/>
      <c r="H967" s="5"/>
      <c r="N967" s="3"/>
      <c r="O967" s="3"/>
      <c r="P967" s="3"/>
      <c r="Q967" s="3"/>
      <c r="R967" s="20"/>
      <c r="S967" s="3"/>
      <c r="V967" s="19"/>
      <c r="X967" s="6"/>
      <c r="Y967" s="8"/>
      <c r="AA967" s="9"/>
      <c r="AB967" s="10"/>
      <c r="AC967" s="10"/>
      <c r="AD967" s="5"/>
      <c r="AJ967" s="3"/>
      <c r="AK967" s="3"/>
      <c r="AL967" s="3"/>
      <c r="AM967" s="3"/>
      <c r="AN967" s="20"/>
      <c r="AO967" s="3"/>
    </row>
    <row r="968" spans="2:41" x14ac:dyDescent="0.25">
      <c r="B968" s="159" t="s">
        <v>9</v>
      </c>
      <c r="C968" s="160"/>
      <c r="E968" s="9"/>
      <c r="F968" s="10"/>
      <c r="G968" s="10"/>
      <c r="H968" s="5"/>
      <c r="N968" s="3"/>
      <c r="O968" s="3"/>
      <c r="P968" s="3"/>
      <c r="Q968" s="3"/>
      <c r="R968" s="20"/>
      <c r="S968" s="3"/>
      <c r="V968" s="19"/>
      <c r="X968" s="159" t="s">
        <v>9</v>
      </c>
      <c r="Y968" s="160"/>
      <c r="AA968" s="9"/>
      <c r="AB968" s="10"/>
      <c r="AC968" s="10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1" t="str">
        <f>IF(Y920&lt;0,"SALDO ADELANTADO","SALDO A FAVOR '")</f>
        <v>SALDO ADELANTADO</v>
      </c>
      <c r="C969" s="12">
        <f>IF(Y920&lt;=0,Y920*-1)</f>
        <v>739.45</v>
      </c>
      <c r="E969" s="9"/>
      <c r="F969" s="10"/>
      <c r="G969" s="10"/>
      <c r="H969" s="5"/>
      <c r="N969" s="3"/>
      <c r="O969" s="3"/>
      <c r="P969" s="3"/>
      <c r="Q969" s="3"/>
      <c r="R969" s="20"/>
      <c r="S969" s="3"/>
      <c r="V969" s="19"/>
      <c r="X969" s="11" t="str">
        <f>IF(C965&lt;0,"SALDO ADELANTADO","SALDO A FAVOR'")</f>
        <v>SALDO ADELANTADO</v>
      </c>
      <c r="Y969" s="12">
        <f>IF(C965&lt;=0,C965*-1)</f>
        <v>739.45</v>
      </c>
      <c r="AA969" s="9"/>
      <c r="AB969" s="10"/>
      <c r="AC969" s="10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3" t="s">
        <v>10</v>
      </c>
      <c r="C970" s="12">
        <f>R978</f>
        <v>0</v>
      </c>
      <c r="E970" s="9"/>
      <c r="F970" s="10"/>
      <c r="G970" s="10"/>
      <c r="H970" s="5"/>
      <c r="N970" s="3"/>
      <c r="O970" s="3"/>
      <c r="P970" s="3"/>
      <c r="Q970" s="3"/>
      <c r="R970" s="20"/>
      <c r="S970" s="3"/>
      <c r="V970" s="19"/>
      <c r="X970" s="13" t="s">
        <v>10</v>
      </c>
      <c r="Y970" s="12">
        <f>AN978</f>
        <v>0</v>
      </c>
      <c r="AA970" s="9"/>
      <c r="AB970" s="10"/>
      <c r="AC970" s="10"/>
      <c r="AD970" s="5"/>
      <c r="AJ970" s="3"/>
      <c r="AK970" s="3"/>
      <c r="AL970" s="3"/>
      <c r="AM970" s="3"/>
      <c r="AN970" s="20"/>
      <c r="AO970" s="3"/>
    </row>
    <row r="971" spans="2:41" x14ac:dyDescent="0.25">
      <c r="B971" s="13" t="s">
        <v>11</v>
      </c>
      <c r="C971" s="12"/>
      <c r="E971" s="9"/>
      <c r="F971" s="10"/>
      <c r="G971" s="10"/>
      <c r="H971" s="5"/>
      <c r="N971" s="3"/>
      <c r="O971" s="3"/>
      <c r="P971" s="3"/>
      <c r="Q971" s="3"/>
      <c r="R971" s="20"/>
      <c r="S971" s="3"/>
      <c r="V971" s="19"/>
      <c r="X971" s="13" t="s">
        <v>11</v>
      </c>
      <c r="Y971" s="12"/>
      <c r="AA971" s="9"/>
      <c r="AB971" s="10"/>
      <c r="AC971" s="10"/>
      <c r="AD971" s="5"/>
      <c r="AJ971" s="3"/>
      <c r="AK971" s="3"/>
      <c r="AL971" s="3"/>
      <c r="AM971" s="3"/>
      <c r="AN971" s="20"/>
      <c r="AO971" s="3"/>
    </row>
    <row r="972" spans="2:41" x14ac:dyDescent="0.25">
      <c r="B972" s="13" t="s">
        <v>12</v>
      </c>
      <c r="C972" s="12"/>
      <c r="E972" s="9"/>
      <c r="F972" s="10"/>
      <c r="G972" s="10"/>
      <c r="H972" s="5"/>
      <c r="N972" s="3"/>
      <c r="O972" s="3"/>
      <c r="P972" s="3"/>
      <c r="Q972" s="3"/>
      <c r="R972" s="20"/>
      <c r="S972" s="3"/>
      <c r="V972" s="19"/>
      <c r="X972" s="13" t="s">
        <v>12</v>
      </c>
      <c r="Y972" s="12"/>
      <c r="AA972" s="9"/>
      <c r="AB972" s="10"/>
      <c r="AC972" s="10"/>
      <c r="AD972" s="5"/>
      <c r="AJ972" s="3"/>
      <c r="AK972" s="3"/>
      <c r="AL972" s="3"/>
      <c r="AM972" s="3"/>
      <c r="AN972" s="20"/>
      <c r="AO972" s="3"/>
    </row>
    <row r="973" spans="2:41" x14ac:dyDescent="0.25">
      <c r="B973" s="13" t="s">
        <v>13</v>
      </c>
      <c r="C973" s="12"/>
      <c r="E973" s="9"/>
      <c r="F973" s="10"/>
      <c r="G973" s="10"/>
      <c r="H973" s="5"/>
      <c r="N973" s="3"/>
      <c r="O973" s="3"/>
      <c r="P973" s="3"/>
      <c r="Q973" s="3"/>
      <c r="R973" s="20"/>
      <c r="S973" s="3"/>
      <c r="V973" s="19"/>
      <c r="X973" s="13" t="s">
        <v>13</v>
      </c>
      <c r="Y973" s="12"/>
      <c r="AA973" s="9"/>
      <c r="AB973" s="10"/>
      <c r="AC973" s="10"/>
      <c r="AD973" s="5"/>
      <c r="AJ973" s="3"/>
      <c r="AK973" s="3"/>
      <c r="AL973" s="3"/>
      <c r="AM973" s="3"/>
      <c r="AN973" s="20"/>
      <c r="AO973" s="3"/>
    </row>
    <row r="974" spans="2:41" x14ac:dyDescent="0.25">
      <c r="B974" s="13" t="s">
        <v>14</v>
      </c>
      <c r="C974" s="12"/>
      <c r="E974" s="9"/>
      <c r="F974" s="10"/>
      <c r="G974" s="10"/>
      <c r="H974" s="5"/>
      <c r="N974" s="3"/>
      <c r="O974" s="3"/>
      <c r="P974" s="3"/>
      <c r="Q974" s="3"/>
      <c r="R974" s="20"/>
      <c r="S974" s="3"/>
      <c r="V974" s="19"/>
      <c r="X974" s="13" t="s">
        <v>14</v>
      </c>
      <c r="Y974" s="12"/>
      <c r="AA974" s="9"/>
      <c r="AB974" s="10"/>
      <c r="AC974" s="10"/>
      <c r="AD974" s="5"/>
      <c r="AJ974" s="3"/>
      <c r="AK974" s="3"/>
      <c r="AL974" s="3"/>
      <c r="AM974" s="3"/>
      <c r="AN974" s="20"/>
      <c r="AO974" s="3"/>
    </row>
    <row r="975" spans="2:41" x14ac:dyDescent="0.25">
      <c r="B975" s="13" t="s">
        <v>15</v>
      </c>
      <c r="C975" s="12"/>
      <c r="E975" s="9"/>
      <c r="F975" s="10"/>
      <c r="G975" s="10"/>
      <c r="H975" s="5"/>
      <c r="N975" s="3"/>
      <c r="O975" s="3"/>
      <c r="P975" s="3"/>
      <c r="Q975" s="3"/>
      <c r="R975" s="20"/>
      <c r="S975" s="3"/>
      <c r="V975" s="19"/>
      <c r="X975" s="13" t="s">
        <v>15</v>
      </c>
      <c r="Y975" s="12"/>
      <c r="AA975" s="9"/>
      <c r="AB975" s="10"/>
      <c r="AC975" s="10"/>
      <c r="AD975" s="5"/>
      <c r="AJ975" s="3"/>
      <c r="AK975" s="3"/>
      <c r="AL975" s="3"/>
      <c r="AM975" s="3"/>
      <c r="AN975" s="20"/>
      <c r="AO975" s="3"/>
    </row>
    <row r="976" spans="2:41" x14ac:dyDescent="0.25">
      <c r="B976" s="13" t="s">
        <v>16</v>
      </c>
      <c r="C976" s="12"/>
      <c r="E976" s="161" t="s">
        <v>7</v>
      </c>
      <c r="F976" s="162"/>
      <c r="G976" s="163"/>
      <c r="H976" s="5">
        <f>SUM(H962:H975)</f>
        <v>0</v>
      </c>
      <c r="N976" s="3"/>
      <c r="O976" s="3"/>
      <c r="P976" s="3"/>
      <c r="Q976" s="3"/>
      <c r="R976" s="20"/>
      <c r="S976" s="3"/>
      <c r="V976" s="19"/>
      <c r="X976" s="13" t="s">
        <v>16</v>
      </c>
      <c r="Y976" s="12"/>
      <c r="AA976" s="161" t="s">
        <v>7</v>
      </c>
      <c r="AB976" s="162"/>
      <c r="AC976" s="163"/>
      <c r="AD976" s="5">
        <f>SUM(AD962:AD975)</f>
        <v>0</v>
      </c>
      <c r="AJ976" s="3"/>
      <c r="AK976" s="3"/>
      <c r="AL976" s="3"/>
      <c r="AM976" s="3"/>
      <c r="AN976" s="20"/>
      <c r="AO976" s="3"/>
    </row>
    <row r="977" spans="2:41" x14ac:dyDescent="0.25">
      <c r="B977" s="13" t="s">
        <v>17</v>
      </c>
      <c r="C977" s="12"/>
      <c r="E977" s="15"/>
      <c r="F977" s="15"/>
      <c r="G977" s="15"/>
      <c r="N977" s="3"/>
      <c r="O977" s="3"/>
      <c r="P977" s="3"/>
      <c r="Q977" s="3"/>
      <c r="R977" s="20"/>
      <c r="S977" s="3"/>
      <c r="V977" s="19"/>
      <c r="X977" s="13" t="s">
        <v>17</v>
      </c>
      <c r="Y977" s="12"/>
      <c r="AA977" s="15"/>
      <c r="AB977" s="15"/>
      <c r="AC977" s="15"/>
      <c r="AJ977" s="3"/>
      <c r="AK977" s="3"/>
      <c r="AL977" s="3"/>
      <c r="AM977" s="3"/>
      <c r="AN977" s="20"/>
      <c r="AO977" s="3"/>
    </row>
    <row r="978" spans="2:41" x14ac:dyDescent="0.25">
      <c r="B978" s="14"/>
      <c r="C978" s="12"/>
      <c r="N978" s="161" t="s">
        <v>7</v>
      </c>
      <c r="O978" s="162"/>
      <c r="P978" s="162"/>
      <c r="Q978" s="163"/>
      <c r="R978" s="20">
        <f>SUM(R962:R977)</f>
        <v>0</v>
      </c>
      <c r="S978" s="3"/>
      <c r="V978" s="19"/>
      <c r="X978" s="14"/>
      <c r="Y978" s="12"/>
      <c r="AJ978" s="161" t="s">
        <v>7</v>
      </c>
      <c r="AK978" s="162"/>
      <c r="AL978" s="162"/>
      <c r="AM978" s="163"/>
      <c r="AN978" s="20">
        <f>SUM(AN962:AN977)</f>
        <v>0</v>
      </c>
      <c r="AO978" s="3"/>
    </row>
    <row r="979" spans="2:41" x14ac:dyDescent="0.25">
      <c r="B979" s="14"/>
      <c r="C979" s="12"/>
      <c r="V979" s="19"/>
      <c r="X979" s="14"/>
      <c r="Y979" s="12"/>
    </row>
    <row r="980" spans="2:41" x14ac:dyDescent="0.25">
      <c r="B980" s="14"/>
      <c r="C980" s="12"/>
      <c r="V980" s="19"/>
      <c r="X980" s="14"/>
      <c r="Y980" s="12"/>
    </row>
    <row r="981" spans="2:41" x14ac:dyDescent="0.25">
      <c r="B981" s="14"/>
      <c r="C981" s="12"/>
      <c r="E981" s="16"/>
      <c r="V981" s="19"/>
      <c r="X981" s="14"/>
      <c r="Y981" s="12"/>
      <c r="AA981" s="16"/>
    </row>
    <row r="982" spans="2:41" x14ac:dyDescent="0.25">
      <c r="B982" s="14"/>
      <c r="C982" s="12"/>
      <c r="V982" s="19"/>
      <c r="X982" s="14"/>
      <c r="Y982" s="12"/>
    </row>
    <row r="983" spans="2:41" x14ac:dyDescent="0.25">
      <c r="B983" s="14"/>
      <c r="C983" s="12"/>
      <c r="V983" s="19"/>
      <c r="X983" s="14"/>
      <c r="Y983" s="12"/>
    </row>
    <row r="984" spans="2:41" x14ac:dyDescent="0.25">
      <c r="B984" s="14"/>
      <c r="C984" s="12"/>
      <c r="V984" s="19"/>
      <c r="X984" s="14"/>
      <c r="Y984" s="12"/>
    </row>
    <row r="985" spans="2:41" x14ac:dyDescent="0.25">
      <c r="B985" s="14"/>
      <c r="C985" s="12"/>
      <c r="V985" s="19"/>
      <c r="X985" s="14"/>
      <c r="Y985" s="12"/>
    </row>
    <row r="986" spans="2:41" x14ac:dyDescent="0.25">
      <c r="B986" s="14"/>
      <c r="C986" s="12"/>
      <c r="V986" s="19"/>
      <c r="X986" s="14"/>
      <c r="Y986" s="12"/>
    </row>
    <row r="987" spans="2:41" x14ac:dyDescent="0.25">
      <c r="B987" s="13"/>
      <c r="C987" s="12"/>
      <c r="V987" s="19"/>
      <c r="X987" s="13"/>
      <c r="Y987" s="12"/>
    </row>
    <row r="988" spans="2:41" x14ac:dyDescent="0.25">
      <c r="B988" s="17" t="s">
        <v>18</v>
      </c>
      <c r="C988" s="18">
        <f>SUM(C969:C987)</f>
        <v>739.45</v>
      </c>
      <c r="D988" s="30" t="s">
        <v>22</v>
      </c>
      <c r="E988" s="30" t="s">
        <v>21</v>
      </c>
      <c r="V988" s="19"/>
      <c r="X988" s="17" t="s">
        <v>18</v>
      </c>
      <c r="Y988" s="18">
        <f>SUM(Y969:Y987)</f>
        <v>739.45</v>
      </c>
      <c r="Z988" s="30" t="s">
        <v>22</v>
      </c>
      <c r="AA988" s="30" t="s">
        <v>21</v>
      </c>
    </row>
    <row r="989" spans="2:41" x14ac:dyDescent="0.25">
      <c r="E989" s="1" t="s">
        <v>19</v>
      </c>
      <c r="V989" s="19"/>
      <c r="AA989" s="1" t="s">
        <v>19</v>
      </c>
    </row>
    <row r="990" spans="2:41" x14ac:dyDescent="0.25">
      <c r="V990" s="19"/>
    </row>
    <row r="991" spans="2:41" x14ac:dyDescent="0.25">
      <c r="V991" s="19"/>
    </row>
    <row r="992" spans="2:41" x14ac:dyDescent="0.25">
      <c r="V992" s="19"/>
    </row>
    <row r="993" spans="2:31" x14ac:dyDescent="0.25">
      <c r="V993" s="19"/>
    </row>
    <row r="994" spans="2:31" x14ac:dyDescent="0.25">
      <c r="V994" s="19"/>
    </row>
    <row r="995" spans="2:31" x14ac:dyDescent="0.25">
      <c r="V995" s="19"/>
    </row>
    <row r="996" spans="2:31" x14ac:dyDescent="0.25">
      <c r="V996" s="19"/>
    </row>
    <row r="997" spans="2:31" x14ac:dyDescent="0.25">
      <c r="V997" s="19"/>
    </row>
    <row r="998" spans="2:31" x14ac:dyDescent="0.25">
      <c r="V998" s="19"/>
    </row>
    <row r="999" spans="2:31" x14ac:dyDescent="0.25">
      <c r="V999" s="19"/>
    </row>
    <row r="1000" spans="2:31" x14ac:dyDescent="0.25">
      <c r="V1000" s="19"/>
    </row>
    <row r="1001" spans="2:31" x14ac:dyDescent="0.25">
      <c r="V1001" s="19"/>
    </row>
    <row r="1002" spans="2:31" x14ac:dyDescent="0.25">
      <c r="V1002" s="19"/>
      <c r="AC1002" s="164" t="s">
        <v>29</v>
      </c>
      <c r="AD1002" s="164"/>
      <c r="AE1002" s="164"/>
    </row>
    <row r="1003" spans="2:31" x14ac:dyDescent="0.25">
      <c r="H1003" s="165" t="s">
        <v>28</v>
      </c>
      <c r="I1003" s="165"/>
      <c r="J1003" s="165"/>
      <c r="V1003" s="19"/>
      <c r="AC1003" s="164"/>
      <c r="AD1003" s="164"/>
      <c r="AE1003" s="164"/>
    </row>
    <row r="1004" spans="2:31" x14ac:dyDescent="0.25">
      <c r="H1004" s="165"/>
      <c r="I1004" s="165"/>
      <c r="J1004" s="165"/>
      <c r="V1004" s="19"/>
      <c r="AC1004" s="164"/>
      <c r="AD1004" s="164"/>
      <c r="AE1004" s="164"/>
    </row>
    <row r="1005" spans="2:31" x14ac:dyDescent="0.25">
      <c r="V1005" s="19"/>
    </row>
    <row r="1006" spans="2:31" x14ac:dyDescent="0.25">
      <c r="V1006" s="19"/>
    </row>
    <row r="1007" spans="2:31" ht="23.25" x14ac:dyDescent="0.35">
      <c r="B1007" s="24" t="s">
        <v>72</v>
      </c>
      <c r="V1007" s="19"/>
      <c r="X1007" s="24" t="s">
        <v>74</v>
      </c>
    </row>
    <row r="1008" spans="2:31" ht="23.25" x14ac:dyDescent="0.35">
      <c r="B1008" s="25" t="s">
        <v>32</v>
      </c>
      <c r="C1008" s="22">
        <f>IF(X960="PAGADO",0,Y965)</f>
        <v>-739.45</v>
      </c>
      <c r="E1008" s="166" t="s">
        <v>20</v>
      </c>
      <c r="F1008" s="166"/>
      <c r="G1008" s="166"/>
      <c r="H1008" s="166"/>
      <c r="V1008" s="19"/>
      <c r="X1008" s="25" t="s">
        <v>32</v>
      </c>
      <c r="Y1008" s="22">
        <f>IF(B1008="PAGADO",0,C1013)</f>
        <v>-739.45</v>
      </c>
      <c r="AA1008" s="166" t="s">
        <v>20</v>
      </c>
      <c r="AB1008" s="166"/>
      <c r="AC1008" s="166"/>
      <c r="AD1008" s="166"/>
    </row>
    <row r="1009" spans="2:41" x14ac:dyDescent="0.25">
      <c r="B1009" s="1" t="s">
        <v>0</v>
      </c>
      <c r="C1009" s="21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9"/>
      <c r="X1009" s="1" t="s">
        <v>0</v>
      </c>
      <c r="Y1009" s="21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2"/>
      <c r="E1010" s="4"/>
      <c r="F1010" s="3"/>
      <c r="G1010" s="3"/>
      <c r="H1010" s="5"/>
      <c r="N1010" s="3"/>
      <c r="O1010" s="3"/>
      <c r="P1010" s="3"/>
      <c r="Q1010" s="3"/>
      <c r="R1010" s="20"/>
      <c r="S1010" s="3"/>
      <c r="V1010" s="19"/>
      <c r="Y1010" s="22"/>
      <c r="AA1010" s="4"/>
      <c r="AB1010" s="3"/>
      <c r="AC1010" s="3"/>
      <c r="AD1010" s="5"/>
      <c r="AJ1010" s="3"/>
      <c r="AK1010" s="3"/>
      <c r="AL1010" s="3"/>
      <c r="AM1010" s="3"/>
      <c r="AN1010" s="20"/>
      <c r="AO1010" s="3"/>
    </row>
    <row r="1011" spans="2:41" x14ac:dyDescent="0.25">
      <c r="B1011" s="1" t="s">
        <v>24</v>
      </c>
      <c r="C1011" s="21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20"/>
      <c r="S1011" s="3"/>
      <c r="V1011" s="19"/>
      <c r="X1011" s="1" t="s">
        <v>24</v>
      </c>
      <c r="Y1011" s="21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20"/>
      <c r="AO1011" s="3"/>
    </row>
    <row r="1012" spans="2:41" x14ac:dyDescent="0.25">
      <c r="B1012" s="1" t="s">
        <v>9</v>
      </c>
      <c r="C1012" s="22">
        <f>C1035</f>
        <v>739.45</v>
      </c>
      <c r="E1012" s="4"/>
      <c r="F1012" s="3"/>
      <c r="G1012" s="3"/>
      <c r="H1012" s="5"/>
      <c r="N1012" s="3"/>
      <c r="O1012" s="3"/>
      <c r="P1012" s="3"/>
      <c r="Q1012" s="3"/>
      <c r="R1012" s="20"/>
      <c r="S1012" s="3"/>
      <c r="V1012" s="19"/>
      <c r="X1012" s="1" t="s">
        <v>9</v>
      </c>
      <c r="Y1012" s="22">
        <f>Y1035</f>
        <v>739.45</v>
      </c>
      <c r="AA1012" s="4"/>
      <c r="AB1012" s="3"/>
      <c r="AC1012" s="3"/>
      <c r="AD1012" s="5"/>
      <c r="AJ1012" s="3"/>
      <c r="AK1012" s="3"/>
      <c r="AL1012" s="3"/>
      <c r="AM1012" s="3"/>
      <c r="AN1012" s="20"/>
      <c r="AO1012" s="3"/>
    </row>
    <row r="1013" spans="2:41" x14ac:dyDescent="0.25">
      <c r="B1013" s="6" t="s">
        <v>25</v>
      </c>
      <c r="C1013" s="23">
        <f>C1011-C1012</f>
        <v>-739.45</v>
      </c>
      <c r="E1013" s="4"/>
      <c r="F1013" s="3"/>
      <c r="G1013" s="3"/>
      <c r="H1013" s="5"/>
      <c r="N1013" s="3"/>
      <c r="O1013" s="3"/>
      <c r="P1013" s="3"/>
      <c r="Q1013" s="3"/>
      <c r="R1013" s="20"/>
      <c r="S1013" s="3"/>
      <c r="V1013" s="19"/>
      <c r="X1013" s="6" t="s">
        <v>8</v>
      </c>
      <c r="Y1013" s="23">
        <f>Y1011-Y1012</f>
        <v>-739.45</v>
      </c>
      <c r="AA1013" s="4"/>
      <c r="AB1013" s="3"/>
      <c r="AC1013" s="3"/>
      <c r="AD1013" s="5"/>
      <c r="AJ1013" s="3"/>
      <c r="AK1013" s="3"/>
      <c r="AL1013" s="3"/>
      <c r="AM1013" s="3"/>
      <c r="AN1013" s="20"/>
      <c r="AO1013" s="3"/>
    </row>
    <row r="1014" spans="2:41" ht="26.25" x14ac:dyDescent="0.4">
      <c r="B1014" s="167" t="str">
        <f>IF(C1013&lt;0,"NO PAGAR","COBRAR")</f>
        <v>NO PAGAR</v>
      </c>
      <c r="C1014" s="167"/>
      <c r="E1014" s="9"/>
      <c r="F1014" s="10"/>
      <c r="G1014" s="10"/>
      <c r="H1014" s="5"/>
      <c r="N1014" s="3"/>
      <c r="O1014" s="3"/>
      <c r="P1014" s="3"/>
      <c r="Q1014" s="3"/>
      <c r="R1014" s="20"/>
      <c r="S1014" s="3"/>
      <c r="V1014" s="19"/>
      <c r="X1014" s="167" t="str">
        <f>IF(Y1013&lt;0,"NO PAGAR","COBRAR")</f>
        <v>NO PAGAR</v>
      </c>
      <c r="Y1014" s="167"/>
      <c r="AA1014" s="9"/>
      <c r="AB1014" s="10"/>
      <c r="AC1014" s="10"/>
      <c r="AD1014" s="5"/>
      <c r="AJ1014" s="3"/>
      <c r="AK1014" s="3"/>
      <c r="AL1014" s="3"/>
      <c r="AM1014" s="3"/>
      <c r="AN1014" s="20"/>
      <c r="AO1014" s="3"/>
    </row>
    <row r="1015" spans="2:41" x14ac:dyDescent="0.25">
      <c r="B1015" s="159" t="s">
        <v>9</v>
      </c>
      <c r="C1015" s="160"/>
      <c r="E1015" s="9"/>
      <c r="F1015" s="10"/>
      <c r="G1015" s="10"/>
      <c r="H1015" s="5"/>
      <c r="N1015" s="3"/>
      <c r="O1015" s="3"/>
      <c r="P1015" s="3"/>
      <c r="Q1015" s="3"/>
      <c r="R1015" s="20"/>
      <c r="S1015" s="3"/>
      <c r="V1015" s="19"/>
      <c r="X1015" s="159" t="s">
        <v>9</v>
      </c>
      <c r="Y1015" s="160"/>
      <c r="AA1015" s="9"/>
      <c r="AB1015" s="10"/>
      <c r="AC1015" s="10"/>
      <c r="AD1015" s="5"/>
      <c r="AJ1015" s="3"/>
      <c r="AK1015" s="3"/>
      <c r="AL1015" s="3"/>
      <c r="AM1015" s="3"/>
      <c r="AN1015" s="20"/>
      <c r="AO1015" s="3"/>
    </row>
    <row r="1016" spans="2:41" x14ac:dyDescent="0.25">
      <c r="B1016" s="11" t="str">
        <f>IF(C1049&lt;0,"SALDO A FAVOR","SALDO ADELANTAD0'")</f>
        <v>SALDO ADELANTAD0'</v>
      </c>
      <c r="C1016" s="12">
        <f>IF(Y960&lt;=0,Y960*-1)</f>
        <v>739.45</v>
      </c>
      <c r="E1016" s="9"/>
      <c r="F1016" s="10"/>
      <c r="G1016" s="10"/>
      <c r="H1016" s="5"/>
      <c r="N1016" s="3"/>
      <c r="O1016" s="3"/>
      <c r="P1016" s="3"/>
      <c r="Q1016" s="3"/>
      <c r="R1016" s="20"/>
      <c r="S1016" s="3"/>
      <c r="V1016" s="19"/>
      <c r="X1016" s="11" t="str">
        <f>IF(C1013&lt;0,"SALDO ADELANTADO","SALDO A FAVOR'")</f>
        <v>SALDO ADELANTADO</v>
      </c>
      <c r="Y1016" s="12">
        <f>IF(C1013&lt;=0,C1013*-1)</f>
        <v>739.45</v>
      </c>
      <c r="AA1016" s="9"/>
      <c r="AB1016" s="10"/>
      <c r="AC1016" s="10"/>
      <c r="AD1016" s="5"/>
      <c r="AJ1016" s="3"/>
      <c r="AK1016" s="3"/>
      <c r="AL1016" s="3"/>
      <c r="AM1016" s="3"/>
      <c r="AN1016" s="20"/>
      <c r="AO1016" s="3"/>
    </row>
    <row r="1017" spans="2:41" x14ac:dyDescent="0.25">
      <c r="B1017" s="13" t="s">
        <v>10</v>
      </c>
      <c r="C1017" s="12">
        <f>R1026</f>
        <v>0</v>
      </c>
      <c r="E1017" s="9"/>
      <c r="F1017" s="10"/>
      <c r="G1017" s="10"/>
      <c r="H1017" s="5"/>
      <c r="N1017" s="3"/>
      <c r="O1017" s="3"/>
      <c r="P1017" s="3"/>
      <c r="Q1017" s="3"/>
      <c r="R1017" s="20"/>
      <c r="S1017" s="3"/>
      <c r="V1017" s="19"/>
      <c r="X1017" s="13" t="s">
        <v>10</v>
      </c>
      <c r="Y1017" s="12">
        <f>AN1026</f>
        <v>0</v>
      </c>
      <c r="AA1017" s="9"/>
      <c r="AB1017" s="10"/>
      <c r="AC1017" s="10"/>
      <c r="AD1017" s="5"/>
      <c r="AJ1017" s="3"/>
      <c r="AK1017" s="3"/>
      <c r="AL1017" s="3"/>
      <c r="AM1017" s="3"/>
      <c r="AN1017" s="20"/>
      <c r="AO1017" s="3"/>
    </row>
    <row r="1018" spans="2:41" x14ac:dyDescent="0.25">
      <c r="B1018" s="13" t="s">
        <v>11</v>
      </c>
      <c r="C1018" s="12"/>
      <c r="E1018" s="9"/>
      <c r="F1018" s="10"/>
      <c r="G1018" s="10"/>
      <c r="H1018" s="5"/>
      <c r="N1018" s="3"/>
      <c r="O1018" s="3"/>
      <c r="P1018" s="3"/>
      <c r="Q1018" s="3"/>
      <c r="R1018" s="20"/>
      <c r="S1018" s="3"/>
      <c r="V1018" s="19"/>
      <c r="X1018" s="13" t="s">
        <v>11</v>
      </c>
      <c r="Y1018" s="12"/>
      <c r="AA1018" s="9"/>
      <c r="AB1018" s="10"/>
      <c r="AC1018" s="10"/>
      <c r="AD1018" s="5"/>
      <c r="AJ1018" s="3"/>
      <c r="AK1018" s="3"/>
      <c r="AL1018" s="3"/>
      <c r="AM1018" s="3"/>
      <c r="AN1018" s="20"/>
      <c r="AO1018" s="3"/>
    </row>
    <row r="1019" spans="2:41" x14ac:dyDescent="0.25">
      <c r="B1019" s="13" t="s">
        <v>12</v>
      </c>
      <c r="C1019" s="12"/>
      <c r="E1019" s="9"/>
      <c r="F1019" s="10"/>
      <c r="G1019" s="10"/>
      <c r="H1019" s="5"/>
      <c r="N1019" s="3"/>
      <c r="O1019" s="3"/>
      <c r="P1019" s="3"/>
      <c r="Q1019" s="3"/>
      <c r="R1019" s="20"/>
      <c r="S1019" s="3"/>
      <c r="V1019" s="19"/>
      <c r="X1019" s="13" t="s">
        <v>12</v>
      </c>
      <c r="Y1019" s="12"/>
      <c r="AA1019" s="9"/>
      <c r="AB1019" s="10"/>
      <c r="AC1019" s="10"/>
      <c r="AD1019" s="5"/>
      <c r="AJ1019" s="3"/>
      <c r="AK1019" s="3"/>
      <c r="AL1019" s="3"/>
      <c r="AM1019" s="3"/>
      <c r="AN1019" s="20"/>
      <c r="AO1019" s="3"/>
    </row>
    <row r="1020" spans="2:41" x14ac:dyDescent="0.25">
      <c r="B1020" s="13" t="s">
        <v>13</v>
      </c>
      <c r="C1020" s="12"/>
      <c r="E1020" s="9"/>
      <c r="F1020" s="10"/>
      <c r="G1020" s="10"/>
      <c r="H1020" s="5"/>
      <c r="N1020" s="3"/>
      <c r="O1020" s="3"/>
      <c r="P1020" s="3"/>
      <c r="Q1020" s="3"/>
      <c r="R1020" s="20"/>
      <c r="S1020" s="3"/>
      <c r="V1020" s="19"/>
      <c r="X1020" s="13" t="s">
        <v>13</v>
      </c>
      <c r="Y1020" s="12"/>
      <c r="AA1020" s="9"/>
      <c r="AB1020" s="10"/>
      <c r="AC1020" s="10"/>
      <c r="AD1020" s="5"/>
      <c r="AJ1020" s="3"/>
      <c r="AK1020" s="3"/>
      <c r="AL1020" s="3"/>
      <c r="AM1020" s="3"/>
      <c r="AN1020" s="20"/>
      <c r="AO1020" s="3"/>
    </row>
    <row r="1021" spans="2:41" x14ac:dyDescent="0.25">
      <c r="B1021" s="13" t="s">
        <v>14</v>
      </c>
      <c r="C1021" s="12"/>
      <c r="E1021" s="9"/>
      <c r="F1021" s="10"/>
      <c r="G1021" s="10"/>
      <c r="H1021" s="5"/>
      <c r="N1021" s="3"/>
      <c r="O1021" s="3"/>
      <c r="P1021" s="3"/>
      <c r="Q1021" s="3"/>
      <c r="R1021" s="20"/>
      <c r="S1021" s="3"/>
      <c r="V1021" s="19"/>
      <c r="X1021" s="13" t="s">
        <v>14</v>
      </c>
      <c r="Y1021" s="12"/>
      <c r="AA1021" s="9"/>
      <c r="AB1021" s="10"/>
      <c r="AC1021" s="10"/>
      <c r="AD1021" s="5"/>
      <c r="AJ1021" s="3"/>
      <c r="AK1021" s="3"/>
      <c r="AL1021" s="3"/>
      <c r="AM1021" s="3"/>
      <c r="AN1021" s="20"/>
      <c r="AO1021" s="3"/>
    </row>
    <row r="1022" spans="2:41" x14ac:dyDescent="0.25">
      <c r="B1022" s="13" t="s">
        <v>15</v>
      </c>
      <c r="C1022" s="12"/>
      <c r="E1022" s="9"/>
      <c r="F1022" s="10"/>
      <c r="G1022" s="10"/>
      <c r="H1022" s="5"/>
      <c r="N1022" s="3"/>
      <c r="O1022" s="3"/>
      <c r="P1022" s="3"/>
      <c r="Q1022" s="3"/>
      <c r="R1022" s="20"/>
      <c r="S1022" s="3"/>
      <c r="V1022" s="19"/>
      <c r="X1022" s="13" t="s">
        <v>15</v>
      </c>
      <c r="Y1022" s="12"/>
      <c r="AA1022" s="9"/>
      <c r="AB1022" s="10"/>
      <c r="AC1022" s="10"/>
      <c r="AD1022" s="5"/>
      <c r="AJ1022" s="3"/>
      <c r="AK1022" s="3"/>
      <c r="AL1022" s="3"/>
      <c r="AM1022" s="3"/>
      <c r="AN1022" s="20"/>
      <c r="AO1022" s="3"/>
    </row>
    <row r="1023" spans="2:41" x14ac:dyDescent="0.25">
      <c r="B1023" s="13" t="s">
        <v>16</v>
      </c>
      <c r="C1023" s="12"/>
      <c r="E1023" s="9"/>
      <c r="F1023" s="10"/>
      <c r="G1023" s="10"/>
      <c r="H1023" s="5"/>
      <c r="N1023" s="3"/>
      <c r="O1023" s="3"/>
      <c r="P1023" s="3"/>
      <c r="Q1023" s="3"/>
      <c r="R1023" s="20"/>
      <c r="S1023" s="3"/>
      <c r="V1023" s="19"/>
      <c r="X1023" s="13" t="s">
        <v>16</v>
      </c>
      <c r="Y1023" s="12"/>
      <c r="AA1023" s="9"/>
      <c r="AB1023" s="10"/>
      <c r="AC1023" s="10"/>
      <c r="AD1023" s="5"/>
      <c r="AJ1023" s="3"/>
      <c r="AK1023" s="3"/>
      <c r="AL1023" s="3"/>
      <c r="AM1023" s="3"/>
      <c r="AN1023" s="20"/>
      <c r="AO1023" s="3"/>
    </row>
    <row r="1024" spans="2:41" x14ac:dyDescent="0.25">
      <c r="B1024" s="13" t="s">
        <v>17</v>
      </c>
      <c r="C1024" s="12"/>
      <c r="E1024" s="161" t="s">
        <v>7</v>
      </c>
      <c r="F1024" s="162"/>
      <c r="G1024" s="163"/>
      <c r="H1024" s="5">
        <f>SUM(H1010:H1023)</f>
        <v>0</v>
      </c>
      <c r="N1024" s="3"/>
      <c r="O1024" s="3"/>
      <c r="P1024" s="3"/>
      <c r="Q1024" s="3"/>
      <c r="R1024" s="20"/>
      <c r="S1024" s="3"/>
      <c r="V1024" s="19"/>
      <c r="X1024" s="13" t="s">
        <v>17</v>
      </c>
      <c r="Y1024" s="12"/>
      <c r="AA1024" s="161" t="s">
        <v>7</v>
      </c>
      <c r="AB1024" s="162"/>
      <c r="AC1024" s="163"/>
      <c r="AD1024" s="5">
        <f>SUM(AD1010:AD1023)</f>
        <v>0</v>
      </c>
      <c r="AJ1024" s="3"/>
      <c r="AK1024" s="3"/>
      <c r="AL1024" s="3"/>
      <c r="AM1024" s="3"/>
      <c r="AN1024" s="20"/>
      <c r="AO1024" s="3"/>
    </row>
    <row r="1025" spans="2:41" x14ac:dyDescent="0.25">
      <c r="B1025" s="14"/>
      <c r="C1025" s="12"/>
      <c r="E1025" s="15"/>
      <c r="F1025" s="15"/>
      <c r="G1025" s="15"/>
      <c r="N1025" s="3"/>
      <c r="O1025" s="3"/>
      <c r="P1025" s="3"/>
      <c r="Q1025" s="3"/>
      <c r="R1025" s="20"/>
      <c r="S1025" s="3"/>
      <c r="V1025" s="19"/>
      <c r="X1025" s="14"/>
      <c r="Y1025" s="12"/>
      <c r="AA1025" s="15"/>
      <c r="AB1025" s="15"/>
      <c r="AC1025" s="15"/>
      <c r="AJ1025" s="3"/>
      <c r="AK1025" s="3"/>
      <c r="AL1025" s="3"/>
      <c r="AM1025" s="3"/>
      <c r="AN1025" s="20"/>
      <c r="AO1025" s="3"/>
    </row>
    <row r="1026" spans="2:41" x14ac:dyDescent="0.25">
      <c r="B1026" s="14"/>
      <c r="C1026" s="12"/>
      <c r="N1026" s="161" t="s">
        <v>7</v>
      </c>
      <c r="O1026" s="162"/>
      <c r="P1026" s="162"/>
      <c r="Q1026" s="163"/>
      <c r="R1026" s="20">
        <f>SUM(R1010:R1025)</f>
        <v>0</v>
      </c>
      <c r="S1026" s="3"/>
      <c r="V1026" s="19"/>
      <c r="X1026" s="14"/>
      <c r="Y1026" s="12"/>
      <c r="AJ1026" s="161" t="s">
        <v>7</v>
      </c>
      <c r="AK1026" s="162"/>
      <c r="AL1026" s="162"/>
      <c r="AM1026" s="163"/>
      <c r="AN1026" s="20">
        <f>SUM(AN1010:AN1025)</f>
        <v>0</v>
      </c>
      <c r="AO1026" s="3"/>
    </row>
    <row r="1027" spans="2:41" x14ac:dyDescent="0.25">
      <c r="B1027" s="14"/>
      <c r="C1027" s="12"/>
      <c r="V1027" s="19"/>
      <c r="X1027" s="14"/>
      <c r="Y1027" s="12"/>
    </row>
    <row r="1028" spans="2:41" x14ac:dyDescent="0.25">
      <c r="B1028" s="14"/>
      <c r="C1028" s="12"/>
      <c r="V1028" s="19"/>
      <c r="X1028" s="14"/>
      <c r="Y1028" s="12"/>
    </row>
    <row r="1029" spans="2:41" x14ac:dyDescent="0.25">
      <c r="B1029" s="14"/>
      <c r="C1029" s="12"/>
      <c r="E1029" s="16"/>
      <c r="V1029" s="19"/>
      <c r="X1029" s="14"/>
      <c r="Y1029" s="12"/>
      <c r="AA1029" s="16"/>
    </row>
    <row r="1030" spans="2:41" x14ac:dyDescent="0.25">
      <c r="B1030" s="14"/>
      <c r="C1030" s="12"/>
      <c r="V1030" s="19"/>
      <c r="X1030" s="14"/>
      <c r="Y1030" s="12"/>
    </row>
    <row r="1031" spans="2:41" x14ac:dyDescent="0.25">
      <c r="B1031" s="14"/>
      <c r="C1031" s="12"/>
      <c r="V1031" s="19"/>
      <c r="X1031" s="14"/>
      <c r="Y1031" s="12"/>
    </row>
    <row r="1032" spans="2:41" x14ac:dyDescent="0.25">
      <c r="B1032" s="14"/>
      <c r="C1032" s="12"/>
      <c r="V1032" s="19"/>
      <c r="X1032" s="14"/>
      <c r="Y1032" s="12"/>
    </row>
    <row r="1033" spans="2:41" x14ac:dyDescent="0.25">
      <c r="B1033" s="14"/>
      <c r="C1033" s="12"/>
      <c r="V1033" s="19"/>
      <c r="X1033" s="14"/>
      <c r="Y1033" s="12"/>
    </row>
    <row r="1034" spans="2:41" x14ac:dyDescent="0.25">
      <c r="B1034" s="13"/>
      <c r="C1034" s="12"/>
      <c r="V1034" s="19"/>
      <c r="X1034" s="13"/>
      <c r="Y1034" s="12"/>
    </row>
    <row r="1035" spans="2:41" x14ac:dyDescent="0.25">
      <c r="B1035" s="17" t="s">
        <v>18</v>
      </c>
      <c r="C1035" s="18">
        <f>SUM(C1016:C1034)</f>
        <v>739.45</v>
      </c>
      <c r="V1035" s="19"/>
      <c r="X1035" s="17" t="s">
        <v>18</v>
      </c>
      <c r="Y1035" s="18">
        <f>SUM(Y1016:Y1034)</f>
        <v>739.45</v>
      </c>
    </row>
    <row r="1036" spans="2:41" x14ac:dyDescent="0.25">
      <c r="D1036" s="30" t="s">
        <v>22</v>
      </c>
      <c r="E1036" s="30" t="s">
        <v>21</v>
      </c>
      <c r="V1036" s="19"/>
      <c r="Z1036" s="30" t="s">
        <v>22</v>
      </c>
      <c r="AA1036" s="30" t="s">
        <v>21</v>
      </c>
    </row>
    <row r="1037" spans="2:41" x14ac:dyDescent="0.25">
      <c r="E1037" s="1" t="s">
        <v>19</v>
      </c>
      <c r="V1037" s="19"/>
      <c r="AA1037" s="1" t="s">
        <v>19</v>
      </c>
    </row>
    <row r="1038" spans="2:41" x14ac:dyDescent="0.25">
      <c r="V1038" s="19"/>
    </row>
    <row r="1039" spans="2:41" x14ac:dyDescent="0.25">
      <c r="V1039" s="19"/>
    </row>
    <row r="1040" spans="2:41" x14ac:dyDescent="0.25">
      <c r="V1040" s="19"/>
    </row>
    <row r="1041" spans="1:43" x14ac:dyDescent="0.25">
      <c r="V1041" s="19"/>
    </row>
    <row r="1042" spans="1:43" x14ac:dyDescent="0.25">
      <c r="V1042" s="19"/>
    </row>
    <row r="1043" spans="1:43" x14ac:dyDescent="0.25">
      <c r="V1043" s="19"/>
    </row>
    <row r="1044" spans="1:43" x14ac:dyDescent="0.25">
      <c r="A1044" s="19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  <c r="AK1044" s="19"/>
      <c r="AL1044" s="19"/>
      <c r="AM1044" s="19"/>
      <c r="AN1044" s="19"/>
      <c r="AO1044" s="19"/>
      <c r="AP1044" s="19"/>
      <c r="AQ1044" s="19"/>
    </row>
    <row r="1045" spans="1:43" x14ac:dyDescent="0.25">
      <c r="A1045" s="19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</row>
    <row r="1046" spans="1:43" x14ac:dyDescent="0.25">
      <c r="A1046" s="19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</row>
    <row r="1047" spans="1:43" x14ac:dyDescent="0.25">
      <c r="V1047" s="19"/>
    </row>
    <row r="1048" spans="1:43" x14ac:dyDescent="0.25">
      <c r="H1048" s="165" t="s">
        <v>30</v>
      </c>
      <c r="I1048" s="165"/>
      <c r="J1048" s="165"/>
      <c r="V1048" s="19"/>
      <c r="AA1048" s="165" t="s">
        <v>31</v>
      </c>
      <c r="AB1048" s="165"/>
      <c r="AC1048" s="165"/>
    </row>
    <row r="1049" spans="1:43" x14ac:dyDescent="0.25">
      <c r="H1049" s="165"/>
      <c r="I1049" s="165"/>
      <c r="J1049" s="165"/>
      <c r="V1049" s="19"/>
      <c r="AA1049" s="165"/>
      <c r="AB1049" s="165"/>
      <c r="AC1049" s="165"/>
    </row>
    <row r="1050" spans="1:43" x14ac:dyDescent="0.25">
      <c r="V1050" s="19"/>
    </row>
    <row r="1051" spans="1:43" x14ac:dyDescent="0.25">
      <c r="V1051" s="19"/>
    </row>
    <row r="1052" spans="1:43" ht="23.25" x14ac:dyDescent="0.35">
      <c r="B1052" s="26" t="s">
        <v>72</v>
      </c>
      <c r="V1052" s="19"/>
      <c r="X1052" s="24" t="s">
        <v>72</v>
      </c>
    </row>
    <row r="1053" spans="1:43" ht="23.25" x14ac:dyDescent="0.35">
      <c r="B1053" s="25" t="s">
        <v>32</v>
      </c>
      <c r="C1053" s="22">
        <f>IF(X1008="PAGADO",0,C1013)</f>
        <v>-739.45</v>
      </c>
      <c r="E1053" s="166" t="s">
        <v>20</v>
      </c>
      <c r="F1053" s="166"/>
      <c r="G1053" s="166"/>
      <c r="H1053" s="166"/>
      <c r="V1053" s="19"/>
      <c r="X1053" s="25" t="s">
        <v>32</v>
      </c>
      <c r="Y1053" s="22">
        <f>IF(B1853="PAGADO",0,C1058)</f>
        <v>-739.45</v>
      </c>
      <c r="AA1053" s="166" t="s">
        <v>20</v>
      </c>
      <c r="AB1053" s="166"/>
      <c r="AC1053" s="166"/>
      <c r="AD1053" s="166"/>
    </row>
    <row r="1054" spans="1:43" x14ac:dyDescent="0.25">
      <c r="B1054" s="1" t="s">
        <v>0</v>
      </c>
      <c r="C1054" s="21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9"/>
      <c r="X1054" s="1" t="s">
        <v>0</v>
      </c>
      <c r="Y1054" s="21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2"/>
      <c r="E1055" s="4"/>
      <c r="F1055" s="3"/>
      <c r="G1055" s="3"/>
      <c r="H1055" s="5"/>
      <c r="N1055" s="3"/>
      <c r="O1055" s="3"/>
      <c r="P1055" s="3"/>
      <c r="Q1055" s="3"/>
      <c r="R1055" s="20"/>
      <c r="S1055" s="3"/>
      <c r="V1055" s="19"/>
      <c r="Y1055" s="22"/>
      <c r="AA1055" s="4"/>
      <c r="AB1055" s="3"/>
      <c r="AC1055" s="3"/>
      <c r="AD1055" s="5"/>
      <c r="AJ1055" s="3"/>
      <c r="AK1055" s="3"/>
      <c r="AL1055" s="3"/>
      <c r="AM1055" s="3"/>
      <c r="AN1055" s="20"/>
      <c r="AO1055" s="3"/>
    </row>
    <row r="1056" spans="1:43" x14ac:dyDescent="0.25">
      <c r="B1056" s="1" t="s">
        <v>24</v>
      </c>
      <c r="C1056" s="21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20"/>
      <c r="S1056" s="3"/>
      <c r="V1056" s="19"/>
      <c r="X1056" s="1" t="s">
        <v>24</v>
      </c>
      <c r="Y1056" s="21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" t="s">
        <v>9</v>
      </c>
      <c r="C1057" s="22">
        <f>C1081</f>
        <v>739.45</v>
      </c>
      <c r="E1057" s="4"/>
      <c r="F1057" s="3"/>
      <c r="G1057" s="3"/>
      <c r="H1057" s="5"/>
      <c r="N1057" s="3"/>
      <c r="O1057" s="3"/>
      <c r="P1057" s="3"/>
      <c r="Q1057" s="3"/>
      <c r="R1057" s="20"/>
      <c r="S1057" s="3"/>
      <c r="V1057" s="19"/>
      <c r="X1057" s="1" t="s">
        <v>9</v>
      </c>
      <c r="Y1057" s="22">
        <f>Y1081</f>
        <v>739.45</v>
      </c>
      <c r="AA1057" s="4"/>
      <c r="AB1057" s="3"/>
      <c r="AC1057" s="3"/>
      <c r="AD1057" s="5"/>
      <c r="AJ1057" s="3"/>
      <c r="AK1057" s="3"/>
      <c r="AL1057" s="3"/>
      <c r="AM1057" s="3"/>
      <c r="AN1057" s="20"/>
      <c r="AO1057" s="3"/>
    </row>
    <row r="1058" spans="2:41" x14ac:dyDescent="0.25">
      <c r="B1058" s="6" t="s">
        <v>26</v>
      </c>
      <c r="C1058" s="23">
        <f>C1056-C1057</f>
        <v>-739.45</v>
      </c>
      <c r="E1058" s="4"/>
      <c r="F1058" s="3"/>
      <c r="G1058" s="3"/>
      <c r="H1058" s="5"/>
      <c r="N1058" s="3"/>
      <c r="O1058" s="3"/>
      <c r="P1058" s="3"/>
      <c r="Q1058" s="3"/>
      <c r="R1058" s="20"/>
      <c r="S1058" s="3"/>
      <c r="V1058" s="19"/>
      <c r="X1058" s="6" t="s">
        <v>27</v>
      </c>
      <c r="Y1058" s="23">
        <f>Y1056-Y1057</f>
        <v>-739.45</v>
      </c>
      <c r="AA1058" s="4"/>
      <c r="AB1058" s="3"/>
      <c r="AC1058" s="3"/>
      <c r="AD1058" s="5"/>
      <c r="AJ1058" s="3"/>
      <c r="AK1058" s="3"/>
      <c r="AL1058" s="3"/>
      <c r="AM1058" s="3"/>
      <c r="AN1058" s="20"/>
      <c r="AO1058" s="3"/>
    </row>
    <row r="1059" spans="2:41" ht="23.25" x14ac:dyDescent="0.35">
      <c r="B1059" s="6"/>
      <c r="C1059" s="7"/>
      <c r="E1059" s="9"/>
      <c r="F1059" s="10"/>
      <c r="G1059" s="10"/>
      <c r="H1059" s="5"/>
      <c r="N1059" s="3"/>
      <c r="O1059" s="3"/>
      <c r="P1059" s="3"/>
      <c r="Q1059" s="3"/>
      <c r="R1059" s="20"/>
      <c r="S1059" s="3"/>
      <c r="V1059" s="19"/>
      <c r="X1059" s="168" t="str">
        <f>IF(Y1058&lt;0,"NO PAGAR","COBRAR'")</f>
        <v>NO PAGAR</v>
      </c>
      <c r="Y1059" s="168"/>
      <c r="AA1059" s="9"/>
      <c r="AB1059" s="10"/>
      <c r="AC1059" s="10"/>
      <c r="AD1059" s="5"/>
      <c r="AJ1059" s="3"/>
      <c r="AK1059" s="3"/>
      <c r="AL1059" s="3"/>
      <c r="AM1059" s="3"/>
      <c r="AN1059" s="20"/>
      <c r="AO1059" s="3"/>
    </row>
    <row r="1060" spans="2:41" ht="23.25" x14ac:dyDescent="0.35">
      <c r="B1060" s="168" t="str">
        <f>IF(C1058&lt;0,"NO PAGAR","COBRAR'")</f>
        <v>NO PAGAR</v>
      </c>
      <c r="C1060" s="168"/>
      <c r="E1060" s="9"/>
      <c r="F1060" s="10"/>
      <c r="G1060" s="10"/>
      <c r="H1060" s="5"/>
      <c r="N1060" s="3"/>
      <c r="O1060" s="3"/>
      <c r="P1060" s="3"/>
      <c r="Q1060" s="3"/>
      <c r="R1060" s="20"/>
      <c r="S1060" s="3"/>
      <c r="V1060" s="19"/>
      <c r="X1060" s="6"/>
      <c r="Y1060" s="8"/>
      <c r="AA1060" s="9"/>
      <c r="AB1060" s="10"/>
      <c r="AC1060" s="10"/>
      <c r="AD1060" s="5"/>
      <c r="AJ1060" s="3"/>
      <c r="AK1060" s="3"/>
      <c r="AL1060" s="3"/>
      <c r="AM1060" s="3"/>
      <c r="AN1060" s="20"/>
      <c r="AO1060" s="3"/>
    </row>
    <row r="1061" spans="2:41" x14ac:dyDescent="0.25">
      <c r="B1061" s="159" t="s">
        <v>9</v>
      </c>
      <c r="C1061" s="160"/>
      <c r="E1061" s="9"/>
      <c r="F1061" s="10"/>
      <c r="G1061" s="10"/>
      <c r="H1061" s="5"/>
      <c r="N1061" s="3"/>
      <c r="O1061" s="3"/>
      <c r="P1061" s="3"/>
      <c r="Q1061" s="3"/>
      <c r="R1061" s="20"/>
      <c r="S1061" s="3"/>
      <c r="V1061" s="19"/>
      <c r="X1061" s="159" t="s">
        <v>9</v>
      </c>
      <c r="Y1061" s="160"/>
      <c r="AA1061" s="9"/>
      <c r="AB1061" s="10"/>
      <c r="AC1061" s="10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1" t="str">
        <f>IF(Y1013&lt;0,"SALDO ADELANTADO","SALDO A FAVOR '")</f>
        <v>SALDO ADELANTADO</v>
      </c>
      <c r="C1062" s="12">
        <f>IF(Y1013&lt;=0,Y1013*-1)</f>
        <v>739.45</v>
      </c>
      <c r="E1062" s="9"/>
      <c r="F1062" s="10"/>
      <c r="G1062" s="10"/>
      <c r="H1062" s="5"/>
      <c r="N1062" s="3"/>
      <c r="O1062" s="3"/>
      <c r="P1062" s="3"/>
      <c r="Q1062" s="3"/>
      <c r="R1062" s="20"/>
      <c r="S1062" s="3"/>
      <c r="V1062" s="19"/>
      <c r="X1062" s="11" t="str">
        <f>IF(C1058&lt;0,"SALDO ADELANTADO","SALDO A FAVOR'")</f>
        <v>SALDO ADELANTADO</v>
      </c>
      <c r="Y1062" s="12">
        <f>IF(C1058&lt;=0,C1058*-1)</f>
        <v>739.45</v>
      </c>
      <c r="AA1062" s="9"/>
      <c r="AB1062" s="10"/>
      <c r="AC1062" s="10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3" t="s">
        <v>10</v>
      </c>
      <c r="C1063" s="12">
        <f>R1071</f>
        <v>0</v>
      </c>
      <c r="E1063" s="9"/>
      <c r="F1063" s="10"/>
      <c r="G1063" s="10"/>
      <c r="H1063" s="5"/>
      <c r="N1063" s="3"/>
      <c r="O1063" s="3"/>
      <c r="P1063" s="3"/>
      <c r="Q1063" s="3"/>
      <c r="R1063" s="20"/>
      <c r="S1063" s="3"/>
      <c r="V1063" s="19"/>
      <c r="X1063" s="13" t="s">
        <v>10</v>
      </c>
      <c r="Y1063" s="12">
        <f>AN1071</f>
        <v>0</v>
      </c>
      <c r="AA1063" s="9"/>
      <c r="AB1063" s="10"/>
      <c r="AC1063" s="10"/>
      <c r="AD1063" s="5"/>
      <c r="AJ1063" s="3"/>
      <c r="AK1063" s="3"/>
      <c r="AL1063" s="3"/>
      <c r="AM1063" s="3"/>
      <c r="AN1063" s="20"/>
      <c r="AO1063" s="3"/>
    </row>
    <row r="1064" spans="2:41" x14ac:dyDescent="0.25">
      <c r="B1064" s="13" t="s">
        <v>11</v>
      </c>
      <c r="C1064" s="12"/>
      <c r="E1064" s="9"/>
      <c r="F1064" s="10"/>
      <c r="G1064" s="10"/>
      <c r="H1064" s="5"/>
      <c r="N1064" s="3"/>
      <c r="O1064" s="3"/>
      <c r="P1064" s="3"/>
      <c r="Q1064" s="3"/>
      <c r="R1064" s="20"/>
      <c r="S1064" s="3"/>
      <c r="V1064" s="19"/>
      <c r="X1064" s="13" t="s">
        <v>11</v>
      </c>
      <c r="Y1064" s="12"/>
      <c r="AA1064" s="9"/>
      <c r="AB1064" s="10"/>
      <c r="AC1064" s="10"/>
      <c r="AD1064" s="5"/>
      <c r="AJ1064" s="3"/>
      <c r="AK1064" s="3"/>
      <c r="AL1064" s="3"/>
      <c r="AM1064" s="3"/>
      <c r="AN1064" s="20"/>
      <c r="AO1064" s="3"/>
    </row>
    <row r="1065" spans="2:41" x14ac:dyDescent="0.25">
      <c r="B1065" s="13" t="s">
        <v>12</v>
      </c>
      <c r="C1065" s="12"/>
      <c r="E1065" s="9"/>
      <c r="F1065" s="10"/>
      <c r="G1065" s="10"/>
      <c r="H1065" s="5"/>
      <c r="N1065" s="3"/>
      <c r="O1065" s="3"/>
      <c r="P1065" s="3"/>
      <c r="Q1065" s="3"/>
      <c r="R1065" s="20"/>
      <c r="S1065" s="3"/>
      <c r="V1065" s="19"/>
      <c r="X1065" s="13" t="s">
        <v>12</v>
      </c>
      <c r="Y1065" s="12"/>
      <c r="AA1065" s="9"/>
      <c r="AB1065" s="10"/>
      <c r="AC1065" s="10"/>
      <c r="AD1065" s="5"/>
      <c r="AJ1065" s="3"/>
      <c r="AK1065" s="3"/>
      <c r="AL1065" s="3"/>
      <c r="AM1065" s="3"/>
      <c r="AN1065" s="20"/>
      <c r="AO1065" s="3"/>
    </row>
    <row r="1066" spans="2:41" x14ac:dyDescent="0.25">
      <c r="B1066" s="13" t="s">
        <v>13</v>
      </c>
      <c r="C1066" s="12"/>
      <c r="E1066" s="9"/>
      <c r="F1066" s="10"/>
      <c r="G1066" s="10"/>
      <c r="H1066" s="5"/>
      <c r="N1066" s="3"/>
      <c r="O1066" s="3"/>
      <c r="P1066" s="3"/>
      <c r="Q1066" s="3"/>
      <c r="R1066" s="20"/>
      <c r="S1066" s="3"/>
      <c r="V1066" s="19"/>
      <c r="X1066" s="13" t="s">
        <v>13</v>
      </c>
      <c r="Y1066" s="12"/>
      <c r="AA1066" s="9"/>
      <c r="AB1066" s="10"/>
      <c r="AC1066" s="10"/>
      <c r="AD1066" s="5"/>
      <c r="AJ1066" s="3"/>
      <c r="AK1066" s="3"/>
      <c r="AL1066" s="3"/>
      <c r="AM1066" s="3"/>
      <c r="AN1066" s="20"/>
      <c r="AO1066" s="3"/>
    </row>
    <row r="1067" spans="2:41" x14ac:dyDescent="0.25">
      <c r="B1067" s="13" t="s">
        <v>14</v>
      </c>
      <c r="C1067" s="12"/>
      <c r="E1067" s="9"/>
      <c r="F1067" s="10"/>
      <c r="G1067" s="10"/>
      <c r="H1067" s="5"/>
      <c r="N1067" s="3"/>
      <c r="O1067" s="3"/>
      <c r="P1067" s="3"/>
      <c r="Q1067" s="3"/>
      <c r="R1067" s="20"/>
      <c r="S1067" s="3"/>
      <c r="V1067" s="19"/>
      <c r="X1067" s="13" t="s">
        <v>14</v>
      </c>
      <c r="Y1067" s="12"/>
      <c r="AA1067" s="9"/>
      <c r="AB1067" s="10"/>
      <c r="AC1067" s="10"/>
      <c r="AD1067" s="5"/>
      <c r="AJ1067" s="3"/>
      <c r="AK1067" s="3"/>
      <c r="AL1067" s="3"/>
      <c r="AM1067" s="3"/>
      <c r="AN1067" s="20"/>
      <c r="AO1067" s="3"/>
    </row>
    <row r="1068" spans="2:41" x14ac:dyDescent="0.25">
      <c r="B1068" s="13" t="s">
        <v>15</v>
      </c>
      <c r="C1068" s="12"/>
      <c r="E1068" s="9"/>
      <c r="F1068" s="10"/>
      <c r="G1068" s="10"/>
      <c r="H1068" s="5"/>
      <c r="N1068" s="3"/>
      <c r="O1068" s="3"/>
      <c r="P1068" s="3"/>
      <c r="Q1068" s="3"/>
      <c r="R1068" s="20"/>
      <c r="S1068" s="3"/>
      <c r="V1068" s="19"/>
      <c r="X1068" s="13" t="s">
        <v>15</v>
      </c>
      <c r="Y1068" s="12"/>
      <c r="AA1068" s="9"/>
      <c r="AB1068" s="10"/>
      <c r="AC1068" s="10"/>
      <c r="AD1068" s="5"/>
      <c r="AJ1068" s="3"/>
      <c r="AK1068" s="3"/>
      <c r="AL1068" s="3"/>
      <c r="AM1068" s="3"/>
      <c r="AN1068" s="20"/>
      <c r="AO1068" s="3"/>
    </row>
    <row r="1069" spans="2:41" x14ac:dyDescent="0.25">
      <c r="B1069" s="13" t="s">
        <v>16</v>
      </c>
      <c r="C1069" s="12"/>
      <c r="E1069" s="161" t="s">
        <v>7</v>
      </c>
      <c r="F1069" s="162"/>
      <c r="G1069" s="163"/>
      <c r="H1069" s="5">
        <f>SUM(H1055:H1068)</f>
        <v>0</v>
      </c>
      <c r="N1069" s="3"/>
      <c r="O1069" s="3"/>
      <c r="P1069" s="3"/>
      <c r="Q1069" s="3"/>
      <c r="R1069" s="20"/>
      <c r="S1069" s="3"/>
      <c r="V1069" s="19"/>
      <c r="X1069" s="13" t="s">
        <v>16</v>
      </c>
      <c r="Y1069" s="12"/>
      <c r="AA1069" s="161" t="s">
        <v>7</v>
      </c>
      <c r="AB1069" s="162"/>
      <c r="AC1069" s="163"/>
      <c r="AD1069" s="5">
        <f>SUM(AD1055:AD1068)</f>
        <v>0</v>
      </c>
      <c r="AJ1069" s="3"/>
      <c r="AK1069" s="3"/>
      <c r="AL1069" s="3"/>
      <c r="AM1069" s="3"/>
      <c r="AN1069" s="20"/>
      <c r="AO1069" s="3"/>
    </row>
    <row r="1070" spans="2:41" x14ac:dyDescent="0.25">
      <c r="B1070" s="13" t="s">
        <v>17</v>
      </c>
      <c r="C1070" s="12"/>
      <c r="E1070" s="15"/>
      <c r="F1070" s="15"/>
      <c r="G1070" s="15"/>
      <c r="N1070" s="3"/>
      <c r="O1070" s="3"/>
      <c r="P1070" s="3"/>
      <c r="Q1070" s="3"/>
      <c r="R1070" s="20"/>
      <c r="S1070" s="3"/>
      <c r="V1070" s="19"/>
      <c r="X1070" s="13" t="s">
        <v>17</v>
      </c>
      <c r="Y1070" s="12"/>
      <c r="AA1070" s="15"/>
      <c r="AB1070" s="15"/>
      <c r="AC1070" s="15"/>
      <c r="AJ1070" s="3"/>
      <c r="AK1070" s="3"/>
      <c r="AL1070" s="3"/>
      <c r="AM1070" s="3"/>
      <c r="AN1070" s="20"/>
      <c r="AO1070" s="3"/>
    </row>
    <row r="1071" spans="2:41" x14ac:dyDescent="0.25">
      <c r="B1071" s="14"/>
      <c r="C1071" s="12"/>
      <c r="N1071" s="161" t="s">
        <v>7</v>
      </c>
      <c r="O1071" s="162"/>
      <c r="P1071" s="162"/>
      <c r="Q1071" s="163"/>
      <c r="R1071" s="20">
        <f>SUM(R1055:R1070)</f>
        <v>0</v>
      </c>
      <c r="S1071" s="3"/>
      <c r="V1071" s="19"/>
      <c r="X1071" s="14"/>
      <c r="Y1071" s="12"/>
      <c r="AJ1071" s="161" t="s">
        <v>7</v>
      </c>
      <c r="AK1071" s="162"/>
      <c r="AL1071" s="162"/>
      <c r="AM1071" s="163"/>
      <c r="AN1071" s="20">
        <f>SUM(AN1055:AN1070)</f>
        <v>0</v>
      </c>
      <c r="AO1071" s="3"/>
    </row>
    <row r="1072" spans="2:41" x14ac:dyDescent="0.25">
      <c r="B1072" s="14"/>
      <c r="C1072" s="12"/>
      <c r="V1072" s="19"/>
      <c r="X1072" s="14"/>
      <c r="Y1072" s="12"/>
    </row>
    <row r="1073" spans="2:27" x14ac:dyDescent="0.25">
      <c r="B1073" s="14"/>
      <c r="C1073" s="12"/>
      <c r="V1073" s="19"/>
      <c r="X1073" s="14"/>
      <c r="Y1073" s="12"/>
    </row>
    <row r="1074" spans="2:27" x14ac:dyDescent="0.25">
      <c r="B1074" s="14"/>
      <c r="C1074" s="12"/>
      <c r="E1074" s="16"/>
      <c r="V1074" s="19"/>
      <c r="X1074" s="14"/>
      <c r="Y1074" s="12"/>
      <c r="AA1074" s="16"/>
    </row>
    <row r="1075" spans="2:27" x14ac:dyDescent="0.25">
      <c r="B1075" s="14"/>
      <c r="C1075" s="12"/>
      <c r="V1075" s="19"/>
      <c r="X1075" s="14"/>
      <c r="Y1075" s="12"/>
    </row>
    <row r="1076" spans="2:27" x14ac:dyDescent="0.25">
      <c r="B1076" s="14"/>
      <c r="C1076" s="12"/>
      <c r="V1076" s="19"/>
      <c r="X1076" s="14"/>
      <c r="Y1076" s="12"/>
    </row>
    <row r="1077" spans="2:27" x14ac:dyDescent="0.25">
      <c r="B1077" s="14"/>
      <c r="C1077" s="12"/>
      <c r="V1077" s="19"/>
      <c r="X1077" s="14"/>
      <c r="Y1077" s="12"/>
    </row>
    <row r="1078" spans="2:27" x14ac:dyDescent="0.25">
      <c r="B1078" s="14"/>
      <c r="C1078" s="12"/>
      <c r="V1078" s="19"/>
      <c r="X1078" s="14"/>
      <c r="Y1078" s="12"/>
    </row>
    <row r="1079" spans="2:27" x14ac:dyDescent="0.25">
      <c r="B1079" s="14"/>
      <c r="C1079" s="12"/>
      <c r="V1079" s="19"/>
      <c r="X1079" s="14"/>
      <c r="Y1079" s="12"/>
    </row>
    <row r="1080" spans="2:27" x14ac:dyDescent="0.25">
      <c r="B1080" s="13"/>
      <c r="C1080" s="12"/>
      <c r="V1080" s="19"/>
      <c r="X1080" s="13"/>
      <c r="Y1080" s="12"/>
    </row>
    <row r="1081" spans="2:27" x14ac:dyDescent="0.25">
      <c r="B1081" s="17" t="s">
        <v>18</v>
      </c>
      <c r="C1081" s="18">
        <f>SUM(C1062:C1080)</f>
        <v>739.45</v>
      </c>
      <c r="D1081" s="30" t="s">
        <v>22</v>
      </c>
      <c r="E1081" s="30" t="s">
        <v>21</v>
      </c>
      <c r="V1081" s="19"/>
      <c r="X1081" s="17" t="s">
        <v>18</v>
      </c>
      <c r="Y1081" s="18">
        <f>SUM(Y1062:Y1080)</f>
        <v>739.45</v>
      </c>
      <c r="Z1081" s="30" t="s">
        <v>22</v>
      </c>
      <c r="AA1081" s="30" t="s">
        <v>21</v>
      </c>
    </row>
    <row r="1082" spans="2:27" x14ac:dyDescent="0.25">
      <c r="E1082" s="1" t="s">
        <v>19</v>
      </c>
      <c r="V1082" s="19"/>
      <c r="AA1082" s="1" t="s">
        <v>19</v>
      </c>
    </row>
    <row r="1083" spans="2:27" x14ac:dyDescent="0.25">
      <c r="V1083" s="19"/>
    </row>
    <row r="1084" spans="2:27" x14ac:dyDescent="0.25">
      <c r="V1084" s="19"/>
    </row>
    <row r="1085" spans="2:27" x14ac:dyDescent="0.25">
      <c r="V1085" s="19"/>
    </row>
    <row r="1086" spans="2:27" x14ac:dyDescent="0.25">
      <c r="V1086" s="19"/>
    </row>
    <row r="1087" spans="2:27" x14ac:dyDescent="0.25">
      <c r="V1087" s="19"/>
    </row>
    <row r="1088" spans="2:27" x14ac:dyDescent="0.25">
      <c r="V1088" s="19"/>
    </row>
    <row r="1089" spans="22:22" x14ac:dyDescent="0.25">
      <c r="V1089" s="19"/>
    </row>
    <row r="1090" spans="22:22" x14ac:dyDescent="0.25">
      <c r="V1090" s="19"/>
    </row>
    <row r="1091" spans="22:22" x14ac:dyDescent="0.25">
      <c r="V1091" s="19"/>
    </row>
    <row r="1092" spans="22:22" x14ac:dyDescent="0.25">
      <c r="V1092" s="19"/>
    </row>
    <row r="1093" spans="22:22" x14ac:dyDescent="0.25">
      <c r="V1093" s="19"/>
    </row>
    <row r="1094" spans="22:22" x14ac:dyDescent="0.25">
      <c r="V1094" s="19"/>
    </row>
    <row r="1095" spans="22:22" x14ac:dyDescent="0.25">
      <c r="V1095" s="19"/>
    </row>
    <row r="1096" spans="22:22" x14ac:dyDescent="0.25">
      <c r="V1096" s="19"/>
    </row>
    <row r="1097" spans="22:22" x14ac:dyDescent="0.25">
      <c r="V1097" s="19"/>
    </row>
    <row r="1098" spans="22:22" x14ac:dyDescent="0.25">
      <c r="V1098" s="19"/>
    </row>
    <row r="1099" spans="22:22" x14ac:dyDescent="0.25">
      <c r="V1099" s="19"/>
    </row>
    <row r="1100" spans="22:22" x14ac:dyDescent="0.25">
      <c r="V1100" s="19"/>
    </row>
    <row r="1101" spans="22:22" x14ac:dyDescent="0.25">
      <c r="V1101" s="19"/>
    </row>
    <row r="1102" spans="22:22" x14ac:dyDescent="0.25">
      <c r="V1102" s="19"/>
    </row>
    <row r="1103" spans="22:22" x14ac:dyDescent="0.25">
      <c r="V1103" s="19"/>
    </row>
    <row r="1104" spans="22:22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</sheetData>
  <mergeCells count="289"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C346:AE348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S368" zoomScale="85" zoomScaleNormal="85" workbookViewId="0">
      <selection activeCell="AO376" sqref="AO376"/>
    </sheetView>
  </sheetViews>
  <sheetFormatPr baseColWidth="10" defaultRowHeight="15" x14ac:dyDescent="0.25"/>
  <cols>
    <col min="1" max="1" width="3.7109375" style="30" customWidth="1"/>
    <col min="2" max="2" width="23.85546875" style="30" customWidth="1"/>
    <col min="3" max="3" width="16.85546875" style="30" customWidth="1"/>
    <col min="4" max="4" width="10.42578125" style="30" customWidth="1"/>
    <col min="5" max="5" width="12.42578125" style="30" customWidth="1"/>
    <col min="6" max="6" width="15.85546875" style="30" customWidth="1"/>
    <col min="7" max="8" width="12.85546875" style="30" customWidth="1"/>
    <col min="9" max="14" width="11.42578125" style="30"/>
    <col min="15" max="15" width="31.7109375" style="30" customWidth="1"/>
    <col min="16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3" width="11.42578125" style="30"/>
    <col min="34" max="34" width="15.42578125" style="30" customWidth="1"/>
    <col min="35" max="35" width="11.42578125" style="30"/>
    <col min="36" max="36" width="10.5703125" style="30" customWidth="1"/>
    <col min="37" max="37" width="23.85546875" style="30" customWidth="1"/>
    <col min="38" max="38" width="11.42578125" style="30"/>
    <col min="39" max="39" width="12.5703125" style="30" customWidth="1"/>
    <col min="40" max="40" width="19.85546875" style="30" customWidth="1"/>
    <col min="41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6" t="s">
        <v>62</v>
      </c>
      <c r="F8" s="166"/>
      <c r="G8" s="166"/>
      <c r="H8" s="166"/>
      <c r="O8" s="172" t="s">
        <v>188</v>
      </c>
      <c r="P8" s="172"/>
      <c r="Q8" s="172"/>
      <c r="V8" s="19"/>
      <c r="X8" s="25" t="s">
        <v>156</v>
      </c>
      <c r="Y8" s="22">
        <f>IF(B8="PAGADO",0,C13)</f>
        <v>212.35000000000002</v>
      </c>
      <c r="AA8" s="166" t="s">
        <v>142</v>
      </c>
      <c r="AB8" s="166"/>
      <c r="AC8" s="166"/>
      <c r="AD8" s="166"/>
    </row>
    <row r="9" spans="2:41" x14ac:dyDescent="0.25">
      <c r="B9" s="1" t="s">
        <v>0</v>
      </c>
      <c r="C9" s="21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45267</v>
      </c>
      <c r="F10" s="3" t="s">
        <v>98</v>
      </c>
      <c r="G10" s="3" t="s">
        <v>102</v>
      </c>
      <c r="H10" s="5">
        <v>285</v>
      </c>
      <c r="I10" s="30" t="s">
        <v>103</v>
      </c>
      <c r="N10" s="27">
        <v>44931</v>
      </c>
      <c r="O10" s="3" t="s">
        <v>93</v>
      </c>
      <c r="P10" s="3">
        <v>280</v>
      </c>
      <c r="Q10" s="3"/>
      <c r="R10" s="20">
        <v>280</v>
      </c>
      <c r="S10" s="3"/>
      <c r="V10" s="19"/>
      <c r="Y10" s="22"/>
      <c r="AA10" s="4">
        <v>44819</v>
      </c>
      <c r="AB10" s="3" t="s">
        <v>138</v>
      </c>
      <c r="AC10" s="3" t="s">
        <v>141</v>
      </c>
      <c r="AD10" s="5">
        <v>170</v>
      </c>
      <c r="AE10" s="30" t="s">
        <v>146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s="30" t="s">
        <v>103</v>
      </c>
      <c r="N11" s="27">
        <v>44931</v>
      </c>
      <c r="O11" s="3" t="s">
        <v>128</v>
      </c>
      <c r="P11" s="3"/>
      <c r="Q11" s="3"/>
      <c r="R11" s="20">
        <v>2.65</v>
      </c>
      <c r="S11" s="3"/>
      <c r="V11" s="19"/>
      <c r="X11" s="1" t="s">
        <v>24</v>
      </c>
      <c r="Y11" s="21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s="30" t="s">
        <v>146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s="30" t="s">
        <v>103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s="30" t="s">
        <v>146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s="65" t="s">
        <v>146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>
        <v>44873</v>
      </c>
      <c r="AB14" s="10" t="s">
        <v>138</v>
      </c>
      <c r="AC14" s="10" t="s">
        <v>141</v>
      </c>
      <c r="AD14" s="5">
        <v>170</v>
      </c>
      <c r="AE14" s="65" t="s">
        <v>146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44875</v>
      </c>
      <c r="AB15" s="10" t="s">
        <v>138</v>
      </c>
      <c r="AC15" s="10" t="s">
        <v>143</v>
      </c>
      <c r="AD15" s="5">
        <v>190</v>
      </c>
      <c r="AE15" s="65" t="s">
        <v>146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>
        <v>240</v>
      </c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>
        <v>44875</v>
      </c>
      <c r="AB16" s="10" t="s">
        <v>138</v>
      </c>
      <c r="AC16" s="10" t="s">
        <v>151</v>
      </c>
      <c r="AD16" s="5">
        <v>190</v>
      </c>
      <c r="AE16" s="65" t="s">
        <v>136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282.64999999999998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44879</v>
      </c>
      <c r="AB17" s="10" t="s">
        <v>138</v>
      </c>
      <c r="AC17" s="10" t="s">
        <v>89</v>
      </c>
      <c r="AD17" s="5">
        <v>170</v>
      </c>
      <c r="AE17" s="65" t="s">
        <v>146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80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44880</v>
      </c>
      <c r="AB18" s="10" t="s">
        <v>138</v>
      </c>
      <c r="AC18" s="10" t="s">
        <v>141</v>
      </c>
      <c r="AD18" s="5">
        <v>170</v>
      </c>
      <c r="AE18" s="65" t="s">
        <v>146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60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>
        <v>44886</v>
      </c>
      <c r="AB19" s="10" t="s">
        <v>138</v>
      </c>
      <c r="AC19" s="10" t="s">
        <v>141</v>
      </c>
      <c r="AD19" s="5">
        <v>170</v>
      </c>
      <c r="AE19" s="65" t="s">
        <v>146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>
        <v>20</v>
      </c>
      <c r="AA20" s="9">
        <v>44914</v>
      </c>
      <c r="AB20" s="10" t="s">
        <v>87</v>
      </c>
      <c r="AC20" s="10" t="s">
        <v>141</v>
      </c>
      <c r="AD20" s="5">
        <v>150</v>
      </c>
      <c r="AE20" s="65" t="s">
        <v>136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185</v>
      </c>
      <c r="Y21" s="12">
        <v>95</v>
      </c>
      <c r="AA21" s="9">
        <v>45280</v>
      </c>
      <c r="AB21" s="10" t="s">
        <v>87</v>
      </c>
      <c r="AC21" s="10" t="s">
        <v>89</v>
      </c>
      <c r="AD21" s="5">
        <v>150</v>
      </c>
      <c r="AE21" s="65" t="s">
        <v>136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 t="s">
        <v>177</v>
      </c>
      <c r="AB22" s="10" t="s">
        <v>176</v>
      </c>
      <c r="AC22" s="10" t="s">
        <v>89</v>
      </c>
      <c r="AD22" s="5">
        <v>375</v>
      </c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162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875</v>
      </c>
      <c r="N24" s="3"/>
      <c r="O24" s="3"/>
      <c r="P24" s="3"/>
      <c r="Q24" s="3"/>
      <c r="R24" s="20"/>
      <c r="S24" s="3"/>
      <c r="V24" s="19"/>
      <c r="X24" s="13" t="s">
        <v>163</v>
      </c>
      <c r="Y24" s="12">
        <v>659.98</v>
      </c>
      <c r="AA24" s="161" t="s">
        <v>7</v>
      </c>
      <c r="AB24" s="162"/>
      <c r="AC24" s="163"/>
      <c r="AD24" s="5">
        <f>SUM(AD10:AD23)</f>
        <v>2645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282.64999999999998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662.65</v>
      </c>
      <c r="V35" s="19"/>
      <c r="X35" s="17" t="s">
        <v>18</v>
      </c>
      <c r="Y35" s="18">
        <f>SUM(Y16:Y34)</f>
        <v>823.65000000000009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0</v>
      </c>
      <c r="E53" s="166" t="s">
        <v>142</v>
      </c>
      <c r="F53" s="166"/>
      <c r="G53" s="166"/>
      <c r="H53" s="166"/>
      <c r="V53" s="19"/>
      <c r="X53" s="25" t="s">
        <v>32</v>
      </c>
      <c r="Y53" s="22">
        <f>IF(B53="PAGADO",0,C58)</f>
        <v>142.09</v>
      </c>
      <c r="AA53" s="166" t="s">
        <v>253</v>
      </c>
      <c r="AB53" s="166"/>
      <c r="AC53" s="166"/>
      <c r="AD53" s="166"/>
    </row>
    <row r="54" spans="2:41" x14ac:dyDescent="0.25">
      <c r="B54" s="1" t="s">
        <v>0</v>
      </c>
      <c r="C54" s="21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20"/>
      <c r="S55" s="3"/>
      <c r="V55" s="19"/>
      <c r="Y55" s="22"/>
      <c r="AA55" s="4">
        <v>44894</v>
      </c>
      <c r="AB55" s="3" t="s">
        <v>149</v>
      </c>
      <c r="AC55" s="3" t="s">
        <v>150</v>
      </c>
      <c r="AD55" s="5">
        <v>170</v>
      </c>
      <c r="AE55" s="30" t="s">
        <v>146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s="30" t="s">
        <v>146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17.91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s="30" t="s">
        <v>146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142.09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218</v>
      </c>
      <c r="C69" s="12">
        <v>17.91</v>
      </c>
      <c r="E69" s="161" t="s">
        <v>7</v>
      </c>
      <c r="F69" s="162"/>
      <c r="G69" s="163"/>
      <c r="H69" s="5">
        <f>SUM(H55:H68)</f>
        <v>160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460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17.91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  <c r="AC99" s="164" t="s">
        <v>29</v>
      </c>
      <c r="AD99" s="164"/>
      <c r="AE99" s="164"/>
    </row>
    <row r="100" spans="2:41" x14ac:dyDescent="0.25">
      <c r="H100" s="165" t="s">
        <v>28</v>
      </c>
      <c r="I100" s="165"/>
      <c r="J100" s="165"/>
      <c r="V100" s="19"/>
      <c r="AC100" s="164"/>
      <c r="AD100" s="164"/>
      <c r="AE100" s="164"/>
    </row>
    <row r="101" spans="2:41" x14ac:dyDescent="0.25">
      <c r="H101" s="165"/>
      <c r="I101" s="165"/>
      <c r="J101" s="165"/>
      <c r="V101" s="19"/>
      <c r="AC101" s="164"/>
      <c r="AD101" s="164"/>
      <c r="AE101" s="164"/>
    </row>
    <row r="102" spans="2:41" x14ac:dyDescent="0.25">
      <c r="V102" s="19"/>
    </row>
    <row r="103" spans="2:41" x14ac:dyDescent="0.25">
      <c r="V103" s="19"/>
    </row>
    <row r="104" spans="2:41" ht="23.25" x14ac:dyDescent="0.35">
      <c r="B104" s="24" t="s">
        <v>33</v>
      </c>
      <c r="V104" s="19"/>
      <c r="X104" s="24" t="s">
        <v>33</v>
      </c>
    </row>
    <row r="105" spans="2:41" ht="23.25" x14ac:dyDescent="0.35">
      <c r="B105" s="25" t="s">
        <v>130</v>
      </c>
      <c r="C105" s="22">
        <f>IF(X53="PAGADO",0,Y58)</f>
        <v>602.09</v>
      </c>
      <c r="E105" s="166" t="s">
        <v>62</v>
      </c>
      <c r="F105" s="166"/>
      <c r="G105" s="166"/>
      <c r="H105" s="166"/>
      <c r="V105" s="19"/>
      <c r="X105" s="25" t="s">
        <v>75</v>
      </c>
      <c r="Y105" s="22">
        <f>IF(B105="PAGADO",0,C110)</f>
        <v>0</v>
      </c>
      <c r="AA105" s="166" t="s">
        <v>311</v>
      </c>
      <c r="AB105" s="166"/>
      <c r="AC105" s="166"/>
      <c r="AD105" s="166"/>
    </row>
    <row r="106" spans="2:41" x14ac:dyDescent="0.25">
      <c r="B106" s="1" t="s">
        <v>0</v>
      </c>
      <c r="C106" s="21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9"/>
      <c r="X106" s="1" t="s">
        <v>0</v>
      </c>
      <c r="Y106" s="21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2"/>
      <c r="E107" s="4">
        <v>44904</v>
      </c>
      <c r="F107" s="3" t="s">
        <v>262</v>
      </c>
      <c r="G107" s="3" t="s">
        <v>86</v>
      </c>
      <c r="H107" s="5">
        <v>120</v>
      </c>
      <c r="I107" s="30" t="s">
        <v>136</v>
      </c>
      <c r="N107" s="3"/>
      <c r="O107" s="3"/>
      <c r="P107" s="3"/>
      <c r="Q107" s="3"/>
      <c r="R107" s="20"/>
      <c r="S107" s="3"/>
      <c r="V107" s="19"/>
      <c r="Y107" s="22"/>
      <c r="AA107" s="4"/>
      <c r="AB107" s="3"/>
      <c r="AC107" s="3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" t="s">
        <v>24</v>
      </c>
      <c r="C108" s="21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s="30" t="s">
        <v>146</v>
      </c>
      <c r="N108" s="3"/>
      <c r="O108" s="3"/>
      <c r="P108" s="3"/>
      <c r="Q108" s="3"/>
      <c r="R108" s="20"/>
      <c r="S108" s="3"/>
      <c r="V108" s="19"/>
      <c r="X108" s="1" t="s">
        <v>24</v>
      </c>
      <c r="Y108" s="21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9</v>
      </c>
      <c r="C109" s="22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s="30" t="s">
        <v>146</v>
      </c>
      <c r="N109" s="3"/>
      <c r="O109" s="3"/>
      <c r="P109" s="3"/>
      <c r="Q109" s="3"/>
      <c r="R109" s="20"/>
      <c r="S109" s="3"/>
      <c r="V109" s="19"/>
      <c r="X109" s="1" t="s">
        <v>9</v>
      </c>
      <c r="Y109" s="22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6" t="s">
        <v>25</v>
      </c>
      <c r="C110" s="23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s="65" t="s">
        <v>294</v>
      </c>
      <c r="N110" s="3"/>
      <c r="O110" s="3"/>
      <c r="P110" s="3"/>
      <c r="Q110" s="3"/>
      <c r="R110" s="20"/>
      <c r="S110" s="3"/>
      <c r="V110" s="19"/>
      <c r="X110" s="6" t="s">
        <v>8</v>
      </c>
      <c r="Y110" s="23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ht="26.25" x14ac:dyDescent="0.4">
      <c r="B111" s="167" t="str">
        <f>IF(C110&lt;0,"NO PAGAR","COBRAR")</f>
        <v>COBRAR</v>
      </c>
      <c r="C111" s="167"/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167" t="str">
        <f>IF(Y110&lt;0,"NO PAGAR","COBRAR")</f>
        <v>NO PAGAR</v>
      </c>
      <c r="Y111" s="167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59" t="s">
        <v>9</v>
      </c>
      <c r="C112" s="160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59" t="s">
        <v>9</v>
      </c>
      <c r="Y112" s="160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1" t="str">
        <f>IF(C133&lt;0,"SALDO A FAVOR","SALDO ADELANTAD0'")</f>
        <v>SALDO ADELANTAD0'</v>
      </c>
      <c r="C113" s="12" t="b">
        <f>IF(Y58&lt;=0,Y58*-1)</f>
        <v>0</v>
      </c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1" t="str">
        <f>IF(C110&lt;0,"SALDO ADELANTADO","SALDO A FAVOR'")</f>
        <v>SALDO A FAVOR'</v>
      </c>
      <c r="Y113" s="12" t="b">
        <f>IF(C110&lt;=0,C110*-1)</f>
        <v>0</v>
      </c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10</v>
      </c>
      <c r="C114" s="12">
        <f>R123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10</v>
      </c>
      <c r="Y114" s="12">
        <f>AN123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11</v>
      </c>
      <c r="C115" s="12">
        <v>80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11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1:43" x14ac:dyDescent="0.25">
      <c r="B116" s="13" t="s">
        <v>12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12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1:43" x14ac:dyDescent="0.25">
      <c r="B117" s="13" t="s">
        <v>13</v>
      </c>
      <c r="C117" s="12">
        <v>20</v>
      </c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13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1:43" x14ac:dyDescent="0.25">
      <c r="B118" s="13" t="s">
        <v>14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14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1:43" x14ac:dyDescent="0.25">
      <c r="B119" s="13" t="s">
        <v>15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15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1:43" x14ac:dyDescent="0.25">
      <c r="B120" s="13" t="s">
        <v>16</v>
      </c>
      <c r="C120" s="12">
        <v>47.04</v>
      </c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218</v>
      </c>
      <c r="Y120" s="12">
        <v>65.06</v>
      </c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1:43" x14ac:dyDescent="0.25">
      <c r="B121" s="13" t="s">
        <v>17</v>
      </c>
      <c r="C121" s="12"/>
      <c r="E121" s="161" t="s">
        <v>7</v>
      </c>
      <c r="F121" s="162"/>
      <c r="G121" s="163"/>
      <c r="H121" s="5">
        <f>SUM(H107:H120)</f>
        <v>630</v>
      </c>
      <c r="N121" s="3"/>
      <c r="O121" s="3"/>
      <c r="P121" s="3"/>
      <c r="Q121" s="3"/>
      <c r="R121" s="20"/>
      <c r="S121" s="3"/>
      <c r="V121" s="19"/>
      <c r="X121" s="13" t="s">
        <v>17</v>
      </c>
      <c r="Y121" s="12"/>
      <c r="AA121" s="161" t="s">
        <v>7</v>
      </c>
      <c r="AB121" s="162"/>
      <c r="AC121" s="163"/>
      <c r="AD121" s="5">
        <f>SUM(AD107:AD120)</f>
        <v>0</v>
      </c>
      <c r="AJ121" s="3"/>
      <c r="AK121" s="3"/>
      <c r="AL121" s="3"/>
      <c r="AM121" s="3"/>
      <c r="AN121" s="20"/>
      <c r="AO121" s="3"/>
    </row>
    <row r="122" spans="1:43" x14ac:dyDescent="0.25">
      <c r="B122" s="14"/>
      <c r="C122" s="12"/>
      <c r="E122" s="15"/>
      <c r="F122" s="15"/>
      <c r="G122" s="15"/>
      <c r="N122" s="3"/>
      <c r="O122" s="3"/>
      <c r="P122" s="3"/>
      <c r="Q122" s="3"/>
      <c r="R122" s="20"/>
      <c r="S122" s="3"/>
      <c r="V122" s="19"/>
      <c r="X122" s="14"/>
      <c r="Y122" s="12"/>
      <c r="AA122" s="15"/>
      <c r="AB122" s="15"/>
      <c r="AC122" s="15"/>
      <c r="AJ122" s="3"/>
      <c r="AK122" s="3"/>
      <c r="AL122" s="3"/>
      <c r="AM122" s="3"/>
      <c r="AN122" s="20"/>
      <c r="AO122" s="3"/>
    </row>
    <row r="123" spans="1:43" x14ac:dyDescent="0.25">
      <c r="B123" s="14"/>
      <c r="C123" s="12"/>
      <c r="N123" s="161" t="s">
        <v>7</v>
      </c>
      <c r="O123" s="162"/>
      <c r="P123" s="162"/>
      <c r="Q123" s="163"/>
      <c r="R123" s="20">
        <f>SUM(R107:R122)</f>
        <v>0</v>
      </c>
      <c r="S123" s="3"/>
      <c r="V123" s="19"/>
      <c r="X123" s="14"/>
      <c r="Y123" s="12"/>
      <c r="AJ123" s="161" t="s">
        <v>7</v>
      </c>
      <c r="AK123" s="162"/>
      <c r="AL123" s="162"/>
      <c r="AM123" s="163"/>
      <c r="AN123" s="20">
        <f>SUM(AN107:AN122)</f>
        <v>0</v>
      </c>
      <c r="AO123" s="3"/>
    </row>
    <row r="124" spans="1:43" x14ac:dyDescent="0.25">
      <c r="B124" s="17" t="s">
        <v>18</v>
      </c>
      <c r="C124" s="18">
        <f>SUM(C113:C123)</f>
        <v>147.04</v>
      </c>
      <c r="V124" s="19"/>
      <c r="X124" s="17" t="s">
        <v>18</v>
      </c>
      <c r="Y124" s="18">
        <f>SUM(Y113:Y123)</f>
        <v>65.06</v>
      </c>
    </row>
    <row r="125" spans="1:43" x14ac:dyDescent="0.25">
      <c r="D125" s="30" t="s">
        <v>22</v>
      </c>
      <c r="E125" s="30" t="s">
        <v>21</v>
      </c>
      <c r="V125" s="19"/>
      <c r="Z125" s="30" t="s">
        <v>22</v>
      </c>
      <c r="AA125" s="30" t="s">
        <v>21</v>
      </c>
    </row>
    <row r="126" spans="1:43" x14ac:dyDescent="0.25">
      <c r="E126" s="1" t="s">
        <v>19</v>
      </c>
      <c r="V126" s="19"/>
      <c r="AA126" s="1" t="s">
        <v>19</v>
      </c>
    </row>
    <row r="127" spans="1:43" x14ac:dyDescent="0.25">
      <c r="V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</row>
    <row r="131" spans="1:43" x14ac:dyDescent="0.25">
      <c r="V131" s="19"/>
    </row>
    <row r="132" spans="1:43" x14ac:dyDescent="0.25">
      <c r="H132" s="165" t="s">
        <v>30</v>
      </c>
      <c r="I132" s="165"/>
      <c r="J132" s="165"/>
      <c r="V132" s="19"/>
      <c r="AA132" s="165" t="s">
        <v>31</v>
      </c>
      <c r="AB132" s="165"/>
      <c r="AC132" s="165"/>
    </row>
    <row r="133" spans="1:43" x14ac:dyDescent="0.25">
      <c r="H133" s="165"/>
      <c r="I133" s="165"/>
      <c r="J133" s="165"/>
      <c r="V133" s="19"/>
      <c r="AA133" s="165"/>
      <c r="AB133" s="165"/>
      <c r="AC133" s="165"/>
    </row>
    <row r="134" spans="1:43" x14ac:dyDescent="0.25">
      <c r="V134" s="19"/>
    </row>
    <row r="135" spans="1:43" x14ac:dyDescent="0.25">
      <c r="V135" s="19"/>
    </row>
    <row r="136" spans="1:43" ht="23.25" x14ac:dyDescent="0.35">
      <c r="B136" s="26" t="s">
        <v>33</v>
      </c>
      <c r="V136" s="19"/>
      <c r="X136" s="24" t="s">
        <v>33</v>
      </c>
    </row>
    <row r="137" spans="1:43" ht="23.25" x14ac:dyDescent="0.35">
      <c r="B137" s="25" t="s">
        <v>32</v>
      </c>
      <c r="C137" s="22">
        <f>IF(X105="PAGADO",0,Y110)</f>
        <v>-65.06</v>
      </c>
      <c r="E137" s="166" t="s">
        <v>311</v>
      </c>
      <c r="F137" s="166"/>
      <c r="G137" s="166"/>
      <c r="H137" s="166"/>
      <c r="V137" s="19"/>
      <c r="X137" s="25" t="s">
        <v>82</v>
      </c>
      <c r="Y137" s="22">
        <f>IF(B137="PAGADO",0,C142)</f>
        <v>474.76</v>
      </c>
      <c r="AA137" s="166" t="s">
        <v>311</v>
      </c>
      <c r="AB137" s="166"/>
      <c r="AC137" s="166"/>
      <c r="AD137" s="166"/>
    </row>
    <row r="138" spans="1:43" x14ac:dyDescent="0.25">
      <c r="B138" s="1" t="s">
        <v>0</v>
      </c>
      <c r="C138" s="21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9"/>
      <c r="X138" s="1" t="s">
        <v>0</v>
      </c>
      <c r="Y138" s="21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2"/>
      <c r="E139" s="4">
        <v>44904</v>
      </c>
      <c r="F139" s="3" t="s">
        <v>168</v>
      </c>
      <c r="G139" s="3" t="s">
        <v>169</v>
      </c>
      <c r="H139" s="5">
        <v>170</v>
      </c>
      <c r="I139" s="30" t="s">
        <v>146</v>
      </c>
      <c r="N139" s="27">
        <v>44973</v>
      </c>
      <c r="O139" s="3" t="s">
        <v>344</v>
      </c>
      <c r="P139" s="3">
        <v>20</v>
      </c>
      <c r="Q139" s="3"/>
      <c r="R139" s="20">
        <v>20</v>
      </c>
      <c r="S139" s="3"/>
      <c r="V139" s="19"/>
      <c r="Y139" s="22"/>
      <c r="AA139" s="4">
        <v>44914</v>
      </c>
      <c r="AB139" s="3" t="s">
        <v>346</v>
      </c>
      <c r="AC139" s="3"/>
      <c r="AD139" s="5">
        <v>10</v>
      </c>
      <c r="AJ139" s="27">
        <v>44979</v>
      </c>
      <c r="AK139" s="3" t="s">
        <v>383</v>
      </c>
      <c r="AL139" s="3">
        <v>20</v>
      </c>
      <c r="AM139" s="3"/>
      <c r="AN139" s="20">
        <v>20</v>
      </c>
      <c r="AO139" s="3"/>
    </row>
    <row r="140" spans="1:43" x14ac:dyDescent="0.25">
      <c r="B140" s="1" t="s">
        <v>24</v>
      </c>
      <c r="C140" s="21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s="30" t="s">
        <v>146</v>
      </c>
      <c r="N140" s="3"/>
      <c r="O140" s="3"/>
      <c r="P140" s="3"/>
      <c r="Q140" s="3"/>
      <c r="R140" s="20"/>
      <c r="S140" s="3"/>
      <c r="V140" s="19"/>
      <c r="X140" s="1" t="s">
        <v>24</v>
      </c>
      <c r="Y140" s="21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s="30" t="s">
        <v>380</v>
      </c>
      <c r="AJ140" s="3"/>
      <c r="AK140" s="3"/>
      <c r="AL140" s="3"/>
      <c r="AM140" s="3"/>
      <c r="AN140" s="20"/>
      <c r="AO140" s="3"/>
    </row>
    <row r="141" spans="1:43" x14ac:dyDescent="0.25">
      <c r="B141" s="1" t="s">
        <v>9</v>
      </c>
      <c r="C141" s="22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s="30" t="s">
        <v>136</v>
      </c>
      <c r="N141" s="3"/>
      <c r="O141" s="3"/>
      <c r="P141" s="3"/>
      <c r="Q141" s="3"/>
      <c r="R141" s="20"/>
      <c r="S141" s="3"/>
      <c r="V141" s="19"/>
      <c r="X141" s="1" t="s">
        <v>9</v>
      </c>
      <c r="Y141" s="22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s="30" t="s">
        <v>380</v>
      </c>
      <c r="AJ141" s="3"/>
      <c r="AK141" s="3"/>
      <c r="AL141" s="3"/>
      <c r="AM141" s="3"/>
      <c r="AN141" s="20"/>
      <c r="AO141" s="3"/>
    </row>
    <row r="142" spans="1:43" x14ac:dyDescent="0.25">
      <c r="B142" s="6" t="s">
        <v>26</v>
      </c>
      <c r="C142" s="23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s="65" t="s">
        <v>294</v>
      </c>
      <c r="N142" s="3"/>
      <c r="O142" s="3"/>
      <c r="P142" s="3"/>
      <c r="Q142" s="3"/>
      <c r="R142" s="20"/>
      <c r="S142" s="3"/>
      <c r="V142" s="19"/>
      <c r="X142" s="6" t="s">
        <v>27</v>
      </c>
      <c r="Y142" s="23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s="30" t="s">
        <v>146</v>
      </c>
      <c r="AJ142" s="3"/>
      <c r="AK142" s="3"/>
      <c r="AL142" s="3"/>
      <c r="AM142" s="3"/>
      <c r="AN142" s="20"/>
      <c r="AO142" s="3"/>
    </row>
    <row r="143" spans="1:43" ht="23.25" x14ac:dyDescent="0.35">
      <c r="B143" s="6"/>
      <c r="C143" s="7"/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168" t="str">
        <f>IF(Y142&lt;0,"NO PAGAR","COBRAR'")</f>
        <v>COBRAR'</v>
      </c>
      <c r="Y143" s="168"/>
      <c r="AA143" s="9">
        <v>44949</v>
      </c>
      <c r="AB143" s="10" t="s">
        <v>279</v>
      </c>
      <c r="AC143" s="10" t="s">
        <v>89</v>
      </c>
      <c r="AD143" s="5">
        <v>120</v>
      </c>
      <c r="AE143" s="30" t="s">
        <v>380</v>
      </c>
      <c r="AJ143" s="3"/>
      <c r="AK143" s="3"/>
      <c r="AL143" s="3"/>
      <c r="AM143" s="3"/>
      <c r="AN143" s="20"/>
      <c r="AO143" s="3"/>
    </row>
    <row r="144" spans="1:43" ht="23.25" x14ac:dyDescent="0.35">
      <c r="B144" s="168" t="str">
        <f>IF(C142&lt;0,"NO PAGAR","COBRAR'")</f>
        <v>COBRAR'</v>
      </c>
      <c r="C144" s="168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6"/>
      <c r="Y144" s="8"/>
      <c r="AA144" s="9"/>
      <c r="AB144" s="10" t="s">
        <v>391</v>
      </c>
      <c r="AC144" s="10"/>
      <c r="AD144" s="5">
        <v>665</v>
      </c>
      <c r="AJ144" s="3"/>
      <c r="AK144" s="3"/>
      <c r="AL144" s="3"/>
      <c r="AM144" s="3"/>
      <c r="AN144" s="20"/>
      <c r="AO144" s="3"/>
    </row>
    <row r="145" spans="2:41" x14ac:dyDescent="0.25">
      <c r="B145" s="159" t="s">
        <v>9</v>
      </c>
      <c r="C145" s="160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59" t="s">
        <v>9</v>
      </c>
      <c r="Y145" s="160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1" t="str">
        <f>IF(Y110&lt;0,"SALDO ADELANTADO","SALDO A FAVOR '")</f>
        <v>SALDO ADELANTADO</v>
      </c>
      <c r="C146" s="12">
        <f>IF(Y110&lt;=0,Y110*-1)</f>
        <v>65.06</v>
      </c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1" t="str">
        <f>IF(C142&lt;0,"SALDO ADELANTADO","SALDO A FAVOR'")</f>
        <v>SALDO A FAVOR'</v>
      </c>
      <c r="Y146" s="12" t="b">
        <f>IF(C142&lt;=0,C142*-1)</f>
        <v>0</v>
      </c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10</v>
      </c>
      <c r="C147" s="12">
        <f>R155</f>
        <v>20</v>
      </c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10</v>
      </c>
      <c r="Y147" s="12">
        <f>AN155</f>
        <v>20</v>
      </c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11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11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12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12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13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13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14</v>
      </c>
      <c r="C151" s="12">
        <v>100.18</v>
      </c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14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15</v>
      </c>
      <c r="C152" s="12"/>
      <c r="E152" s="9"/>
      <c r="F152" s="10"/>
      <c r="G152" s="10"/>
      <c r="H152" s="5"/>
      <c r="N152" s="3"/>
      <c r="O152" s="3"/>
      <c r="P152" s="3"/>
      <c r="Q152" s="3"/>
      <c r="R152" s="20"/>
      <c r="S152" s="3"/>
      <c r="V152" s="19"/>
      <c r="X152" s="13" t="s">
        <v>15</v>
      </c>
      <c r="Y152" s="12"/>
      <c r="AA152" s="9"/>
      <c r="AB152" s="10"/>
      <c r="AC152" s="10"/>
      <c r="AD152" s="5"/>
      <c r="AJ152" s="3"/>
      <c r="AK152" s="3"/>
      <c r="AL152" s="3"/>
      <c r="AM152" s="3"/>
      <c r="AN152" s="20"/>
      <c r="AO152" s="3"/>
    </row>
    <row r="153" spans="2:41" x14ac:dyDescent="0.25">
      <c r="B153" s="13" t="s">
        <v>16</v>
      </c>
      <c r="C153" s="12"/>
      <c r="E153" s="161" t="s">
        <v>7</v>
      </c>
      <c r="F153" s="162"/>
      <c r="G153" s="163"/>
      <c r="H153" s="5">
        <f>SUM(H139:H152)</f>
        <v>660</v>
      </c>
      <c r="N153" s="3"/>
      <c r="O153" s="3"/>
      <c r="P153" s="3"/>
      <c r="Q153" s="3"/>
      <c r="R153" s="20"/>
      <c r="S153" s="3"/>
      <c r="V153" s="19"/>
      <c r="X153" s="13" t="s">
        <v>16</v>
      </c>
      <c r="Y153" s="12"/>
      <c r="AA153" s="161" t="s">
        <v>7</v>
      </c>
      <c r="AB153" s="162"/>
      <c r="AC153" s="163"/>
      <c r="AD153" s="5">
        <f>SUM(AD139:AD152)</f>
        <v>1655</v>
      </c>
      <c r="AJ153" s="3"/>
      <c r="AK153" s="3"/>
      <c r="AL153" s="3"/>
      <c r="AM153" s="3"/>
      <c r="AN153" s="20"/>
      <c r="AO153" s="3"/>
    </row>
    <row r="154" spans="2:41" x14ac:dyDescent="0.25">
      <c r="B154" s="13" t="s">
        <v>17</v>
      </c>
      <c r="C154" s="12"/>
      <c r="E154" s="15"/>
      <c r="F154" s="15"/>
      <c r="G154" s="15"/>
      <c r="N154" s="3"/>
      <c r="O154" s="3"/>
      <c r="P154" s="3"/>
      <c r="Q154" s="3"/>
      <c r="R154" s="20"/>
      <c r="S154" s="3"/>
      <c r="V154" s="19"/>
      <c r="X154" s="13" t="s">
        <v>17</v>
      </c>
      <c r="Y154" s="12"/>
      <c r="AA154" s="15"/>
      <c r="AB154" s="15"/>
      <c r="AC154" s="15"/>
      <c r="AJ154" s="3"/>
      <c r="AK154" s="3"/>
      <c r="AL154" s="3"/>
      <c r="AM154" s="3"/>
      <c r="AN154" s="20"/>
      <c r="AO154" s="3"/>
    </row>
    <row r="155" spans="2:41" x14ac:dyDescent="0.25">
      <c r="B155" s="14"/>
      <c r="C155" s="12"/>
      <c r="N155" s="161" t="s">
        <v>7</v>
      </c>
      <c r="O155" s="162"/>
      <c r="P155" s="162"/>
      <c r="Q155" s="163"/>
      <c r="R155" s="20">
        <f>SUM(R139:R154)</f>
        <v>20</v>
      </c>
      <c r="S155" s="3"/>
      <c r="V155" s="19"/>
      <c r="X155" s="14"/>
      <c r="Y155" s="12"/>
      <c r="AJ155" s="161" t="s">
        <v>7</v>
      </c>
      <c r="AK155" s="162"/>
      <c r="AL155" s="162"/>
      <c r="AM155" s="163"/>
      <c r="AN155" s="20">
        <f>SUM(AN139:AN154)</f>
        <v>20</v>
      </c>
      <c r="AO155" s="3"/>
    </row>
    <row r="156" spans="2:41" x14ac:dyDescent="0.25">
      <c r="B156" s="14"/>
      <c r="C156" s="12"/>
      <c r="V156" s="19"/>
      <c r="X156" s="14"/>
      <c r="Y156" s="12"/>
    </row>
    <row r="157" spans="2:41" x14ac:dyDescent="0.25">
      <c r="B157" s="14"/>
      <c r="C157" s="12"/>
      <c r="V157" s="19"/>
      <c r="X157" s="14"/>
      <c r="Y157" s="12"/>
    </row>
    <row r="158" spans="2:41" x14ac:dyDescent="0.25">
      <c r="B158" s="14"/>
      <c r="C158" s="12"/>
      <c r="E158" s="16"/>
      <c r="V158" s="19"/>
      <c r="X158" s="14"/>
      <c r="Y158" s="12"/>
      <c r="AA158" s="16"/>
    </row>
    <row r="159" spans="2:41" x14ac:dyDescent="0.25">
      <c r="B159" s="14"/>
      <c r="C159" s="12"/>
      <c r="V159" s="19"/>
      <c r="X159" s="14"/>
      <c r="Y159" s="12"/>
    </row>
    <row r="160" spans="2:41" x14ac:dyDescent="0.25">
      <c r="B160" s="14"/>
      <c r="C160" s="12"/>
      <c r="V160" s="19"/>
      <c r="X160" s="14"/>
      <c r="Y160" s="12"/>
    </row>
    <row r="161" spans="2:27" x14ac:dyDescent="0.25">
      <c r="B161" s="14"/>
      <c r="C161" s="12"/>
      <c r="V161" s="19"/>
      <c r="X161" s="14"/>
      <c r="Y161" s="12"/>
    </row>
    <row r="162" spans="2:27" x14ac:dyDescent="0.25">
      <c r="B162" s="14"/>
      <c r="C162" s="12"/>
      <c r="V162" s="19"/>
      <c r="X162" s="14"/>
      <c r="Y162" s="12"/>
    </row>
    <row r="163" spans="2:27" x14ac:dyDescent="0.25">
      <c r="B163" s="14"/>
      <c r="C163" s="12"/>
      <c r="V163" s="19"/>
      <c r="X163" s="14"/>
      <c r="Y163" s="12"/>
    </row>
    <row r="164" spans="2:27" x14ac:dyDescent="0.25">
      <c r="B164" s="13"/>
      <c r="C164" s="12"/>
      <c r="V164" s="19"/>
      <c r="X164" s="13"/>
      <c r="Y164" s="12"/>
    </row>
    <row r="165" spans="2:27" x14ac:dyDescent="0.25">
      <c r="B165" s="17" t="s">
        <v>18</v>
      </c>
      <c r="C165" s="18">
        <f>SUM(C146:C164)</f>
        <v>185.24</v>
      </c>
      <c r="D165" s="30" t="s">
        <v>22</v>
      </c>
      <c r="E165" s="30" t="s">
        <v>21</v>
      </c>
      <c r="V165" s="19"/>
      <c r="X165" s="17" t="s">
        <v>18</v>
      </c>
      <c r="Y165" s="18">
        <f>SUM(Y146:Y164)</f>
        <v>20</v>
      </c>
      <c r="Z165" s="30" t="s">
        <v>22</v>
      </c>
      <c r="AA165" s="30" t="s">
        <v>21</v>
      </c>
    </row>
    <row r="166" spans="2:27" x14ac:dyDescent="0.25">
      <c r="E166" s="1" t="s">
        <v>19</v>
      </c>
      <c r="V166" s="19"/>
      <c r="AA166" s="1" t="s">
        <v>19</v>
      </c>
    </row>
    <row r="167" spans="2:27" x14ac:dyDescent="0.25">
      <c r="V167" s="19"/>
    </row>
    <row r="168" spans="2:27" x14ac:dyDescent="0.25">
      <c r="V168" s="19"/>
    </row>
    <row r="169" spans="2:27" x14ac:dyDescent="0.25">
      <c r="V169" s="19"/>
    </row>
    <row r="170" spans="2:27" x14ac:dyDescent="0.25">
      <c r="V170" s="19"/>
    </row>
    <row r="171" spans="2:27" x14ac:dyDescent="0.25">
      <c r="V171" s="19"/>
    </row>
    <row r="172" spans="2:27" x14ac:dyDescent="0.25">
      <c r="V172" s="19"/>
    </row>
    <row r="173" spans="2:27" x14ac:dyDescent="0.25">
      <c r="V173" s="19"/>
    </row>
    <row r="174" spans="2:27" x14ac:dyDescent="0.25">
      <c r="V174" s="19"/>
    </row>
    <row r="175" spans="2:27" x14ac:dyDescent="0.25">
      <c r="V175" s="19"/>
    </row>
    <row r="176" spans="2:27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  <c r="AC180" s="164" t="s">
        <v>29</v>
      </c>
      <c r="AD180" s="164"/>
      <c r="AE180" s="164"/>
    </row>
    <row r="181" spans="2:41" x14ac:dyDescent="0.25">
      <c r="H181" s="165" t="s">
        <v>28</v>
      </c>
      <c r="I181" s="165"/>
      <c r="J181" s="165"/>
      <c r="V181" s="19"/>
      <c r="AC181" s="164"/>
      <c r="AD181" s="164"/>
      <c r="AE181" s="164"/>
    </row>
    <row r="182" spans="2:41" x14ac:dyDescent="0.25">
      <c r="H182" s="165"/>
      <c r="I182" s="165"/>
      <c r="J182" s="165"/>
      <c r="V182" s="19"/>
      <c r="AC182" s="164"/>
      <c r="AD182" s="164"/>
      <c r="AE182" s="164"/>
    </row>
    <row r="183" spans="2:41" x14ac:dyDescent="0.25">
      <c r="V183" s="19"/>
    </row>
    <row r="184" spans="2:41" x14ac:dyDescent="0.25">
      <c r="V184" s="19"/>
    </row>
    <row r="185" spans="2:41" ht="23.25" x14ac:dyDescent="0.35">
      <c r="B185" s="24" t="s">
        <v>63</v>
      </c>
      <c r="V185" s="19"/>
      <c r="X185" s="24" t="s">
        <v>63</v>
      </c>
    </row>
    <row r="186" spans="2:41" ht="23.25" x14ac:dyDescent="0.35">
      <c r="B186" s="25" t="s">
        <v>32</v>
      </c>
      <c r="C186" s="22">
        <f>IF(X137="PAGADO",0,Y142)</f>
        <v>0</v>
      </c>
      <c r="E186" s="166" t="s">
        <v>253</v>
      </c>
      <c r="F186" s="166"/>
      <c r="G186" s="166"/>
      <c r="H186" s="166"/>
      <c r="V186" s="19"/>
      <c r="X186" s="25" t="s">
        <v>130</v>
      </c>
      <c r="Y186" s="22">
        <f>IF(B186="PAGADO",0,C191)</f>
        <v>1010</v>
      </c>
      <c r="AA186" s="166" t="s">
        <v>311</v>
      </c>
      <c r="AB186" s="166"/>
      <c r="AC186" s="166"/>
      <c r="AD186" s="166"/>
    </row>
    <row r="187" spans="2:41" x14ac:dyDescent="0.25">
      <c r="B187" s="1" t="s">
        <v>0</v>
      </c>
      <c r="C187" s="21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9"/>
      <c r="X187" s="1" t="s">
        <v>0</v>
      </c>
      <c r="Y187" s="21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2"/>
      <c r="E188" s="4">
        <v>44958</v>
      </c>
      <c r="F188" s="3" t="s">
        <v>237</v>
      </c>
      <c r="G188" s="3" t="s">
        <v>400</v>
      </c>
      <c r="H188" s="5">
        <v>220</v>
      </c>
      <c r="I188" s="30" t="s">
        <v>380</v>
      </c>
      <c r="N188" s="3"/>
      <c r="O188" s="3"/>
      <c r="P188" s="3"/>
      <c r="Q188" s="3"/>
      <c r="R188" s="20"/>
      <c r="S188" s="3"/>
      <c r="V188" s="19"/>
      <c r="Y188" s="22"/>
      <c r="AA188" s="4">
        <v>44972</v>
      </c>
      <c r="AB188" s="3" t="s">
        <v>201</v>
      </c>
      <c r="AC188" s="3" t="s">
        <v>189</v>
      </c>
      <c r="AD188" s="5">
        <v>580</v>
      </c>
      <c r="AE188" s="30" t="s">
        <v>136</v>
      </c>
      <c r="AJ188" s="27">
        <v>44992</v>
      </c>
      <c r="AK188" s="3" t="s">
        <v>461</v>
      </c>
      <c r="AL188" s="3"/>
      <c r="AM188" s="3"/>
      <c r="AN188" s="20">
        <v>59.5</v>
      </c>
      <c r="AO188" s="3"/>
    </row>
    <row r="189" spans="2:41" x14ac:dyDescent="0.25">
      <c r="B189" s="1" t="s">
        <v>24</v>
      </c>
      <c r="C189" s="21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s="30" t="s">
        <v>146</v>
      </c>
      <c r="N189" s="3"/>
      <c r="O189" s="3"/>
      <c r="P189" s="3"/>
      <c r="Q189" s="3"/>
      <c r="R189" s="20"/>
      <c r="S189" s="3"/>
      <c r="V189" s="19"/>
      <c r="X189" s="1" t="s">
        <v>24</v>
      </c>
      <c r="Y189" s="21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s="30" t="s">
        <v>294</v>
      </c>
      <c r="AJ189" s="27"/>
      <c r="AK189" s="3"/>
      <c r="AL189" s="3"/>
      <c r="AM189" s="3"/>
      <c r="AN189" s="20"/>
      <c r="AO189" s="3"/>
    </row>
    <row r="190" spans="2:41" x14ac:dyDescent="0.25">
      <c r="B190" s="1" t="s">
        <v>9</v>
      </c>
      <c r="C190" s="22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s="30" t="s">
        <v>380</v>
      </c>
      <c r="N190" s="3"/>
      <c r="O190" s="3"/>
      <c r="P190" s="3"/>
      <c r="Q190" s="3"/>
      <c r="R190" s="20"/>
      <c r="S190" s="3"/>
      <c r="V190" s="19"/>
      <c r="X190" s="1" t="s">
        <v>9</v>
      </c>
      <c r="Y190" s="22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s="30" t="s">
        <v>380</v>
      </c>
      <c r="AJ190" s="3"/>
      <c r="AK190" s="3"/>
      <c r="AL190" s="3"/>
      <c r="AM190" s="3"/>
      <c r="AN190" s="20"/>
      <c r="AO190" s="3"/>
    </row>
    <row r="191" spans="2:41" x14ac:dyDescent="0.25">
      <c r="B191" s="6" t="s">
        <v>25</v>
      </c>
      <c r="C191" s="23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s="65" t="s">
        <v>136</v>
      </c>
      <c r="N191" s="3"/>
      <c r="O191" s="3"/>
      <c r="P191" s="3"/>
      <c r="Q191" s="3"/>
      <c r="R191" s="20"/>
      <c r="S191" s="3"/>
      <c r="V191" s="19"/>
      <c r="X191" s="6" t="s">
        <v>8</v>
      </c>
      <c r="Y191" s="23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s="65" t="s">
        <v>294</v>
      </c>
      <c r="AJ191" s="3"/>
      <c r="AK191" s="3"/>
      <c r="AL191" s="3"/>
      <c r="AM191" s="3"/>
      <c r="AN191" s="20"/>
      <c r="AO191" s="3"/>
    </row>
    <row r="192" spans="2:41" ht="26.25" x14ac:dyDescent="0.4">
      <c r="B192" s="167" t="str">
        <f>IF(C191&lt;0,"NO PAGAR","COBRAR")</f>
        <v>COBRAR</v>
      </c>
      <c r="C192" s="167"/>
      <c r="E192" s="9"/>
      <c r="F192" s="10"/>
      <c r="G192" s="10"/>
      <c r="H192" s="5"/>
      <c r="N192" s="3"/>
      <c r="O192" s="3"/>
      <c r="P192" s="3"/>
      <c r="Q192" s="3"/>
      <c r="R192" s="20"/>
      <c r="S192" s="3"/>
      <c r="V192" s="19"/>
      <c r="X192" s="167" t="str">
        <f>IF(Y191&lt;0,"NO PAGAR","COBRAR")</f>
        <v>COBRAR</v>
      </c>
      <c r="Y192" s="167"/>
      <c r="AA192" s="9"/>
      <c r="AB192" s="10"/>
      <c r="AC192" s="10"/>
      <c r="AD192" s="5"/>
      <c r="AJ192" s="3"/>
      <c r="AK192" s="3"/>
      <c r="AL192" s="3"/>
      <c r="AM192" s="3"/>
      <c r="AN192" s="20"/>
      <c r="AO192" s="3"/>
    </row>
    <row r="193" spans="2:41" x14ac:dyDescent="0.25">
      <c r="B193" s="159" t="s">
        <v>9</v>
      </c>
      <c r="C193" s="160"/>
      <c r="E193" s="9"/>
      <c r="F193" s="10"/>
      <c r="G193" s="10"/>
      <c r="H193" s="5"/>
      <c r="N193" s="3"/>
      <c r="O193" s="3"/>
      <c r="P193" s="3"/>
      <c r="Q193" s="3"/>
      <c r="R193" s="20"/>
      <c r="S193" s="3"/>
      <c r="V193" s="19"/>
      <c r="X193" s="159" t="s">
        <v>9</v>
      </c>
      <c r="Y193" s="160"/>
      <c r="AA193" s="9"/>
      <c r="AB193" s="10"/>
      <c r="AC193" s="10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1" t="str">
        <f>IF(C227&lt;0,"SALDO A FAVOR","SALDO ADELANTAD0'")</f>
        <v>SALDO ADELANTAD0'</v>
      </c>
      <c r="C194" s="12" t="b">
        <f>IF(Y142&lt;=0,Y142*-1)</f>
        <v>0</v>
      </c>
      <c r="E194" s="9"/>
      <c r="F194" s="10"/>
      <c r="G194" s="10"/>
      <c r="H194" s="5"/>
      <c r="N194" s="3"/>
      <c r="O194" s="3"/>
      <c r="P194" s="3"/>
      <c r="Q194" s="3"/>
      <c r="R194" s="20"/>
      <c r="S194" s="3"/>
      <c r="V194" s="19"/>
      <c r="X194" s="11" t="str">
        <f>IF(C191&lt;0,"SALDO ADELANTADO","SALDO A FAVOR'")</f>
        <v>SALDO A FAVOR'</v>
      </c>
      <c r="Y194" s="12" t="b">
        <f>IF(C191&lt;=0,C191*-1)</f>
        <v>0</v>
      </c>
      <c r="AA194" s="9"/>
      <c r="AB194" s="10"/>
      <c r="AC194" s="10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3" t="s">
        <v>10</v>
      </c>
      <c r="C195" s="12">
        <f>R204</f>
        <v>0</v>
      </c>
      <c r="E195" s="9"/>
      <c r="F195" s="10"/>
      <c r="G195" s="10"/>
      <c r="H195" s="5"/>
      <c r="N195" s="3"/>
      <c r="O195" s="3"/>
      <c r="P195" s="3"/>
      <c r="Q195" s="3"/>
      <c r="R195" s="20"/>
      <c r="S195" s="3"/>
      <c r="V195" s="19"/>
      <c r="X195" s="13" t="s">
        <v>10</v>
      </c>
      <c r="Y195" s="12">
        <f>AN204</f>
        <v>59.5</v>
      </c>
      <c r="AA195" s="9"/>
      <c r="AB195" s="10"/>
      <c r="AC195" s="10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13" t="s">
        <v>11</v>
      </c>
      <c r="C196" s="12">
        <v>80</v>
      </c>
      <c r="E196" s="9"/>
      <c r="F196" s="10"/>
      <c r="G196" s="10"/>
      <c r="H196" s="5"/>
      <c r="N196" s="3"/>
      <c r="O196" s="3"/>
      <c r="P196" s="3"/>
      <c r="Q196" s="3"/>
      <c r="R196" s="20"/>
      <c r="S196" s="3"/>
      <c r="V196" s="19"/>
      <c r="X196" s="13" t="s">
        <v>11</v>
      </c>
      <c r="Y196" s="12"/>
      <c r="AA196" s="9"/>
      <c r="AB196" s="10"/>
      <c r="AC196" s="10"/>
      <c r="AD196" s="5"/>
      <c r="AJ196" s="3"/>
      <c r="AK196" s="3"/>
      <c r="AL196" s="3"/>
      <c r="AM196" s="3"/>
      <c r="AN196" s="20"/>
      <c r="AO196" s="3"/>
    </row>
    <row r="197" spans="2:41" x14ac:dyDescent="0.25">
      <c r="B197" s="13" t="s">
        <v>12</v>
      </c>
      <c r="C197" s="12"/>
      <c r="E197" s="9"/>
      <c r="F197" s="10"/>
      <c r="G197" s="10"/>
      <c r="H197" s="5"/>
      <c r="N197" s="3"/>
      <c r="O197" s="3"/>
      <c r="P197" s="3"/>
      <c r="Q197" s="3"/>
      <c r="R197" s="20"/>
      <c r="S197" s="3"/>
      <c r="V197" s="19"/>
      <c r="X197" s="13" t="s">
        <v>12</v>
      </c>
      <c r="Y197" s="12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3" t="s">
        <v>13</v>
      </c>
      <c r="C198" s="12">
        <v>20</v>
      </c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3" t="s">
        <v>13</v>
      </c>
      <c r="Y198" s="12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3" t="s">
        <v>14</v>
      </c>
      <c r="C199" s="12"/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3" t="s">
        <v>454</v>
      </c>
      <c r="Y199" s="12">
        <v>99.2</v>
      </c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15</v>
      </c>
      <c r="C200" s="12"/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15</v>
      </c>
      <c r="Y200" s="12"/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16</v>
      </c>
      <c r="C201" s="12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3" t="s">
        <v>463</v>
      </c>
      <c r="Y201" s="12">
        <v>18.02</v>
      </c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17</v>
      </c>
      <c r="C202" s="12"/>
      <c r="E202" s="161" t="s">
        <v>7</v>
      </c>
      <c r="F202" s="162"/>
      <c r="G202" s="163"/>
      <c r="H202" s="5">
        <f>SUM(H188:H201)</f>
        <v>1110</v>
      </c>
      <c r="N202" s="3"/>
      <c r="O202" s="3"/>
      <c r="P202" s="3"/>
      <c r="Q202" s="3"/>
      <c r="R202" s="20"/>
      <c r="S202" s="3"/>
      <c r="V202" s="19"/>
      <c r="X202" s="13" t="s">
        <v>449</v>
      </c>
      <c r="Y202" s="12">
        <v>260</v>
      </c>
      <c r="AA202" s="161" t="s">
        <v>7</v>
      </c>
      <c r="AB202" s="162"/>
      <c r="AC202" s="163"/>
      <c r="AD202" s="5">
        <f>SUM(AD188:AD201)</f>
        <v>1140</v>
      </c>
      <c r="AJ202" s="3"/>
      <c r="AK202" s="3"/>
      <c r="AL202" s="3"/>
      <c r="AM202" s="3"/>
      <c r="AN202" s="20"/>
      <c r="AO202" s="3"/>
    </row>
    <row r="203" spans="2:41" x14ac:dyDescent="0.25">
      <c r="B203" s="14"/>
      <c r="C203" s="12"/>
      <c r="E203" s="15"/>
      <c r="F203" s="15"/>
      <c r="G203" s="15"/>
      <c r="N203" s="3"/>
      <c r="O203" s="3"/>
      <c r="P203" s="3"/>
      <c r="Q203" s="3"/>
      <c r="R203" s="20"/>
      <c r="S203" s="3"/>
      <c r="V203" s="19"/>
      <c r="X203" s="14"/>
      <c r="Y203" s="12"/>
      <c r="AA203" s="15"/>
      <c r="AB203" s="15"/>
      <c r="AC203" s="15"/>
      <c r="AJ203" s="3"/>
      <c r="AK203" s="3"/>
      <c r="AL203" s="3"/>
      <c r="AM203" s="3"/>
      <c r="AN203" s="20"/>
      <c r="AO203" s="3"/>
    </row>
    <row r="204" spans="2:41" x14ac:dyDescent="0.25">
      <c r="B204" s="14"/>
      <c r="C204" s="12"/>
      <c r="N204" s="161" t="s">
        <v>7</v>
      </c>
      <c r="O204" s="162"/>
      <c r="P204" s="162"/>
      <c r="Q204" s="163"/>
      <c r="R204" s="20">
        <f>SUM(R188:R203)</f>
        <v>0</v>
      </c>
      <c r="S204" s="3"/>
      <c r="V204" s="19"/>
      <c r="X204" s="14"/>
      <c r="Y204" s="12"/>
      <c r="AJ204" s="161" t="s">
        <v>7</v>
      </c>
      <c r="AK204" s="162"/>
      <c r="AL204" s="162"/>
      <c r="AM204" s="163"/>
      <c r="AN204" s="20">
        <f>SUM(AN188:AN203)</f>
        <v>59.5</v>
      </c>
      <c r="AO204" s="3"/>
    </row>
    <row r="205" spans="2:41" x14ac:dyDescent="0.25">
      <c r="B205" s="14"/>
      <c r="C205" s="12"/>
      <c r="V205" s="19"/>
      <c r="X205" s="14"/>
      <c r="Y205" s="12"/>
    </row>
    <row r="206" spans="2:41" x14ac:dyDescent="0.25">
      <c r="B206" s="14"/>
      <c r="C206" s="12"/>
      <c r="V206" s="19"/>
      <c r="X206" s="14"/>
      <c r="Y206" s="12"/>
    </row>
    <row r="207" spans="2:41" x14ac:dyDescent="0.25">
      <c r="B207" s="14"/>
      <c r="C207" s="12"/>
      <c r="E207" s="16"/>
      <c r="V207" s="19"/>
      <c r="X207" s="14"/>
      <c r="Y207" s="12"/>
      <c r="AA207" s="16"/>
    </row>
    <row r="208" spans="2:41" x14ac:dyDescent="0.25">
      <c r="B208" s="14"/>
      <c r="C208" s="12"/>
      <c r="V208" s="19"/>
      <c r="X208" s="14"/>
      <c r="Y208" s="12"/>
    </row>
    <row r="209" spans="1:43" x14ac:dyDescent="0.25">
      <c r="B209" s="14"/>
      <c r="C209" s="12"/>
      <c r="V209" s="19"/>
      <c r="X209" s="14"/>
      <c r="Y209" s="12"/>
    </row>
    <row r="210" spans="1:43" x14ac:dyDescent="0.25">
      <c r="B210" s="14"/>
      <c r="C210" s="12"/>
      <c r="V210" s="19"/>
      <c r="X210" s="14"/>
      <c r="Y210" s="12"/>
    </row>
    <row r="211" spans="1:43" x14ac:dyDescent="0.25">
      <c r="B211" s="14"/>
      <c r="C211" s="12"/>
      <c r="V211" s="19"/>
      <c r="X211" s="14"/>
      <c r="Y211" s="12"/>
    </row>
    <row r="212" spans="1:43" x14ac:dyDescent="0.25">
      <c r="B212" s="13"/>
      <c r="C212" s="12"/>
      <c r="V212" s="19"/>
      <c r="X212" s="13"/>
      <c r="Y212" s="12"/>
    </row>
    <row r="213" spans="1:43" x14ac:dyDescent="0.25">
      <c r="B213" s="17" t="s">
        <v>18</v>
      </c>
      <c r="C213" s="18">
        <f>SUM(C194:C212)</f>
        <v>100</v>
      </c>
      <c r="V213" s="19"/>
      <c r="X213" s="17" t="s">
        <v>18</v>
      </c>
      <c r="Y213" s="18">
        <f>SUM(Y194:Y212)</f>
        <v>436.72</v>
      </c>
    </row>
    <row r="214" spans="1:43" x14ac:dyDescent="0.25">
      <c r="D214" s="30" t="s">
        <v>22</v>
      </c>
      <c r="E214" s="30" t="s">
        <v>21</v>
      </c>
      <c r="V214" s="19"/>
      <c r="Z214" s="30" t="s">
        <v>22</v>
      </c>
      <c r="AA214" s="30" t="s">
        <v>21</v>
      </c>
    </row>
    <row r="215" spans="1:43" x14ac:dyDescent="0.25">
      <c r="E215" s="1" t="s">
        <v>19</v>
      </c>
      <c r="V215" s="19"/>
      <c r="AA215" s="1" t="s">
        <v>19</v>
      </c>
    </row>
    <row r="216" spans="1:43" x14ac:dyDescent="0.25">
      <c r="V216" s="19"/>
    </row>
    <row r="217" spans="1:43" x14ac:dyDescent="0.25">
      <c r="V217" s="19"/>
    </row>
    <row r="218" spans="1:43" x14ac:dyDescent="0.25">
      <c r="V218" s="19"/>
    </row>
    <row r="219" spans="1:43" x14ac:dyDescent="0.25">
      <c r="V219" s="19"/>
    </row>
    <row r="220" spans="1:43" x14ac:dyDescent="0.25">
      <c r="V220" s="19"/>
    </row>
    <row r="221" spans="1:43" x14ac:dyDescent="0.25">
      <c r="V221" s="19"/>
    </row>
    <row r="222" spans="1:43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</row>
    <row r="223" spans="1:43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</row>
    <row r="224" spans="1:43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</row>
    <row r="225" spans="2:41" x14ac:dyDescent="0.25">
      <c r="V225" s="19"/>
    </row>
    <row r="226" spans="2:41" x14ac:dyDescent="0.25">
      <c r="H226" s="165" t="s">
        <v>30</v>
      </c>
      <c r="I226" s="165"/>
      <c r="J226" s="165"/>
      <c r="V226" s="19"/>
      <c r="AA226" s="165" t="s">
        <v>31</v>
      </c>
      <c r="AB226" s="165"/>
      <c r="AC226" s="165"/>
    </row>
    <row r="227" spans="2:41" x14ac:dyDescent="0.25">
      <c r="H227" s="165"/>
      <c r="I227" s="165"/>
      <c r="J227" s="165"/>
      <c r="V227" s="19"/>
      <c r="AA227" s="165"/>
      <c r="AB227" s="165"/>
      <c r="AC227" s="165"/>
    </row>
    <row r="228" spans="2:41" x14ac:dyDescent="0.25">
      <c r="V228" s="19"/>
    </row>
    <row r="229" spans="2:41" x14ac:dyDescent="0.25">
      <c r="V229" s="19"/>
    </row>
    <row r="230" spans="2:41" ht="23.25" x14ac:dyDescent="0.35">
      <c r="B230" s="26" t="s">
        <v>63</v>
      </c>
      <c r="V230" s="19"/>
      <c r="X230" s="24" t="s">
        <v>63</v>
      </c>
    </row>
    <row r="231" spans="2:41" ht="23.25" x14ac:dyDescent="0.35">
      <c r="B231" s="25" t="s">
        <v>82</v>
      </c>
      <c r="C231" s="22">
        <f>IF(X186="PAGADO",0,Y191)</f>
        <v>0</v>
      </c>
      <c r="E231" s="166" t="s">
        <v>253</v>
      </c>
      <c r="F231" s="166"/>
      <c r="G231" s="166"/>
      <c r="H231" s="166"/>
      <c r="V231" s="19"/>
      <c r="X231" s="25" t="s">
        <v>82</v>
      </c>
      <c r="Y231" s="22">
        <f>IF(B231="PAGADO",0,C236)</f>
        <v>0</v>
      </c>
      <c r="AA231" s="166" t="s">
        <v>253</v>
      </c>
      <c r="AB231" s="166"/>
      <c r="AC231" s="166"/>
      <c r="AD231" s="166"/>
    </row>
    <row r="232" spans="2:41" x14ac:dyDescent="0.25">
      <c r="B232" s="1" t="s">
        <v>0</v>
      </c>
      <c r="C232" s="21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9"/>
      <c r="X232" s="1" t="s">
        <v>0</v>
      </c>
      <c r="Y232" s="21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2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20"/>
      <c r="S233" s="3"/>
      <c r="V233" s="19"/>
      <c r="Y233" s="22"/>
      <c r="AA233" s="4">
        <v>44942</v>
      </c>
      <c r="AB233" s="3" t="s">
        <v>149</v>
      </c>
      <c r="AC233" s="3" t="s">
        <v>89</v>
      </c>
      <c r="AD233" s="5">
        <v>170</v>
      </c>
      <c r="AE233" s="30" t="s">
        <v>380</v>
      </c>
      <c r="AJ233" s="3"/>
      <c r="AK233" s="3"/>
      <c r="AL233" s="3"/>
      <c r="AM233" s="3"/>
      <c r="AN233" s="20"/>
      <c r="AO233" s="3"/>
    </row>
    <row r="234" spans="2:41" x14ac:dyDescent="0.25">
      <c r="B234" s="1" t="s">
        <v>24</v>
      </c>
      <c r="C234" s="21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s="30" t="s">
        <v>380</v>
      </c>
      <c r="N234" s="3"/>
      <c r="O234" s="3"/>
      <c r="P234" s="3"/>
      <c r="Q234" s="3"/>
      <c r="R234" s="20"/>
      <c r="S234" s="3"/>
      <c r="V234" s="19"/>
      <c r="X234" s="1" t="s">
        <v>24</v>
      </c>
      <c r="Y234" s="21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s="30" t="s">
        <v>380</v>
      </c>
      <c r="AJ234" s="3"/>
      <c r="AK234" s="3"/>
      <c r="AL234" s="3"/>
      <c r="AM234" s="3"/>
      <c r="AN234" s="20"/>
      <c r="AO234" s="3"/>
    </row>
    <row r="235" spans="2:41" x14ac:dyDescent="0.25">
      <c r="B235" s="1" t="s">
        <v>9</v>
      </c>
      <c r="C235" s="22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s="30" t="s">
        <v>136</v>
      </c>
      <c r="N235" s="3"/>
      <c r="O235" s="3"/>
      <c r="P235" s="3"/>
      <c r="Q235" s="3"/>
      <c r="R235" s="20"/>
      <c r="S235" s="3"/>
      <c r="V235" s="19"/>
      <c r="X235" s="1" t="s">
        <v>9</v>
      </c>
      <c r="Y235" s="22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s="30" t="s">
        <v>146</v>
      </c>
      <c r="AJ235" s="3"/>
      <c r="AK235" s="3"/>
      <c r="AL235" s="3"/>
      <c r="AM235" s="3"/>
      <c r="AN235" s="20"/>
      <c r="AO235" s="3"/>
    </row>
    <row r="236" spans="2:41" x14ac:dyDescent="0.25">
      <c r="B236" s="6" t="s">
        <v>26</v>
      </c>
      <c r="C236" s="23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s="30" t="s">
        <v>380</v>
      </c>
      <c r="N236" s="3"/>
      <c r="O236" s="3"/>
      <c r="P236" s="3"/>
      <c r="Q236" s="3"/>
      <c r="R236" s="20"/>
      <c r="S236" s="3"/>
      <c r="V236" s="19"/>
      <c r="X236" s="6" t="s">
        <v>27</v>
      </c>
      <c r="Y236" s="23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s="65" t="s">
        <v>146</v>
      </c>
      <c r="AJ236" s="3"/>
      <c r="AK236" s="3"/>
      <c r="AL236" s="3"/>
      <c r="AM236" s="3"/>
      <c r="AN236" s="20"/>
      <c r="AO236" s="3"/>
    </row>
    <row r="237" spans="2:41" ht="23.25" x14ac:dyDescent="0.35">
      <c r="B237" s="6"/>
      <c r="C237" s="7"/>
      <c r="E237" s="9">
        <v>44985</v>
      </c>
      <c r="F237" s="10" t="s">
        <v>512</v>
      </c>
      <c r="G237" s="10" t="s">
        <v>97</v>
      </c>
      <c r="H237" s="5">
        <v>285</v>
      </c>
      <c r="I237" s="30" t="s">
        <v>136</v>
      </c>
      <c r="N237" s="3"/>
      <c r="O237" s="3"/>
      <c r="P237" s="3"/>
      <c r="Q237" s="3"/>
      <c r="R237" s="20"/>
      <c r="S237" s="3"/>
      <c r="V237" s="19"/>
      <c r="X237" s="168" t="str">
        <f>IF(Y236&lt;0,"NO PAGAR","COBRAR'")</f>
        <v>COBRAR'</v>
      </c>
      <c r="Y237" s="168"/>
      <c r="AA237" s="9">
        <v>44956</v>
      </c>
      <c r="AB237" s="10" t="s">
        <v>149</v>
      </c>
      <c r="AC237" s="10" t="s">
        <v>89</v>
      </c>
      <c r="AD237" s="5">
        <v>170</v>
      </c>
      <c r="AE237" s="65" t="s">
        <v>380</v>
      </c>
      <c r="AJ237" s="3"/>
      <c r="AK237" s="3"/>
      <c r="AL237" s="3"/>
      <c r="AM237" s="3"/>
      <c r="AN237" s="20"/>
      <c r="AO237" s="3"/>
    </row>
    <row r="238" spans="2:41" ht="23.25" x14ac:dyDescent="0.35">
      <c r="B238" s="168" t="str">
        <f>IF(C236&lt;0,"NO PAGAR","COBRAR'")</f>
        <v>COBRAR'</v>
      </c>
      <c r="C238" s="168"/>
      <c r="E238" s="9">
        <v>44994</v>
      </c>
      <c r="F238" s="10" t="s">
        <v>527</v>
      </c>
      <c r="G238" s="10" t="s">
        <v>200</v>
      </c>
      <c r="H238" s="5">
        <v>170</v>
      </c>
      <c r="I238" s="30" t="s">
        <v>136</v>
      </c>
      <c r="N238" s="3"/>
      <c r="O238" s="3"/>
      <c r="P238" s="3"/>
      <c r="Q238" s="3"/>
      <c r="R238" s="20"/>
      <c r="S238" s="3"/>
      <c r="V238" s="19"/>
      <c r="X238" s="6"/>
      <c r="Y238" s="8"/>
      <c r="AA238" s="9">
        <v>44963</v>
      </c>
      <c r="AB238" s="10" t="s">
        <v>149</v>
      </c>
      <c r="AC238" s="10" t="s">
        <v>89</v>
      </c>
      <c r="AD238" s="5">
        <v>170</v>
      </c>
      <c r="AE238" s="65" t="s">
        <v>380</v>
      </c>
      <c r="AJ238" s="3"/>
      <c r="AK238" s="3"/>
      <c r="AL238" s="3"/>
      <c r="AM238" s="3"/>
      <c r="AN238" s="20"/>
      <c r="AO238" s="3"/>
    </row>
    <row r="239" spans="2:41" x14ac:dyDescent="0.25">
      <c r="B239" s="159" t="s">
        <v>9</v>
      </c>
      <c r="C239" s="160"/>
      <c r="E239" s="9"/>
      <c r="F239" s="10"/>
      <c r="G239" s="10"/>
      <c r="H239" s="5"/>
      <c r="N239" s="3"/>
      <c r="O239" s="3"/>
      <c r="P239" s="3"/>
      <c r="Q239" s="3"/>
      <c r="R239" s="20"/>
      <c r="S239" s="3"/>
      <c r="V239" s="19"/>
      <c r="X239" s="159" t="s">
        <v>9</v>
      </c>
      <c r="Y239" s="160"/>
      <c r="AA239" s="9">
        <v>44980</v>
      </c>
      <c r="AB239" s="10" t="s">
        <v>201</v>
      </c>
      <c r="AC239" s="10" t="s">
        <v>141</v>
      </c>
      <c r="AD239" s="5">
        <v>180</v>
      </c>
      <c r="AE239" s="30" t="s">
        <v>146</v>
      </c>
      <c r="AJ239" s="3"/>
      <c r="AK239" s="3"/>
      <c r="AL239" s="3"/>
      <c r="AM239" s="3"/>
      <c r="AN239" s="20"/>
      <c r="AO239" s="3"/>
    </row>
    <row r="240" spans="2:41" x14ac:dyDescent="0.25">
      <c r="B240" s="11" t="str">
        <f>IF(Y191&lt;0,"SALDO ADELANTADO","SALDO A FAVOR '")</f>
        <v>SALDO A FAVOR '</v>
      </c>
      <c r="C240" s="12" t="b">
        <f>IF(Y191&lt;=0,Y191*-1)</f>
        <v>0</v>
      </c>
      <c r="E240" s="9"/>
      <c r="F240" s="10"/>
      <c r="G240" s="10"/>
      <c r="H240" s="5"/>
      <c r="N240" s="3"/>
      <c r="O240" s="3"/>
      <c r="P240" s="3"/>
      <c r="Q240" s="3"/>
      <c r="R240" s="20"/>
      <c r="S240" s="3"/>
      <c r="V240" s="19"/>
      <c r="X240" s="11" t="str">
        <f>IF(C236&lt;0,"SALDO ADELANTADO","SALDO A FAVOR'")</f>
        <v>SALDO A FAVOR'</v>
      </c>
      <c r="Y240" s="12" t="b">
        <f>IF(C236&lt;=0,C236*-1)</f>
        <v>0</v>
      </c>
      <c r="AA240" s="9">
        <v>44986</v>
      </c>
      <c r="AB240" s="10" t="s">
        <v>201</v>
      </c>
      <c r="AC240" s="10" t="s">
        <v>189</v>
      </c>
      <c r="AD240" s="5">
        <v>580</v>
      </c>
      <c r="AE240" s="30" t="s">
        <v>136</v>
      </c>
      <c r="AJ240" s="3"/>
      <c r="AK240" s="3"/>
      <c r="AL240" s="3"/>
      <c r="AM240" s="3"/>
      <c r="AN240" s="20"/>
      <c r="AO240" s="3"/>
    </row>
    <row r="241" spans="2:41" x14ac:dyDescent="0.25">
      <c r="B241" s="13" t="s">
        <v>10</v>
      </c>
      <c r="C241" s="12">
        <f>R249</f>
        <v>0</v>
      </c>
      <c r="E241" s="9"/>
      <c r="F241" s="10"/>
      <c r="G241" s="10"/>
      <c r="H241" s="5"/>
      <c r="N241" s="3"/>
      <c r="O241" s="3"/>
      <c r="P241" s="3"/>
      <c r="Q241" s="3"/>
      <c r="R241" s="20"/>
      <c r="S241" s="3"/>
      <c r="V241" s="19"/>
      <c r="X241" s="13" t="s">
        <v>10</v>
      </c>
      <c r="Y241" s="12">
        <f>AN249</f>
        <v>0</v>
      </c>
      <c r="AA241" s="9"/>
      <c r="AB241" s="10"/>
      <c r="AC241" s="10"/>
      <c r="AD241" s="5"/>
      <c r="AJ241" s="3"/>
      <c r="AK241" s="3"/>
      <c r="AL241" s="3"/>
      <c r="AM241" s="3"/>
      <c r="AN241" s="20"/>
      <c r="AO241" s="3"/>
    </row>
    <row r="242" spans="2:41" x14ac:dyDescent="0.25">
      <c r="B242" s="13" t="s">
        <v>11</v>
      </c>
      <c r="C242" s="12">
        <v>30</v>
      </c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3" t="s">
        <v>11</v>
      </c>
      <c r="Y242" s="12"/>
      <c r="AA242" s="9"/>
      <c r="AB242" s="10"/>
      <c r="AC242" s="10"/>
      <c r="AD242" s="5"/>
      <c r="AJ242" s="3"/>
      <c r="AK242" s="3"/>
      <c r="AL242" s="3"/>
      <c r="AM242" s="3"/>
      <c r="AN242" s="20"/>
      <c r="AO242" s="3"/>
    </row>
    <row r="243" spans="2:41" x14ac:dyDescent="0.25">
      <c r="B243" s="13" t="s">
        <v>12</v>
      </c>
      <c r="C243" s="12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13" t="s">
        <v>12</v>
      </c>
      <c r="Y243" s="12">
        <v>10</v>
      </c>
      <c r="AA243" s="9"/>
      <c r="AB243" s="10"/>
      <c r="AC243" s="10"/>
      <c r="AD243" s="5"/>
      <c r="AJ243" s="3"/>
      <c r="AK243" s="3"/>
      <c r="AL243" s="3"/>
      <c r="AM243" s="3"/>
      <c r="AN243" s="20"/>
      <c r="AO243" s="3"/>
    </row>
    <row r="244" spans="2:41" x14ac:dyDescent="0.25">
      <c r="B244" s="13" t="s">
        <v>13</v>
      </c>
      <c r="C244" s="12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3" t="s">
        <v>13</v>
      </c>
      <c r="Y244" s="12"/>
      <c r="AA244" s="9"/>
      <c r="AB244" s="10"/>
      <c r="AC244" s="10"/>
      <c r="AD244" s="5"/>
      <c r="AJ244" s="3"/>
      <c r="AK244" s="3"/>
      <c r="AL244" s="3"/>
      <c r="AM244" s="3"/>
      <c r="AN244" s="20"/>
      <c r="AO244" s="3"/>
    </row>
    <row r="245" spans="2:41" x14ac:dyDescent="0.25">
      <c r="B245" s="13" t="s">
        <v>14</v>
      </c>
      <c r="C245" s="12"/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3" t="s">
        <v>14</v>
      </c>
      <c r="Y245" s="12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15</v>
      </c>
      <c r="C246" s="12"/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15</v>
      </c>
      <c r="Y246" s="12"/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3" t="s">
        <v>16</v>
      </c>
      <c r="C247" s="12"/>
      <c r="E247" s="161" t="s">
        <v>7</v>
      </c>
      <c r="F247" s="162"/>
      <c r="G247" s="163"/>
      <c r="H247" s="5">
        <f>SUM(H233:H246)</f>
        <v>1920</v>
      </c>
      <c r="N247" s="3"/>
      <c r="O247" s="3"/>
      <c r="P247" s="3"/>
      <c r="Q247" s="3"/>
      <c r="R247" s="20"/>
      <c r="S247" s="3"/>
      <c r="V247" s="19"/>
      <c r="X247" s="13" t="s">
        <v>16</v>
      </c>
      <c r="Y247" s="12"/>
      <c r="AA247" s="161" t="s">
        <v>7</v>
      </c>
      <c r="AB247" s="162"/>
      <c r="AC247" s="163"/>
      <c r="AD247" s="5">
        <f>SUM(AD233:AD246)</f>
        <v>1990</v>
      </c>
      <c r="AJ247" s="3"/>
      <c r="AK247" s="3"/>
      <c r="AL247" s="3"/>
      <c r="AM247" s="3"/>
      <c r="AN247" s="20"/>
      <c r="AO247" s="3"/>
    </row>
    <row r="248" spans="2:41" x14ac:dyDescent="0.25">
      <c r="B248" s="13" t="s">
        <v>17</v>
      </c>
      <c r="C248" s="12"/>
      <c r="E248" s="15"/>
      <c r="F248" s="15"/>
      <c r="G248" s="15"/>
      <c r="N248" s="3"/>
      <c r="O248" s="3"/>
      <c r="P248" s="3"/>
      <c r="Q248" s="3"/>
      <c r="R248" s="20"/>
      <c r="S248" s="3"/>
      <c r="V248" s="19"/>
      <c r="X248" s="13" t="s">
        <v>545</v>
      </c>
      <c r="Y248" s="12">
        <f>'combustibles '!I104</f>
        <v>50</v>
      </c>
      <c r="AA248" s="15"/>
      <c r="AB248" s="15"/>
      <c r="AC248" s="15"/>
      <c r="AJ248" s="3"/>
      <c r="AK248" s="3"/>
      <c r="AL248" s="3"/>
      <c r="AM248" s="3"/>
      <c r="AN248" s="20"/>
      <c r="AO248" s="3"/>
    </row>
    <row r="249" spans="2:41" x14ac:dyDescent="0.25">
      <c r="B249" s="14"/>
      <c r="C249" s="12"/>
      <c r="N249" s="161" t="s">
        <v>7</v>
      </c>
      <c r="O249" s="162"/>
      <c r="P249" s="162"/>
      <c r="Q249" s="163"/>
      <c r="R249" s="20">
        <f>SUM(R233:R248)</f>
        <v>0</v>
      </c>
      <c r="S249" s="3"/>
      <c r="V249" s="19"/>
      <c r="X249" s="14"/>
      <c r="Y249" s="12"/>
      <c r="AJ249" s="161" t="s">
        <v>7</v>
      </c>
      <c r="AK249" s="162"/>
      <c r="AL249" s="162"/>
      <c r="AM249" s="163"/>
      <c r="AN249" s="20">
        <f>SUM(AN233:AN248)</f>
        <v>0</v>
      </c>
      <c r="AO249" s="3"/>
    </row>
    <row r="250" spans="2:41" x14ac:dyDescent="0.25">
      <c r="B250" s="14"/>
      <c r="C250" s="12"/>
      <c r="V250" s="19"/>
      <c r="X250" s="14"/>
      <c r="Y250" s="12"/>
    </row>
    <row r="251" spans="2:41" x14ac:dyDescent="0.25">
      <c r="B251" s="14"/>
      <c r="C251" s="12"/>
      <c r="V251" s="19"/>
      <c r="X251" s="14"/>
      <c r="Y251" s="12"/>
    </row>
    <row r="252" spans="2:41" x14ac:dyDescent="0.25">
      <c r="B252" s="14"/>
      <c r="C252" s="12"/>
      <c r="E252" s="16"/>
      <c r="V252" s="19"/>
      <c r="X252" s="14"/>
      <c r="Y252" s="12"/>
      <c r="AA252" s="16"/>
    </row>
    <row r="253" spans="2:41" x14ac:dyDescent="0.25">
      <c r="B253" s="14"/>
      <c r="C253" s="12"/>
      <c r="V253" s="19"/>
      <c r="X253" s="14"/>
      <c r="Y253" s="12"/>
    </row>
    <row r="254" spans="2:41" x14ac:dyDescent="0.25">
      <c r="B254" s="14"/>
      <c r="C254" s="12"/>
      <c r="V254" s="19"/>
      <c r="X254" s="14"/>
      <c r="Y254" s="12"/>
    </row>
    <row r="255" spans="2:41" x14ac:dyDescent="0.25">
      <c r="B255" s="14"/>
      <c r="C255" s="12"/>
      <c r="V255" s="19"/>
      <c r="X255" s="14"/>
      <c r="Y255" s="12"/>
    </row>
    <row r="256" spans="2:41" ht="22.5" x14ac:dyDescent="0.55000000000000004">
      <c r="B256" s="14"/>
      <c r="C256" s="12"/>
      <c r="V256" s="19"/>
      <c r="X256" s="14"/>
      <c r="Y256" s="12"/>
      <c r="AE256" s="96" t="s">
        <v>502</v>
      </c>
      <c r="AF256" s="97">
        <v>1179</v>
      </c>
    </row>
    <row r="257" spans="2:31" x14ac:dyDescent="0.25">
      <c r="B257" s="14"/>
      <c r="C257" s="12"/>
      <c r="V257" s="19"/>
      <c r="X257" s="14"/>
      <c r="Y257" s="12"/>
    </row>
    <row r="258" spans="2:31" x14ac:dyDescent="0.25">
      <c r="B258" s="13"/>
      <c r="C258" s="12"/>
      <c r="V258" s="19"/>
      <c r="X258" s="13"/>
      <c r="Y258" s="12"/>
    </row>
    <row r="259" spans="2:31" x14ac:dyDescent="0.25">
      <c r="B259" s="17" t="s">
        <v>18</v>
      </c>
      <c r="C259" s="18">
        <f>SUM(C240:C258)</f>
        <v>30</v>
      </c>
      <c r="D259" s="30" t="s">
        <v>22</v>
      </c>
      <c r="E259" s="30" t="s">
        <v>21</v>
      </c>
      <c r="V259" s="19"/>
      <c r="X259" s="17" t="s">
        <v>18</v>
      </c>
      <c r="Y259" s="18">
        <f>SUM(Y240:Y258)</f>
        <v>60</v>
      </c>
      <c r="Z259" s="30" t="s">
        <v>22</v>
      </c>
      <c r="AA259" s="30" t="s">
        <v>21</v>
      </c>
    </row>
    <row r="260" spans="2:31" x14ac:dyDescent="0.25">
      <c r="E260" s="1" t="s">
        <v>19</v>
      </c>
      <c r="V260" s="19"/>
      <c r="AA260" s="1" t="s">
        <v>19</v>
      </c>
    </row>
    <row r="261" spans="2:31" x14ac:dyDescent="0.25">
      <c r="V261" s="19"/>
    </row>
    <row r="262" spans="2:31" x14ac:dyDescent="0.25">
      <c r="V262" s="19"/>
    </row>
    <row r="263" spans="2:31" x14ac:dyDescent="0.25">
      <c r="V263" s="19"/>
    </row>
    <row r="264" spans="2:31" x14ac:dyDescent="0.25">
      <c r="V264" s="19"/>
    </row>
    <row r="265" spans="2:31" x14ac:dyDescent="0.25">
      <c r="V265" s="19"/>
    </row>
    <row r="266" spans="2:31" x14ac:dyDescent="0.25">
      <c r="V266" s="19"/>
    </row>
    <row r="267" spans="2:31" x14ac:dyDescent="0.25">
      <c r="V267" s="19"/>
    </row>
    <row r="268" spans="2:31" x14ac:dyDescent="0.25">
      <c r="V268" s="19"/>
    </row>
    <row r="269" spans="2:31" x14ac:dyDescent="0.25">
      <c r="V269" s="19"/>
    </row>
    <row r="270" spans="2:31" x14ac:dyDescent="0.25">
      <c r="V270" s="19"/>
    </row>
    <row r="271" spans="2:31" x14ac:dyDescent="0.25">
      <c r="V271" s="19"/>
    </row>
    <row r="272" spans="2:31" x14ac:dyDescent="0.25">
      <c r="V272" s="19"/>
      <c r="AC272" s="164" t="s">
        <v>29</v>
      </c>
      <c r="AD272" s="164"/>
      <c r="AE272" s="164"/>
    </row>
    <row r="273" spans="2:41" x14ac:dyDescent="0.25">
      <c r="H273" s="165" t="s">
        <v>28</v>
      </c>
      <c r="I273" s="165"/>
      <c r="J273" s="165"/>
      <c r="V273" s="19"/>
      <c r="AC273" s="164"/>
      <c r="AD273" s="164"/>
      <c r="AE273" s="164"/>
    </row>
    <row r="274" spans="2:41" x14ac:dyDescent="0.25">
      <c r="H274" s="165"/>
      <c r="I274" s="165"/>
      <c r="J274" s="165"/>
      <c r="V274" s="19"/>
      <c r="AC274" s="164"/>
      <c r="AD274" s="164"/>
      <c r="AE274" s="164"/>
    </row>
    <row r="275" spans="2:41" x14ac:dyDescent="0.25">
      <c r="V275" s="19"/>
    </row>
    <row r="276" spans="2:41" x14ac:dyDescent="0.25">
      <c r="V276" s="19"/>
    </row>
    <row r="277" spans="2:41" ht="23.25" x14ac:dyDescent="0.35">
      <c r="B277" s="24" t="s">
        <v>65</v>
      </c>
      <c r="V277" s="19"/>
      <c r="X277" s="24" t="s">
        <v>65</v>
      </c>
    </row>
    <row r="278" spans="2:41" ht="23.25" x14ac:dyDescent="0.35">
      <c r="B278" s="25" t="s">
        <v>32</v>
      </c>
      <c r="C278" s="22">
        <f>IF(X231="PAGADO",0,Y236)</f>
        <v>0</v>
      </c>
      <c r="E278" s="166" t="s">
        <v>253</v>
      </c>
      <c r="F278" s="166"/>
      <c r="G278" s="166"/>
      <c r="H278" s="166"/>
      <c r="V278" s="19"/>
      <c r="X278" s="25" t="s">
        <v>32</v>
      </c>
      <c r="Y278" s="22">
        <f>IF(B278="PAGADO",0,C283)</f>
        <v>-367.1</v>
      </c>
      <c r="AA278" s="166" t="s">
        <v>253</v>
      </c>
      <c r="AB278" s="166"/>
      <c r="AC278" s="166"/>
      <c r="AD278" s="166"/>
    </row>
    <row r="279" spans="2:41" x14ac:dyDescent="0.25">
      <c r="B279" s="1" t="s">
        <v>0</v>
      </c>
      <c r="C279" s="21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9"/>
      <c r="X279" s="1" t="s">
        <v>0</v>
      </c>
      <c r="Y279" s="21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2"/>
      <c r="E280" s="4"/>
      <c r="F280" s="3"/>
      <c r="G280" s="3"/>
      <c r="H280" s="5"/>
      <c r="N280" s="27"/>
      <c r="O280" s="3"/>
      <c r="P280" s="3"/>
      <c r="Q280" s="3"/>
      <c r="R280" s="20"/>
      <c r="S280" s="3"/>
      <c r="V280" s="19"/>
      <c r="Y280" s="22"/>
      <c r="AA280" s="4">
        <v>44967</v>
      </c>
      <c r="AB280" s="3" t="s">
        <v>149</v>
      </c>
      <c r="AC280" s="3" t="s">
        <v>141</v>
      </c>
      <c r="AD280" s="5">
        <v>170</v>
      </c>
      <c r="AJ280" s="27">
        <v>45028</v>
      </c>
      <c r="AK280" s="3" t="s">
        <v>651</v>
      </c>
      <c r="AL280" s="3"/>
      <c r="AM280" s="3"/>
      <c r="AN280" s="20">
        <v>59.25</v>
      </c>
      <c r="AO280" s="3"/>
    </row>
    <row r="281" spans="2:41" x14ac:dyDescent="0.25">
      <c r="B281" s="1" t="s">
        <v>24</v>
      </c>
      <c r="C281" s="21">
        <f>IF(C278&gt;0,C278+C279,C279)</f>
        <v>0</v>
      </c>
      <c r="E281" s="4"/>
      <c r="F281" s="3"/>
      <c r="G281" s="3"/>
      <c r="H281" s="5"/>
      <c r="N281" s="27">
        <v>45015</v>
      </c>
      <c r="O281" s="3" t="s">
        <v>611</v>
      </c>
      <c r="P281" s="3">
        <v>20</v>
      </c>
      <c r="Q281" s="3"/>
      <c r="R281" s="20">
        <v>20</v>
      </c>
      <c r="S281" s="3"/>
      <c r="V281" s="19"/>
      <c r="X281" s="1" t="s">
        <v>24</v>
      </c>
      <c r="Y281" s="21">
        <f>IF(Y278&gt;0,Y278+Y279,Y279)</f>
        <v>170</v>
      </c>
      <c r="AA281" s="4"/>
      <c r="AB281" s="3"/>
      <c r="AC281" s="3"/>
      <c r="AD281" s="5"/>
      <c r="AJ281" s="27">
        <v>45028</v>
      </c>
      <c r="AK281" s="3" t="s">
        <v>652</v>
      </c>
      <c r="AL281" s="3"/>
      <c r="AM281" s="3"/>
      <c r="AN281" s="20">
        <v>27.68</v>
      </c>
      <c r="AO281" s="3"/>
    </row>
    <row r="282" spans="2:41" x14ac:dyDescent="0.25">
      <c r="B282" s="1" t="s">
        <v>9</v>
      </c>
      <c r="C282" s="22">
        <f>C305</f>
        <v>367.1</v>
      </c>
      <c r="E282" s="4"/>
      <c r="F282" s="3"/>
      <c r="G282" s="3"/>
      <c r="H282" s="5"/>
      <c r="N282" s="27">
        <v>45013</v>
      </c>
      <c r="O282" s="3" t="s">
        <v>624</v>
      </c>
      <c r="P282" s="3"/>
      <c r="Q282" s="3"/>
      <c r="R282" s="20">
        <v>300</v>
      </c>
      <c r="S282" s="3"/>
      <c r="V282" s="19"/>
      <c r="X282" s="1" t="s">
        <v>9</v>
      </c>
      <c r="Y282" s="22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20"/>
      <c r="AO282" s="3"/>
    </row>
    <row r="283" spans="2:41" x14ac:dyDescent="0.25">
      <c r="B283" s="6" t="s">
        <v>25</v>
      </c>
      <c r="C283" s="23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20"/>
      <c r="S283" s="3"/>
      <c r="V283" s="19"/>
      <c r="X283" s="6" t="s">
        <v>8</v>
      </c>
      <c r="Y283" s="23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20"/>
      <c r="AO283" s="3"/>
    </row>
    <row r="284" spans="2:41" ht="26.25" x14ac:dyDescent="0.4">
      <c r="B284" s="167" t="str">
        <f>IF(C283&lt;0,"NO PAGAR","COBRAR")</f>
        <v>NO PAGAR</v>
      </c>
      <c r="C284" s="167"/>
      <c r="E284" s="9"/>
      <c r="F284" s="10"/>
      <c r="G284" s="10"/>
      <c r="H284" s="5"/>
      <c r="N284" s="3"/>
      <c r="O284" s="3"/>
      <c r="P284" s="3"/>
      <c r="Q284" s="3"/>
      <c r="R284" s="20"/>
      <c r="S284" s="3"/>
      <c r="V284" s="19"/>
      <c r="X284" s="167" t="str">
        <f>IF(Y283&lt;0,"NO PAGAR","COBRAR")</f>
        <v>NO PAGAR</v>
      </c>
      <c r="Y284" s="167"/>
      <c r="AA284" s="9"/>
      <c r="AB284" s="10"/>
      <c r="AC284" s="10"/>
      <c r="AD284" s="5"/>
      <c r="AJ284" s="3"/>
      <c r="AK284" s="3"/>
      <c r="AL284" s="3"/>
      <c r="AM284" s="3"/>
      <c r="AN284" s="20"/>
      <c r="AO284" s="3"/>
    </row>
    <row r="285" spans="2:41" x14ac:dyDescent="0.25">
      <c r="B285" s="159" t="s">
        <v>9</v>
      </c>
      <c r="C285" s="160"/>
      <c r="E285" s="9"/>
      <c r="F285" s="10"/>
      <c r="G285" s="10"/>
      <c r="H285" s="5"/>
      <c r="N285" s="3"/>
      <c r="O285" s="3"/>
      <c r="P285" s="3"/>
      <c r="Q285" s="3"/>
      <c r="R285" s="20"/>
      <c r="S285" s="3"/>
      <c r="V285" s="19"/>
      <c r="X285" s="159" t="s">
        <v>9</v>
      </c>
      <c r="Y285" s="160"/>
      <c r="AA285" s="9"/>
      <c r="AB285" s="10"/>
      <c r="AC285" s="10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1" t="str">
        <f>IF(C319&lt;0,"SALDO A FAVOR","SALDO ADELANTAD0'")</f>
        <v>SALDO ADELANTAD0'</v>
      </c>
      <c r="C286" s="12" t="b">
        <f>IF(Y236&lt;=0,Y236*-1)</f>
        <v>0</v>
      </c>
      <c r="E286" s="9"/>
      <c r="F286" s="10"/>
      <c r="G286" s="10"/>
      <c r="H286" s="5"/>
      <c r="N286" s="3"/>
      <c r="O286" s="3"/>
      <c r="P286" s="3"/>
      <c r="Q286" s="3"/>
      <c r="R286" s="20"/>
      <c r="S286" s="3"/>
      <c r="V286" s="19"/>
      <c r="X286" s="11" t="str">
        <f>IF(C283&lt;0,"SALDO ADELANTADO","SALDO A FAVOR'")</f>
        <v>SALDO ADELANTADO</v>
      </c>
      <c r="Y286" s="12">
        <f>IF(C283&lt;=0,C283*-1)</f>
        <v>367.1</v>
      </c>
      <c r="AA286" s="9"/>
      <c r="AB286" s="10"/>
      <c r="AC286" s="10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3" t="s">
        <v>10</v>
      </c>
      <c r="C287" s="12">
        <f>R296</f>
        <v>320</v>
      </c>
      <c r="E287" s="9"/>
      <c r="F287" s="10"/>
      <c r="G287" s="10"/>
      <c r="H287" s="5"/>
      <c r="N287" s="3"/>
      <c r="O287" s="3"/>
      <c r="P287" s="3"/>
      <c r="Q287" s="3"/>
      <c r="R287" s="20"/>
      <c r="S287" s="3"/>
      <c r="V287" s="19"/>
      <c r="X287" s="13" t="s">
        <v>10</v>
      </c>
      <c r="Y287" s="12">
        <f>AN296</f>
        <v>86.93</v>
      </c>
      <c r="AA287" s="9"/>
      <c r="AB287" s="10"/>
      <c r="AC287" s="10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13" t="s">
        <v>11</v>
      </c>
      <c r="C288" s="12"/>
      <c r="E288" s="9"/>
      <c r="F288" s="10"/>
      <c r="G288" s="10"/>
      <c r="H288" s="5"/>
      <c r="N288" s="3"/>
      <c r="O288" s="3"/>
      <c r="P288" s="3"/>
      <c r="Q288" s="3"/>
      <c r="R288" s="20"/>
      <c r="S288" s="3"/>
      <c r="V288" s="19"/>
      <c r="X288" s="13" t="s">
        <v>11</v>
      </c>
      <c r="Y288" s="12">
        <v>110</v>
      </c>
      <c r="AA288" s="9"/>
      <c r="AB288" s="10"/>
      <c r="AC288" s="10"/>
      <c r="AD288" s="5"/>
      <c r="AJ288" s="3"/>
      <c r="AK288" s="3"/>
      <c r="AL288" s="3"/>
      <c r="AM288" s="3"/>
      <c r="AN288" s="20"/>
      <c r="AO288" s="3"/>
    </row>
    <row r="289" spans="2:41" x14ac:dyDescent="0.25">
      <c r="B289" s="13" t="s">
        <v>12</v>
      </c>
      <c r="C289" s="12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3" t="s">
        <v>12</v>
      </c>
      <c r="Y289" s="12">
        <v>30</v>
      </c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3" t="s">
        <v>13</v>
      </c>
      <c r="C290" s="12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3" t="s">
        <v>13</v>
      </c>
      <c r="Y290" s="12">
        <v>20</v>
      </c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3" t="s">
        <v>14</v>
      </c>
      <c r="C291" s="12"/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3" t="s">
        <v>648</v>
      </c>
      <c r="Y291" s="12">
        <v>95.64</v>
      </c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15</v>
      </c>
      <c r="C292" s="12"/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15</v>
      </c>
      <c r="Y292" s="12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594</v>
      </c>
      <c r="C293" s="12">
        <v>47.1</v>
      </c>
      <c r="E293" s="9"/>
      <c r="F293" s="10"/>
      <c r="G293" s="10"/>
      <c r="H293" s="5"/>
      <c r="N293" s="3"/>
      <c r="O293" s="3"/>
      <c r="P293" s="3"/>
      <c r="Q293" s="3"/>
      <c r="R293" s="20"/>
      <c r="S293" s="3"/>
      <c r="V293" s="19"/>
      <c r="X293" s="13" t="s">
        <v>631</v>
      </c>
      <c r="Y293" s="12">
        <v>18.02</v>
      </c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17</v>
      </c>
      <c r="C294" s="12"/>
      <c r="E294" s="161" t="s">
        <v>7</v>
      </c>
      <c r="F294" s="162"/>
      <c r="G294" s="163"/>
      <c r="H294" s="5">
        <f>SUM(H280:H293)</f>
        <v>0</v>
      </c>
      <c r="N294" s="3"/>
      <c r="O294" s="3"/>
      <c r="P294" s="3"/>
      <c r="Q294" s="3"/>
      <c r="R294" s="20"/>
      <c r="S294" s="3"/>
      <c r="V294" s="19"/>
      <c r="X294" s="13" t="s">
        <v>17</v>
      </c>
      <c r="Y294" s="12"/>
      <c r="AA294" s="161" t="s">
        <v>7</v>
      </c>
      <c r="AB294" s="162"/>
      <c r="AC294" s="163"/>
      <c r="AD294" s="5">
        <f>SUM(AD280:AD293)</f>
        <v>170</v>
      </c>
      <c r="AJ294" s="3"/>
      <c r="AK294" s="3"/>
      <c r="AL294" s="3"/>
      <c r="AM294" s="3"/>
      <c r="AN294" s="20"/>
      <c r="AO294" s="3"/>
    </row>
    <row r="295" spans="2:41" x14ac:dyDescent="0.25">
      <c r="B295" s="14"/>
      <c r="C295" s="12"/>
      <c r="E295" s="15"/>
      <c r="F295" s="15"/>
      <c r="G295" s="15"/>
      <c r="N295" s="3"/>
      <c r="O295" s="3"/>
      <c r="P295" s="3"/>
      <c r="Q295" s="3"/>
      <c r="R295" s="20"/>
      <c r="S295" s="3"/>
      <c r="V295" s="19"/>
      <c r="X295" s="14"/>
      <c r="Y295" s="12"/>
      <c r="AA295" s="15"/>
      <c r="AB295" s="15"/>
      <c r="AC295" s="15"/>
      <c r="AJ295" s="3"/>
      <c r="AK295" s="3"/>
      <c r="AL295" s="3"/>
      <c r="AM295" s="3"/>
      <c r="AN295" s="20"/>
      <c r="AO295" s="3"/>
    </row>
    <row r="296" spans="2:41" x14ac:dyDescent="0.25">
      <c r="B296" s="14"/>
      <c r="C296" s="12"/>
      <c r="N296" s="161" t="s">
        <v>7</v>
      </c>
      <c r="O296" s="162"/>
      <c r="P296" s="162"/>
      <c r="Q296" s="163"/>
      <c r="R296" s="20">
        <f>SUM(R280:R295)</f>
        <v>320</v>
      </c>
      <c r="S296" s="3"/>
      <c r="V296" s="19"/>
      <c r="X296" s="14"/>
      <c r="Y296" s="12"/>
      <c r="AJ296" s="161" t="s">
        <v>7</v>
      </c>
      <c r="AK296" s="162"/>
      <c r="AL296" s="162"/>
      <c r="AM296" s="163"/>
      <c r="AN296" s="20">
        <f>SUM(AN280:AN295)</f>
        <v>86.93</v>
      </c>
      <c r="AO296" s="3"/>
    </row>
    <row r="297" spans="2:41" x14ac:dyDescent="0.25">
      <c r="B297" s="14"/>
      <c r="C297" s="12"/>
      <c r="V297" s="19"/>
      <c r="X297" s="14"/>
      <c r="Y297" s="12"/>
    </row>
    <row r="298" spans="2:41" x14ac:dyDescent="0.25">
      <c r="B298" s="14"/>
      <c r="C298" s="12"/>
      <c r="V298" s="19"/>
      <c r="X298" s="14"/>
      <c r="Y298" s="12"/>
    </row>
    <row r="299" spans="2:41" x14ac:dyDescent="0.25">
      <c r="B299" s="14"/>
      <c r="C299" s="12"/>
      <c r="E299" s="16"/>
      <c r="V299" s="19"/>
      <c r="X299" s="14"/>
      <c r="Y299" s="12"/>
      <c r="AA299" s="16"/>
    </row>
    <row r="300" spans="2:41" x14ac:dyDescent="0.25">
      <c r="B300" s="14"/>
      <c r="C300" s="12"/>
      <c r="V300" s="19"/>
      <c r="X300" s="14"/>
      <c r="Y300" s="12"/>
    </row>
    <row r="301" spans="2:41" x14ac:dyDescent="0.25">
      <c r="B301" s="14"/>
      <c r="C301" s="12"/>
      <c r="V301" s="19"/>
      <c r="X301" s="14"/>
      <c r="Y301" s="12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3"/>
      <c r="C304" s="12"/>
      <c r="V304" s="19"/>
      <c r="X304" s="13"/>
      <c r="Y304" s="12"/>
    </row>
    <row r="305" spans="1:43" x14ac:dyDescent="0.25">
      <c r="B305" s="17" t="s">
        <v>18</v>
      </c>
      <c r="C305" s="18">
        <f>SUM(C286:C304)</f>
        <v>367.1</v>
      </c>
      <c r="V305" s="19"/>
      <c r="X305" s="17" t="s">
        <v>18</v>
      </c>
      <c r="Y305" s="18">
        <f>SUM(Y286:Y304)</f>
        <v>727.68999999999994</v>
      </c>
    </row>
    <row r="306" spans="1:43" x14ac:dyDescent="0.25">
      <c r="D306" s="30" t="s">
        <v>22</v>
      </c>
      <c r="E306" s="30" t="s">
        <v>21</v>
      </c>
      <c r="V306" s="19"/>
      <c r="Z306" s="30" t="s">
        <v>22</v>
      </c>
      <c r="AA306" s="30" t="s">
        <v>21</v>
      </c>
    </row>
    <row r="307" spans="1:43" x14ac:dyDescent="0.25">
      <c r="E307" s="1" t="s">
        <v>19</v>
      </c>
      <c r="V307" s="19"/>
      <c r="AA307" s="1" t="s">
        <v>19</v>
      </c>
    </row>
    <row r="308" spans="1:43" x14ac:dyDescent="0.25">
      <c r="V308" s="19"/>
    </row>
    <row r="309" spans="1:43" x14ac:dyDescent="0.25">
      <c r="V309" s="19"/>
    </row>
    <row r="310" spans="1:43" x14ac:dyDescent="0.25">
      <c r="V310" s="19"/>
    </row>
    <row r="311" spans="1:43" x14ac:dyDescent="0.25">
      <c r="V311" s="19"/>
    </row>
    <row r="312" spans="1:43" x14ac:dyDescent="0.25">
      <c r="V312" s="19"/>
    </row>
    <row r="313" spans="1:43" x14ac:dyDescent="0.25">
      <c r="V313" s="19"/>
    </row>
    <row r="314" spans="1:43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</row>
    <row r="315" spans="1:43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</row>
    <row r="316" spans="1:43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</row>
    <row r="317" spans="1:43" x14ac:dyDescent="0.25">
      <c r="V317" s="19"/>
    </row>
    <row r="318" spans="1:43" x14ac:dyDescent="0.25">
      <c r="H318" s="165" t="s">
        <v>30</v>
      </c>
      <c r="I318" s="165"/>
      <c r="J318" s="165"/>
      <c r="V318" s="19"/>
      <c r="AA318" s="165" t="s">
        <v>31</v>
      </c>
      <c r="AB318" s="165"/>
      <c r="AC318" s="165"/>
    </row>
    <row r="319" spans="1:43" x14ac:dyDescent="0.25">
      <c r="H319" s="165"/>
      <c r="I319" s="165"/>
      <c r="J319" s="165"/>
      <c r="V319" s="19"/>
      <c r="AA319" s="165"/>
      <c r="AB319" s="165"/>
      <c r="AC319" s="165"/>
    </row>
    <row r="320" spans="1:43" x14ac:dyDescent="0.25">
      <c r="V320" s="19"/>
    </row>
    <row r="321" spans="2:41" x14ac:dyDescent="0.25">
      <c r="V321" s="19"/>
    </row>
    <row r="322" spans="2:41" ht="23.25" x14ac:dyDescent="0.35">
      <c r="B322" s="26" t="s">
        <v>65</v>
      </c>
      <c r="V322" s="19"/>
      <c r="X322" s="24" t="s">
        <v>65</v>
      </c>
    </row>
    <row r="323" spans="2:41" ht="23.25" x14ac:dyDescent="0.35">
      <c r="B323" s="25" t="s">
        <v>32</v>
      </c>
      <c r="C323" s="22">
        <f>IF(X278="PAGADO",0,Y283)</f>
        <v>-557.68999999999994</v>
      </c>
      <c r="E323" s="166" t="s">
        <v>311</v>
      </c>
      <c r="F323" s="166"/>
      <c r="G323" s="166"/>
      <c r="H323" s="166"/>
      <c r="V323" s="19"/>
      <c r="X323" s="25" t="s">
        <v>32</v>
      </c>
      <c r="Y323" s="22">
        <f>IF(B1117="PAGADO",0,C328)</f>
        <v>-324.73999999999978</v>
      </c>
      <c r="AA323" s="166" t="s">
        <v>311</v>
      </c>
      <c r="AB323" s="166"/>
      <c r="AC323" s="166"/>
      <c r="AD323" s="166"/>
    </row>
    <row r="324" spans="2:41" x14ac:dyDescent="0.25">
      <c r="B324" s="1" t="s">
        <v>0</v>
      </c>
      <c r="C324" s="21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9"/>
      <c r="X324" s="1" t="s">
        <v>0</v>
      </c>
      <c r="Y324" s="21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2"/>
      <c r="E325" s="4">
        <v>45000</v>
      </c>
      <c r="F325" s="3" t="s">
        <v>516</v>
      </c>
      <c r="G325" s="3" t="s">
        <v>106</v>
      </c>
      <c r="H325" s="5">
        <v>320</v>
      </c>
      <c r="I325" s="30" t="s">
        <v>380</v>
      </c>
      <c r="N325" s="27">
        <v>45033</v>
      </c>
      <c r="O325" s="3" t="s">
        <v>435</v>
      </c>
      <c r="P325" s="3">
        <v>2600</v>
      </c>
      <c r="Q325" s="3"/>
      <c r="R325" s="20">
        <v>3600</v>
      </c>
      <c r="S325" s="3"/>
      <c r="V325" s="19"/>
      <c r="Y325" s="22"/>
      <c r="AA325" s="27">
        <v>44985</v>
      </c>
      <c r="AB325" s="3" t="s">
        <v>326</v>
      </c>
      <c r="AC325" s="3" t="s">
        <v>696</v>
      </c>
      <c r="AD325" s="3">
        <v>150</v>
      </c>
      <c r="AE325" s="20" t="s">
        <v>697</v>
      </c>
      <c r="AJ325" s="27"/>
      <c r="AK325" s="3"/>
      <c r="AL325" s="3"/>
      <c r="AM325" s="3"/>
      <c r="AN325" s="20"/>
      <c r="AO325" s="3"/>
    </row>
    <row r="326" spans="2:41" x14ac:dyDescent="0.25">
      <c r="B326" s="1" t="s">
        <v>24</v>
      </c>
      <c r="C326" s="21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s="30" t="s">
        <v>380</v>
      </c>
      <c r="N326" s="27">
        <v>45035</v>
      </c>
      <c r="O326" s="3" t="s">
        <v>435</v>
      </c>
      <c r="P326" s="3"/>
      <c r="Q326" s="3">
        <v>1216</v>
      </c>
      <c r="R326" s="20">
        <v>150</v>
      </c>
      <c r="S326" s="3"/>
      <c r="V326" s="19"/>
      <c r="X326" s="1" t="s">
        <v>24</v>
      </c>
      <c r="Y326" s="21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7"/>
      <c r="AK326" s="3"/>
      <c r="AL326" s="3"/>
      <c r="AM326" s="3"/>
      <c r="AN326" s="20"/>
      <c r="AO326" s="3"/>
    </row>
    <row r="327" spans="2:41" x14ac:dyDescent="0.25">
      <c r="B327" s="1" t="s">
        <v>9</v>
      </c>
      <c r="C327" s="22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s="30" t="s">
        <v>380</v>
      </c>
      <c r="N327" s="3"/>
      <c r="O327" s="3"/>
      <c r="P327" s="3"/>
      <c r="Q327" s="3"/>
      <c r="R327" s="20"/>
      <c r="S327" s="3"/>
      <c r="V327" s="19"/>
      <c r="X327" s="1" t="s">
        <v>9</v>
      </c>
      <c r="Y327" s="22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20"/>
      <c r="AO327" s="3"/>
    </row>
    <row r="328" spans="2:41" x14ac:dyDescent="0.25">
      <c r="B328" s="6" t="s">
        <v>26</v>
      </c>
      <c r="C328" s="23">
        <f>C326-C327</f>
        <v>-324.73999999999978</v>
      </c>
      <c r="E328" s="9">
        <v>45008</v>
      </c>
      <c r="F328" s="10" t="s">
        <v>512</v>
      </c>
      <c r="G328" s="10" t="s">
        <v>97</v>
      </c>
      <c r="H328" s="5">
        <v>285</v>
      </c>
      <c r="I328" s="30" t="s">
        <v>136</v>
      </c>
      <c r="N328" s="3"/>
      <c r="O328" s="3"/>
      <c r="P328" s="3"/>
      <c r="Q328" s="3"/>
      <c r="R328" s="20"/>
      <c r="S328" s="3"/>
      <c r="V328" s="19"/>
      <c r="X328" s="6" t="s">
        <v>27</v>
      </c>
      <c r="Y328" s="23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20"/>
      <c r="AO328" s="3"/>
    </row>
    <row r="329" spans="2:41" ht="23.25" x14ac:dyDescent="0.35">
      <c r="B329" s="6"/>
      <c r="C329" s="7"/>
      <c r="E329" s="9">
        <v>45029</v>
      </c>
      <c r="F329" s="10" t="s">
        <v>326</v>
      </c>
      <c r="G329" s="10" t="s">
        <v>89</v>
      </c>
      <c r="H329" s="5">
        <v>150</v>
      </c>
      <c r="I329" s="30" t="s">
        <v>380</v>
      </c>
      <c r="N329" s="3"/>
      <c r="O329" s="3"/>
      <c r="P329" s="3"/>
      <c r="Q329" s="3"/>
      <c r="R329" s="20"/>
      <c r="S329" s="3"/>
      <c r="V329" s="19"/>
      <c r="X329" s="168" t="str">
        <f>IF(Y328&lt;0,"NO PAGAR","COBRAR'")</f>
        <v>NO PAGAR</v>
      </c>
      <c r="Y329" s="168"/>
      <c r="AA329" s="9"/>
      <c r="AB329" s="10"/>
      <c r="AC329" s="10"/>
      <c r="AD329" s="5"/>
      <c r="AE329" s="3"/>
      <c r="AJ329" s="3"/>
      <c r="AK329" s="3"/>
      <c r="AL329" s="3"/>
      <c r="AM329" s="3"/>
      <c r="AN329" s="20"/>
      <c r="AO329" s="3"/>
    </row>
    <row r="330" spans="2:41" ht="23.25" x14ac:dyDescent="0.35">
      <c r="B330" s="168" t="str">
        <f>IF(C328&lt;0,"NO PAGAR","COBRAR'")</f>
        <v>NO PAGAR</v>
      </c>
      <c r="C330" s="168"/>
      <c r="E330" s="9">
        <v>44973</v>
      </c>
      <c r="F330" s="10" t="s">
        <v>138</v>
      </c>
      <c r="G330" s="10" t="s">
        <v>143</v>
      </c>
      <c r="H330" s="5">
        <v>190</v>
      </c>
      <c r="I330" s="30" t="s">
        <v>146</v>
      </c>
      <c r="N330" s="3"/>
      <c r="O330" s="3"/>
      <c r="P330" s="3"/>
      <c r="Q330" s="3"/>
      <c r="R330" s="20"/>
      <c r="S330" s="3"/>
      <c r="V330" s="19"/>
      <c r="X330" s="6"/>
      <c r="Y330" s="8"/>
      <c r="AA330" s="9"/>
      <c r="AB330" s="10"/>
      <c r="AC330" s="10"/>
      <c r="AD330" s="5"/>
      <c r="AE330" s="3"/>
      <c r="AJ330" s="3"/>
      <c r="AK330" s="3"/>
      <c r="AL330" s="3"/>
      <c r="AM330" s="3"/>
      <c r="AN330" s="20"/>
      <c r="AO330" s="3"/>
    </row>
    <row r="331" spans="2:41" x14ac:dyDescent="0.25">
      <c r="B331" s="159" t="s">
        <v>9</v>
      </c>
      <c r="C331" s="160"/>
      <c r="E331" s="9">
        <v>44980</v>
      </c>
      <c r="F331" s="10" t="s">
        <v>138</v>
      </c>
      <c r="G331" s="10" t="s">
        <v>152</v>
      </c>
      <c r="H331" s="5">
        <v>190</v>
      </c>
      <c r="I331" s="30" t="s">
        <v>380</v>
      </c>
      <c r="N331" s="3"/>
      <c r="O331" s="3"/>
      <c r="P331" s="3"/>
      <c r="Q331" s="3"/>
      <c r="R331" s="20"/>
      <c r="S331" s="3"/>
      <c r="V331" s="19"/>
      <c r="X331" s="159" t="s">
        <v>9</v>
      </c>
      <c r="Y331" s="160"/>
      <c r="AA331" s="9"/>
      <c r="AB331" s="10"/>
      <c r="AC331" s="10"/>
      <c r="AD331" s="5"/>
      <c r="AE331" s="3"/>
      <c r="AJ331" s="3"/>
      <c r="AK331" s="3"/>
      <c r="AL331" s="3"/>
      <c r="AM331" s="3"/>
      <c r="AN331" s="20"/>
      <c r="AO331" s="3"/>
    </row>
    <row r="332" spans="2:41" x14ac:dyDescent="0.25">
      <c r="B332" s="11" t="str">
        <f>IF(Y283&lt;0,"SALDO ADELANTADO","SALDO A FAVOR '")</f>
        <v>SALDO ADELANTADO</v>
      </c>
      <c r="C332" s="12">
        <f>IF(Y283&lt;=0,Y283*-1)</f>
        <v>557.68999999999994</v>
      </c>
      <c r="E332" s="9">
        <v>44984</v>
      </c>
      <c r="F332" s="10" t="s">
        <v>138</v>
      </c>
      <c r="G332" s="10" t="s">
        <v>89</v>
      </c>
      <c r="H332" s="5">
        <v>170</v>
      </c>
      <c r="I332" s="30" t="s">
        <v>146</v>
      </c>
      <c r="N332" s="3"/>
      <c r="O332" s="3"/>
      <c r="P332" s="3"/>
      <c r="Q332" s="3"/>
      <c r="R332" s="20"/>
      <c r="S332" s="3"/>
      <c r="V332" s="19"/>
      <c r="X332" s="11" t="str">
        <f>IF(C328&lt;0,"SALDO ADELANTADO","SALDO A FAVOR'")</f>
        <v>SALDO ADELANTADO</v>
      </c>
      <c r="Y332" s="12">
        <f>IF(C328&lt;=0,C328*-1)</f>
        <v>324.73999999999978</v>
      </c>
      <c r="AA332" s="9"/>
      <c r="AB332" s="10"/>
      <c r="AC332" s="10"/>
      <c r="AD332" s="5"/>
      <c r="AE332" s="3"/>
      <c r="AJ332" s="3"/>
      <c r="AK332" s="3"/>
      <c r="AL332" s="3"/>
      <c r="AM332" s="3"/>
      <c r="AN332" s="20"/>
      <c r="AO332" s="3"/>
    </row>
    <row r="333" spans="2:41" x14ac:dyDescent="0.25">
      <c r="B333" s="13" t="s">
        <v>10</v>
      </c>
      <c r="C333" s="12">
        <f>R341</f>
        <v>3750</v>
      </c>
      <c r="E333" s="9">
        <v>44987</v>
      </c>
      <c r="F333" s="10" t="s">
        <v>138</v>
      </c>
      <c r="G333" s="10" t="s">
        <v>669</v>
      </c>
      <c r="H333" s="5">
        <v>170</v>
      </c>
      <c r="I333" s="30" t="s">
        <v>380</v>
      </c>
      <c r="N333" s="3"/>
      <c r="O333" s="3"/>
      <c r="P333" s="3"/>
      <c r="Q333" s="3"/>
      <c r="R333" s="20"/>
      <c r="S333" s="3"/>
      <c r="V333" s="19"/>
      <c r="X333" s="13" t="s">
        <v>10</v>
      </c>
      <c r="Y333" s="12">
        <f>AN341</f>
        <v>0</v>
      </c>
      <c r="AA333" s="9"/>
      <c r="AB333" s="10"/>
      <c r="AC333" s="10"/>
      <c r="AD333" s="5"/>
      <c r="AE333" s="3"/>
      <c r="AJ333" s="3"/>
      <c r="AK333" s="3"/>
      <c r="AL333" s="3"/>
      <c r="AM333" s="3"/>
      <c r="AN333" s="20"/>
      <c r="AO333" s="3"/>
    </row>
    <row r="334" spans="2:41" x14ac:dyDescent="0.25">
      <c r="B334" s="13" t="s">
        <v>11</v>
      </c>
      <c r="C334" s="12"/>
      <c r="E334" s="9" t="s">
        <v>670</v>
      </c>
      <c r="F334" s="10"/>
      <c r="G334" s="10"/>
      <c r="H334" s="5">
        <v>675</v>
      </c>
      <c r="N334" s="3"/>
      <c r="O334" s="3"/>
      <c r="P334" s="3"/>
      <c r="Q334" s="3"/>
      <c r="R334" s="20"/>
      <c r="S334" s="3"/>
      <c r="V334" s="19"/>
      <c r="X334" s="13" t="s">
        <v>11</v>
      </c>
      <c r="Y334" s="12"/>
      <c r="AA334" s="9"/>
      <c r="AB334" s="10"/>
      <c r="AC334" s="10"/>
      <c r="AD334" s="5"/>
      <c r="AE334" s="3"/>
      <c r="AJ334" s="3"/>
      <c r="AK334" s="3"/>
      <c r="AL334" s="3"/>
      <c r="AM334" s="3"/>
      <c r="AN334" s="20"/>
      <c r="AO334" s="3"/>
    </row>
    <row r="335" spans="2:41" x14ac:dyDescent="0.25">
      <c r="B335" s="13" t="s">
        <v>12</v>
      </c>
      <c r="C335" s="12"/>
      <c r="E335" s="9">
        <v>45007</v>
      </c>
      <c r="F335" s="10" t="s">
        <v>194</v>
      </c>
      <c r="G335" s="10" t="s">
        <v>381</v>
      </c>
      <c r="H335" s="5">
        <v>220</v>
      </c>
      <c r="I335" s="30" t="s">
        <v>146</v>
      </c>
      <c r="N335" s="3"/>
      <c r="O335" s="3"/>
      <c r="P335" s="3"/>
      <c r="Q335" s="3"/>
      <c r="R335" s="20"/>
      <c r="S335" s="3"/>
      <c r="V335" s="19"/>
      <c r="X335" s="13" t="s">
        <v>12</v>
      </c>
      <c r="Y335" s="12"/>
      <c r="AA335" s="9"/>
      <c r="AB335" s="10"/>
      <c r="AC335" s="10"/>
      <c r="AD335" s="5"/>
      <c r="AE335" s="3"/>
      <c r="AJ335" s="3"/>
      <c r="AK335" s="3"/>
      <c r="AL335" s="3"/>
      <c r="AM335" s="3"/>
      <c r="AN335" s="20"/>
      <c r="AO335" s="3"/>
    </row>
    <row r="336" spans="2:41" x14ac:dyDescent="0.25">
      <c r="B336" s="13" t="s">
        <v>13</v>
      </c>
      <c r="C336" s="12"/>
      <c r="E336" s="9">
        <v>45014</v>
      </c>
      <c r="F336" s="10" t="s">
        <v>194</v>
      </c>
      <c r="G336" s="10" t="s">
        <v>189</v>
      </c>
      <c r="H336" s="5">
        <v>580</v>
      </c>
      <c r="I336" s="30" t="s">
        <v>380</v>
      </c>
      <c r="N336" s="3"/>
      <c r="O336" s="3"/>
      <c r="P336" s="3"/>
      <c r="Q336" s="3"/>
      <c r="R336" s="20"/>
      <c r="S336" s="3"/>
      <c r="V336" s="19"/>
      <c r="X336" s="13" t="s">
        <v>13</v>
      </c>
      <c r="Y336" s="12"/>
      <c r="AA336" s="9"/>
      <c r="AB336" s="10"/>
      <c r="AC336" s="10"/>
      <c r="AD336" s="5"/>
      <c r="AE336" s="3"/>
      <c r="AJ336" s="3"/>
      <c r="AK336" s="3"/>
      <c r="AL336" s="3"/>
      <c r="AM336" s="3"/>
      <c r="AN336" s="20"/>
      <c r="AO336" s="3"/>
    </row>
    <row r="337" spans="2:41" x14ac:dyDescent="0.25">
      <c r="B337" s="13" t="s">
        <v>14</v>
      </c>
      <c r="C337" s="12"/>
      <c r="E337" s="9">
        <v>44964</v>
      </c>
      <c r="F337" s="10" t="s">
        <v>687</v>
      </c>
      <c r="G337" s="10" t="s">
        <v>89</v>
      </c>
      <c r="H337" s="5">
        <v>140</v>
      </c>
      <c r="I337" s="30" t="s">
        <v>146</v>
      </c>
      <c r="N337" s="3"/>
      <c r="O337" s="3"/>
      <c r="P337" s="3"/>
      <c r="Q337" s="3"/>
      <c r="R337" s="20"/>
      <c r="S337" s="3"/>
      <c r="V337" s="19"/>
      <c r="X337" s="13" t="s">
        <v>14</v>
      </c>
      <c r="Y337" s="12"/>
      <c r="AA337" s="9"/>
      <c r="AB337" s="10"/>
      <c r="AC337" s="10"/>
      <c r="AD337" s="5"/>
      <c r="AE337" s="3"/>
      <c r="AJ337" s="3"/>
      <c r="AK337" s="3"/>
      <c r="AL337" s="3"/>
      <c r="AM337" s="3"/>
      <c r="AN337" s="20"/>
      <c r="AO337" s="3"/>
    </row>
    <row r="338" spans="2:41" x14ac:dyDescent="0.25">
      <c r="B338" s="13" t="s">
        <v>15</v>
      </c>
      <c r="C338" s="12"/>
      <c r="E338" s="9">
        <v>45033</v>
      </c>
      <c r="F338" s="10" t="s">
        <v>356</v>
      </c>
      <c r="G338" s="10" t="s">
        <v>141</v>
      </c>
      <c r="H338" s="5">
        <v>150</v>
      </c>
      <c r="I338" s="30" t="s">
        <v>380</v>
      </c>
      <c r="N338" s="3"/>
      <c r="O338" s="3"/>
      <c r="P338" s="3"/>
      <c r="Q338" s="3"/>
      <c r="R338" s="20"/>
      <c r="S338" s="3"/>
      <c r="V338" s="19"/>
      <c r="X338" s="13" t="s">
        <v>15</v>
      </c>
      <c r="Y338" s="12"/>
      <c r="AA338" s="9"/>
      <c r="AB338" s="10"/>
      <c r="AC338" s="10"/>
      <c r="AD338" s="5"/>
      <c r="AE338" s="3"/>
      <c r="AJ338" s="3"/>
      <c r="AK338" s="3"/>
      <c r="AL338" s="3"/>
      <c r="AM338" s="3"/>
      <c r="AN338" s="20"/>
      <c r="AO338" s="3"/>
    </row>
    <row r="339" spans="2:41" x14ac:dyDescent="0.25">
      <c r="B339" s="13" t="s">
        <v>693</v>
      </c>
      <c r="C339" s="12">
        <v>47.05</v>
      </c>
      <c r="E339" s="9">
        <v>45034</v>
      </c>
      <c r="F339" s="10" t="s">
        <v>356</v>
      </c>
      <c r="G339" s="10" t="s">
        <v>89</v>
      </c>
      <c r="H339" s="5">
        <v>140</v>
      </c>
      <c r="I339" s="30" t="s">
        <v>380</v>
      </c>
      <c r="N339" s="3"/>
      <c r="O339" s="3"/>
      <c r="P339" s="3"/>
      <c r="Q339" s="3"/>
      <c r="R339" s="20"/>
      <c r="S339" s="3"/>
      <c r="V339" s="19"/>
      <c r="X339" s="13" t="s">
        <v>16</v>
      </c>
      <c r="Y339" s="12"/>
      <c r="AA339" s="161" t="s">
        <v>7</v>
      </c>
      <c r="AB339" s="162"/>
      <c r="AC339" s="163"/>
      <c r="AD339" s="5">
        <f>SUM(AD325:AD338)</f>
        <v>490</v>
      </c>
      <c r="AJ339" s="3"/>
      <c r="AK339" s="3"/>
      <c r="AL339" s="3"/>
      <c r="AM339" s="3"/>
      <c r="AN339" s="20"/>
      <c r="AO339" s="3"/>
    </row>
    <row r="340" spans="2:41" x14ac:dyDescent="0.25">
      <c r="B340" s="13" t="s">
        <v>17</v>
      </c>
      <c r="C340" s="12"/>
      <c r="E340" s="161" t="s">
        <v>7</v>
      </c>
      <c r="F340" s="162"/>
      <c r="G340" s="163"/>
      <c r="H340" s="5">
        <f>SUM(H325:H339)</f>
        <v>4030</v>
      </c>
      <c r="N340" s="3"/>
      <c r="O340" s="3"/>
      <c r="P340" s="3"/>
      <c r="Q340" s="3"/>
      <c r="R340" s="20"/>
      <c r="S340" s="3"/>
      <c r="V340" s="19"/>
      <c r="X340" s="13" t="s">
        <v>717</v>
      </c>
      <c r="Y340" s="12">
        <v>514.25</v>
      </c>
      <c r="AA340" s="15"/>
      <c r="AB340" s="15"/>
      <c r="AC340" s="15"/>
      <c r="AJ340" s="3"/>
      <c r="AK340" s="3"/>
      <c r="AL340" s="3"/>
      <c r="AM340" s="3"/>
      <c r="AN340" s="20"/>
      <c r="AO340" s="3"/>
    </row>
    <row r="341" spans="2:41" x14ac:dyDescent="0.25">
      <c r="B341" s="14"/>
      <c r="C341" s="12"/>
      <c r="E341" s="15"/>
      <c r="F341" s="15"/>
      <c r="G341" s="15"/>
      <c r="N341" s="161" t="s">
        <v>7</v>
      </c>
      <c r="O341" s="162"/>
      <c r="P341" s="162"/>
      <c r="Q341" s="163"/>
      <c r="R341" s="20">
        <f>SUM(R325:R340)</f>
        <v>3750</v>
      </c>
      <c r="S341" s="3"/>
      <c r="V341" s="19"/>
      <c r="X341" s="14"/>
      <c r="Y341" s="12"/>
      <c r="AJ341" s="161" t="s">
        <v>7</v>
      </c>
      <c r="AK341" s="162"/>
      <c r="AL341" s="162"/>
      <c r="AM341" s="163"/>
      <c r="AN341" s="20">
        <f>SUM(AN325:AN340)</f>
        <v>0</v>
      </c>
      <c r="AO341" s="3"/>
    </row>
    <row r="342" spans="2:41" x14ac:dyDescent="0.25">
      <c r="B342" s="14"/>
      <c r="C342" s="12"/>
      <c r="V342" s="19"/>
      <c r="X342" s="13"/>
      <c r="Y342" s="12"/>
    </row>
    <row r="343" spans="2:41" x14ac:dyDescent="0.25">
      <c r="B343" s="14"/>
      <c r="C343" s="12"/>
      <c r="V343" s="19"/>
      <c r="X343" s="17" t="s">
        <v>18</v>
      </c>
      <c r="Y343" s="18">
        <f>SUM(Y332:Y342)</f>
        <v>838.98999999999978</v>
      </c>
      <c r="Z343" s="30" t="s">
        <v>22</v>
      </c>
      <c r="AA343" s="30" t="s">
        <v>21</v>
      </c>
    </row>
    <row r="344" spans="2:41" x14ac:dyDescent="0.25">
      <c r="B344" s="14"/>
      <c r="C344" s="12"/>
      <c r="V344" s="19"/>
      <c r="AA344" s="1" t="s">
        <v>19</v>
      </c>
    </row>
    <row r="345" spans="2:41" x14ac:dyDescent="0.25">
      <c r="B345" s="14"/>
      <c r="C345" s="12"/>
      <c r="E345" s="16"/>
      <c r="V345" s="19"/>
    </row>
    <row r="346" spans="2:41" x14ac:dyDescent="0.25">
      <c r="B346" s="14"/>
      <c r="C346" s="12"/>
      <c r="V346" s="19"/>
    </row>
    <row r="347" spans="2:41" x14ac:dyDescent="0.25">
      <c r="B347" s="14"/>
      <c r="C347" s="12"/>
      <c r="V347" s="19"/>
    </row>
    <row r="348" spans="2:41" x14ac:dyDescent="0.25">
      <c r="B348" s="14"/>
      <c r="C348" s="12"/>
      <c r="V348" s="19"/>
    </row>
    <row r="349" spans="2:41" x14ac:dyDescent="0.25">
      <c r="B349" s="14"/>
      <c r="C349" s="12"/>
      <c r="V349" s="19"/>
    </row>
    <row r="350" spans="2:41" x14ac:dyDescent="0.25">
      <c r="B350" s="13"/>
      <c r="C350" s="12"/>
      <c r="V350" s="19"/>
    </row>
    <row r="351" spans="2:41" x14ac:dyDescent="0.25">
      <c r="B351" s="17" t="s">
        <v>18</v>
      </c>
      <c r="C351" s="18">
        <f>SUM(C332:C350)</f>
        <v>4354.74</v>
      </c>
      <c r="D351" s="30" t="s">
        <v>22</v>
      </c>
      <c r="V351" s="19"/>
    </row>
    <row r="352" spans="2:41" x14ac:dyDescent="0.25">
      <c r="E352" s="30" t="s">
        <v>21</v>
      </c>
      <c r="V352" s="19"/>
    </row>
    <row r="353" spans="5:31" x14ac:dyDescent="0.25">
      <c r="E353" s="1" t="s">
        <v>19</v>
      </c>
      <c r="V353" s="19"/>
    </row>
    <row r="354" spans="5:31" x14ac:dyDescent="0.25">
      <c r="V354" s="19"/>
    </row>
    <row r="355" spans="5:31" x14ac:dyDescent="0.25">
      <c r="V355" s="19"/>
    </row>
    <row r="356" spans="5:31" x14ac:dyDescent="0.25">
      <c r="V356" s="19"/>
    </row>
    <row r="357" spans="5:31" x14ac:dyDescent="0.25">
      <c r="V357" s="19"/>
    </row>
    <row r="358" spans="5:31" x14ac:dyDescent="0.25">
      <c r="V358" s="19"/>
    </row>
    <row r="359" spans="5:31" x14ac:dyDescent="0.25">
      <c r="V359" s="19"/>
    </row>
    <row r="360" spans="5:31" x14ac:dyDescent="0.25">
      <c r="V360" s="19"/>
    </row>
    <row r="361" spans="5:31" x14ac:dyDescent="0.25">
      <c r="V361" s="19"/>
    </row>
    <row r="362" spans="5:31" x14ac:dyDescent="0.25">
      <c r="V362" s="19"/>
    </row>
    <row r="363" spans="5:31" x14ac:dyDescent="0.25">
      <c r="V363" s="19"/>
    </row>
    <row r="364" spans="5:31" x14ac:dyDescent="0.25">
      <c r="V364" s="19"/>
    </row>
    <row r="365" spans="5:31" ht="9" customHeight="1" x14ac:dyDescent="0.25">
      <c r="V365" s="19"/>
      <c r="AC365" s="164" t="s">
        <v>29</v>
      </c>
      <c r="AD365" s="164"/>
      <c r="AE365" s="164"/>
    </row>
    <row r="366" spans="5:31" ht="21" customHeight="1" x14ac:dyDescent="0.4">
      <c r="I366" s="101"/>
      <c r="J366" s="101"/>
      <c r="V366" s="19"/>
      <c r="AC366" s="164"/>
      <c r="AD366" s="164"/>
      <c r="AE366" s="164"/>
    </row>
    <row r="367" spans="5:31" ht="29.25" customHeight="1" x14ac:dyDescent="0.4">
      <c r="H367" s="101" t="s">
        <v>28</v>
      </c>
      <c r="I367" s="101"/>
      <c r="J367" s="101"/>
      <c r="V367" s="19"/>
      <c r="AC367" s="164"/>
      <c r="AD367" s="164"/>
      <c r="AE367" s="164"/>
    </row>
    <row r="368" spans="5:31" ht="26.25" x14ac:dyDescent="0.4">
      <c r="H368" s="101"/>
      <c r="V368" s="19"/>
    </row>
    <row r="369" spans="2:41" x14ac:dyDescent="0.25">
      <c r="V369" s="19"/>
    </row>
    <row r="370" spans="2:41" ht="23.25" x14ac:dyDescent="0.35">
      <c r="B370" s="24" t="s">
        <v>64</v>
      </c>
      <c r="V370" s="19"/>
      <c r="X370" s="24" t="s">
        <v>64</v>
      </c>
    </row>
    <row r="371" spans="2:41" ht="23.25" x14ac:dyDescent="0.35">
      <c r="B371" s="25" t="s">
        <v>130</v>
      </c>
      <c r="C371" s="22">
        <f>IF(X323="PAGADO",0,Y328)</f>
        <v>-348.98999999999978</v>
      </c>
      <c r="V371" s="19"/>
      <c r="X371" s="25" t="s">
        <v>32</v>
      </c>
      <c r="Y371" s="22">
        <f>IF(B371="PAGADO",0,C376)</f>
        <v>0</v>
      </c>
      <c r="AA371" s="166" t="s">
        <v>311</v>
      </c>
      <c r="AB371" s="166"/>
      <c r="AC371" s="166"/>
      <c r="AD371" s="166"/>
    </row>
    <row r="372" spans="2:41" ht="23.25" x14ac:dyDescent="0.35">
      <c r="B372" s="1" t="s">
        <v>0</v>
      </c>
      <c r="C372" s="21">
        <f>H388</f>
        <v>590</v>
      </c>
      <c r="E372" s="166" t="s">
        <v>311</v>
      </c>
      <c r="F372" s="166"/>
      <c r="G372" s="166"/>
      <c r="H372" s="16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9"/>
      <c r="X372" s="1" t="s">
        <v>0</v>
      </c>
      <c r="Y372" s="21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126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2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20"/>
      <c r="S373" s="3"/>
      <c r="V373" s="19"/>
      <c r="Y373" s="22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7">
        <v>45050</v>
      </c>
      <c r="AK373" s="3" t="s">
        <v>529</v>
      </c>
      <c r="AL373" s="3">
        <v>500</v>
      </c>
      <c r="AM373" s="3"/>
      <c r="AN373" s="20">
        <v>500</v>
      </c>
      <c r="AO373" s="3"/>
    </row>
    <row r="374" spans="2:41" x14ac:dyDescent="0.25">
      <c r="B374" s="1" t="s">
        <v>24</v>
      </c>
      <c r="C374" s="21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s="30" t="s">
        <v>146</v>
      </c>
      <c r="N374" s="3"/>
      <c r="O374" s="3"/>
      <c r="P374" s="3"/>
      <c r="Q374" s="3"/>
      <c r="R374" s="20"/>
      <c r="S374" s="3"/>
      <c r="V374" s="19"/>
      <c r="X374" s="1" t="s">
        <v>24</v>
      </c>
      <c r="Y374" s="21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7">
        <v>45056</v>
      </c>
      <c r="AK374" s="3" t="s">
        <v>779</v>
      </c>
      <c r="AL374" s="3">
        <v>200</v>
      </c>
      <c r="AM374" s="3"/>
      <c r="AN374" s="20">
        <v>200</v>
      </c>
      <c r="AO374" s="3"/>
    </row>
    <row r="375" spans="2:41" x14ac:dyDescent="0.25">
      <c r="B375" s="1" t="s">
        <v>9</v>
      </c>
      <c r="C375" s="22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s="30" t="s">
        <v>380</v>
      </c>
      <c r="N375" s="3"/>
      <c r="O375" s="3"/>
      <c r="P375" s="3"/>
      <c r="Q375" s="3"/>
      <c r="R375" s="20"/>
      <c r="S375" s="3"/>
      <c r="V375" s="19"/>
      <c r="X375" s="1" t="s">
        <v>9</v>
      </c>
      <c r="Y375" s="22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7">
        <v>45056</v>
      </c>
      <c r="AK375" s="3" t="s">
        <v>792</v>
      </c>
      <c r="AL375" s="3"/>
      <c r="AM375" s="3"/>
      <c r="AN375" s="20">
        <v>58.92</v>
      </c>
      <c r="AO375" s="3"/>
    </row>
    <row r="376" spans="2:41" x14ac:dyDescent="0.25">
      <c r="B376" s="6" t="s">
        <v>25</v>
      </c>
      <c r="C376" s="23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s="30" t="s">
        <v>136</v>
      </c>
      <c r="N376" s="3"/>
      <c r="O376" s="3"/>
      <c r="P376" s="3"/>
      <c r="Q376" s="3"/>
      <c r="R376" s="20"/>
      <c r="S376" s="3"/>
      <c r="V376" s="19"/>
      <c r="X376" s="6" t="s">
        <v>8</v>
      </c>
      <c r="Y376" s="23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127" t="s">
        <v>380</v>
      </c>
      <c r="AJ376" s="27">
        <v>45056</v>
      </c>
      <c r="AK376" s="3" t="s">
        <v>793</v>
      </c>
      <c r="AL376" s="3"/>
      <c r="AM376" s="3"/>
      <c r="AN376" s="20">
        <v>58.92</v>
      </c>
      <c r="AO376" s="3"/>
    </row>
    <row r="377" spans="2:41" ht="26.25" x14ac:dyDescent="0.4">
      <c r="B377" s="167" t="str">
        <f>IF(C376&lt;0,"NO PAGAR","COBRAR")</f>
        <v>COBRAR</v>
      </c>
      <c r="C377" s="167"/>
      <c r="E377" s="4">
        <v>44981</v>
      </c>
      <c r="F377" s="3" t="s">
        <v>733</v>
      </c>
      <c r="G377" s="3" t="s">
        <v>89</v>
      </c>
      <c r="H377" s="5">
        <v>135</v>
      </c>
      <c r="I377" s="65" t="s">
        <v>136</v>
      </c>
      <c r="N377" s="3"/>
      <c r="O377" s="3"/>
      <c r="P377" s="3"/>
      <c r="Q377" s="3"/>
      <c r="R377" s="20"/>
      <c r="S377" s="3"/>
      <c r="V377" s="19"/>
      <c r="X377" s="167" t="str">
        <f>IF(Y376&lt;0,"NO PAGAR","COBRAR")</f>
        <v>NO PAGAR</v>
      </c>
      <c r="Y377" s="167"/>
      <c r="AA377" s="9">
        <v>45028</v>
      </c>
      <c r="AB377" s="10" t="s">
        <v>751</v>
      </c>
      <c r="AC377" s="10" t="s">
        <v>98</v>
      </c>
      <c r="AD377" s="5">
        <v>110</v>
      </c>
      <c r="AE377" s="127" t="s">
        <v>136</v>
      </c>
      <c r="AJ377" s="3"/>
      <c r="AK377" s="3"/>
      <c r="AL377" s="3"/>
      <c r="AM377" s="3"/>
      <c r="AN377" s="20"/>
      <c r="AO377" s="3"/>
    </row>
    <row r="378" spans="2:41" x14ac:dyDescent="0.25">
      <c r="B378" s="159" t="s">
        <v>9</v>
      </c>
      <c r="C378" s="160"/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59" t="s">
        <v>9</v>
      </c>
      <c r="Y378" s="160"/>
      <c r="AA378" s="9">
        <v>45002</v>
      </c>
      <c r="AB378" s="10" t="s">
        <v>753</v>
      </c>
      <c r="AC378" s="10" t="s">
        <v>754</v>
      </c>
      <c r="AD378" s="5">
        <v>190</v>
      </c>
      <c r="AE378" s="127" t="s">
        <v>380</v>
      </c>
      <c r="AJ378" s="3"/>
      <c r="AK378" s="3"/>
      <c r="AL378" s="3"/>
      <c r="AM378" s="3"/>
      <c r="AN378" s="20"/>
      <c r="AO378" s="3"/>
    </row>
    <row r="379" spans="2:41" x14ac:dyDescent="0.25">
      <c r="B379" s="11" t="str">
        <f>IF(C406&lt;0,"SALDO A FAVOR","SALDO ADELANTAD0'")</f>
        <v>SALDO ADELANTAD0'</v>
      </c>
      <c r="C379" s="12">
        <f>IF(Y328&lt;=0,Y328*-1)</f>
        <v>348.98999999999978</v>
      </c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1" t="str">
        <f>IF(C376&lt;0,"SALDO ADELANTADO","SALDO A FAVOR'")</f>
        <v>SALDO A FAVOR'</v>
      </c>
      <c r="Y379" s="12" t="b">
        <f>IF(C376&lt;=0,C376*-1)</f>
        <v>0</v>
      </c>
      <c r="AA379" s="9">
        <v>45029</v>
      </c>
      <c r="AB379" s="10" t="s">
        <v>201</v>
      </c>
      <c r="AC379" s="10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20"/>
      <c r="AO379" s="3"/>
    </row>
    <row r="380" spans="2:41" x14ac:dyDescent="0.25">
      <c r="B380" s="13" t="s">
        <v>10</v>
      </c>
      <c r="C380" s="12">
        <f>R389</f>
        <v>0</v>
      </c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3" t="s">
        <v>10</v>
      </c>
      <c r="Y380" s="12">
        <f>AN383</f>
        <v>817.83999999999992</v>
      </c>
      <c r="AA380" s="9">
        <v>45000</v>
      </c>
      <c r="AB380" s="10" t="s">
        <v>780</v>
      </c>
      <c r="AC380" s="10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20"/>
      <c r="AO380" s="3"/>
    </row>
    <row r="381" spans="2:41" x14ac:dyDescent="0.25">
      <c r="B381" s="13" t="s">
        <v>11</v>
      </c>
      <c r="C381" s="12"/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11</v>
      </c>
      <c r="Y381" s="12">
        <v>110</v>
      </c>
      <c r="AA381" s="9">
        <v>45066</v>
      </c>
      <c r="AB381" s="10" t="s">
        <v>780</v>
      </c>
      <c r="AC381" s="10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20"/>
      <c r="AO381" s="3"/>
    </row>
    <row r="382" spans="2:41" x14ac:dyDescent="0.25">
      <c r="B382" s="13" t="s">
        <v>12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12</v>
      </c>
      <c r="Y382" s="12">
        <v>45</v>
      </c>
      <c r="AA382" s="9">
        <v>45075</v>
      </c>
      <c r="AB382" s="10" t="s">
        <v>780</v>
      </c>
      <c r="AC382" s="10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20"/>
      <c r="AO382" s="3"/>
    </row>
    <row r="383" spans="2:41" x14ac:dyDescent="0.25">
      <c r="B383" s="13" t="s">
        <v>13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13</v>
      </c>
      <c r="Y383" s="12">
        <v>20</v>
      </c>
      <c r="AA383" s="9"/>
      <c r="AB383" s="10"/>
      <c r="AC383" s="10"/>
      <c r="AD383" s="5"/>
      <c r="AE383" s="3"/>
      <c r="AJ383" s="161" t="s">
        <v>7</v>
      </c>
      <c r="AK383" s="162"/>
      <c r="AL383" s="162"/>
      <c r="AM383" s="163"/>
      <c r="AN383" s="20">
        <f>SUM(AN373:AN382)</f>
        <v>817.83999999999992</v>
      </c>
      <c r="AO383" s="3"/>
    </row>
    <row r="384" spans="2:41" x14ac:dyDescent="0.25">
      <c r="B384" s="13" t="s">
        <v>14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789</v>
      </c>
      <c r="Y384" s="12">
        <v>98.62</v>
      </c>
      <c r="AA384" s="9"/>
      <c r="AB384" s="10"/>
      <c r="AC384" s="10"/>
      <c r="AD384" s="5"/>
      <c r="AE384" s="3"/>
    </row>
    <row r="385" spans="2:44" x14ac:dyDescent="0.25">
      <c r="B385" s="13" t="s">
        <v>15</v>
      </c>
      <c r="C385" s="12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3" t="s">
        <v>15</v>
      </c>
      <c r="Y385" s="12"/>
      <c r="AA385" s="9"/>
      <c r="AB385" s="10"/>
      <c r="AC385" s="10"/>
      <c r="AD385" s="5"/>
      <c r="AE385" s="3"/>
    </row>
    <row r="386" spans="2:44" ht="19.5" customHeight="1" x14ac:dyDescent="0.25">
      <c r="B386" s="13" t="s">
        <v>16</v>
      </c>
      <c r="C386" s="12"/>
      <c r="E386" s="9"/>
      <c r="F386" s="10"/>
      <c r="G386" s="10"/>
      <c r="H386" s="5"/>
      <c r="N386" s="3"/>
      <c r="O386" s="3"/>
      <c r="P386" s="3"/>
      <c r="Q386" s="3"/>
      <c r="R386" s="20"/>
      <c r="S386" s="3"/>
      <c r="V386" s="19"/>
      <c r="X386" s="13" t="s">
        <v>765</v>
      </c>
      <c r="Y386" s="12">
        <v>18.02</v>
      </c>
      <c r="AA386" s="9"/>
      <c r="AB386" s="10"/>
      <c r="AC386" s="10"/>
      <c r="AD386" s="5"/>
      <c r="AE386" s="3"/>
      <c r="AH386" s="82" t="s">
        <v>473</v>
      </c>
      <c r="AI386" s="152">
        <v>24363</v>
      </c>
      <c r="AJ386" s="84" t="s">
        <v>697</v>
      </c>
      <c r="AK386" s="85">
        <v>45035</v>
      </c>
      <c r="AL386" s="82">
        <v>1724600125</v>
      </c>
      <c r="AM386" s="82" t="s">
        <v>62</v>
      </c>
      <c r="AN386" s="84" t="s">
        <v>479</v>
      </c>
      <c r="AO386" s="82">
        <v>9999</v>
      </c>
      <c r="AP386" s="87">
        <v>57.143000000000001</v>
      </c>
      <c r="AQ386" s="87">
        <v>100</v>
      </c>
    </row>
    <row r="387" spans="2:44" ht="15.75" customHeight="1" x14ac:dyDescent="0.25">
      <c r="B387" s="13" t="s">
        <v>17</v>
      </c>
      <c r="C387" s="12"/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3" t="s">
        <v>17</v>
      </c>
      <c r="Y387" s="12">
        <f>AQ394</f>
        <v>862.92</v>
      </c>
      <c r="AA387" s="161" t="s">
        <v>7</v>
      </c>
      <c r="AB387" s="162"/>
      <c r="AC387" s="163"/>
      <c r="AD387" s="5">
        <f>SUM(AD373:AD386)</f>
        <v>1950</v>
      </c>
      <c r="AE387" s="3"/>
      <c r="AH387" s="76" t="s">
        <v>473</v>
      </c>
      <c r="AI387" s="151">
        <v>24591</v>
      </c>
      <c r="AJ387" s="78" t="s">
        <v>697</v>
      </c>
      <c r="AK387" s="79">
        <v>45042</v>
      </c>
      <c r="AL387" s="76">
        <v>1753640125</v>
      </c>
      <c r="AM387" s="76" t="s">
        <v>775</v>
      </c>
      <c r="AN387" s="78" t="s">
        <v>479</v>
      </c>
      <c r="AO387" s="76">
        <v>9999</v>
      </c>
      <c r="AP387" s="81">
        <v>51.426000000000002</v>
      </c>
      <c r="AQ387" s="81">
        <v>90</v>
      </c>
    </row>
    <row r="388" spans="2:44" ht="17.25" customHeight="1" x14ac:dyDescent="0.25">
      <c r="B388" s="14"/>
      <c r="C388" s="12"/>
      <c r="E388" s="161" t="s">
        <v>7</v>
      </c>
      <c r="F388" s="162"/>
      <c r="G388" s="163"/>
      <c r="H388" s="5">
        <f>SUM(H374:H387)</f>
        <v>590</v>
      </c>
      <c r="N388" s="3"/>
      <c r="O388" s="3"/>
      <c r="P388" s="3"/>
      <c r="Q388" s="3"/>
      <c r="R388" s="20"/>
      <c r="S388" s="3"/>
      <c r="V388" s="19"/>
      <c r="X388" s="14"/>
      <c r="Y388" s="12"/>
      <c r="AA388" s="15"/>
      <c r="AB388" s="15"/>
      <c r="AC388" s="15"/>
      <c r="AH388" s="82" t="s">
        <v>473</v>
      </c>
      <c r="AI388" s="152">
        <v>24362</v>
      </c>
      <c r="AJ388" s="84" t="s">
        <v>776</v>
      </c>
      <c r="AK388" s="85">
        <v>45035</v>
      </c>
      <c r="AL388" s="82">
        <v>1724600125</v>
      </c>
      <c r="AM388" s="82" t="s">
        <v>62</v>
      </c>
      <c r="AN388" s="84" t="s">
        <v>479</v>
      </c>
      <c r="AO388" s="82">
        <v>9999</v>
      </c>
      <c r="AP388" s="87">
        <v>94.284000000000006</v>
      </c>
      <c r="AQ388" s="87">
        <v>165</v>
      </c>
    </row>
    <row r="389" spans="2:44" ht="18" customHeight="1" x14ac:dyDescent="0.25">
      <c r="B389" s="14"/>
      <c r="C389" s="12"/>
      <c r="E389" s="15"/>
      <c r="F389" s="15"/>
      <c r="G389" s="15"/>
      <c r="N389" s="161" t="s">
        <v>7</v>
      </c>
      <c r="O389" s="162"/>
      <c r="P389" s="162"/>
      <c r="Q389" s="163"/>
      <c r="R389" s="20">
        <f>SUM(R373:R388)</f>
        <v>0</v>
      </c>
      <c r="S389" s="3"/>
      <c r="V389" s="19"/>
      <c r="X389" s="14"/>
      <c r="Y389" s="12"/>
      <c r="AH389" s="76" t="s">
        <v>473</v>
      </c>
      <c r="AI389" s="151">
        <v>24593</v>
      </c>
      <c r="AJ389" s="78" t="s">
        <v>776</v>
      </c>
      <c r="AK389" s="79">
        <v>45042</v>
      </c>
      <c r="AL389" s="76">
        <v>1724600125</v>
      </c>
      <c r="AM389" s="76" t="s">
        <v>62</v>
      </c>
      <c r="AN389" s="78" t="s">
        <v>479</v>
      </c>
      <c r="AO389" s="76">
        <v>9999</v>
      </c>
      <c r="AP389" s="81">
        <v>94.287000000000006</v>
      </c>
      <c r="AQ389" s="81">
        <v>165</v>
      </c>
    </row>
    <row r="390" spans="2:44" ht="17.25" customHeight="1" x14ac:dyDescent="0.25">
      <c r="B390" s="14"/>
      <c r="C390" s="12"/>
      <c r="V390" s="19"/>
      <c r="X390" s="14"/>
      <c r="Y390" s="12"/>
      <c r="AH390" s="82" t="s">
        <v>473</v>
      </c>
      <c r="AI390" s="152">
        <v>24371</v>
      </c>
      <c r="AJ390" s="84" t="s">
        <v>713</v>
      </c>
      <c r="AK390" s="85">
        <v>45035</v>
      </c>
      <c r="AL390" s="82">
        <v>924011786</v>
      </c>
      <c r="AM390" s="82" t="s">
        <v>777</v>
      </c>
      <c r="AN390" s="84" t="s">
        <v>479</v>
      </c>
      <c r="AO390" s="82">
        <v>12345</v>
      </c>
      <c r="AP390" s="87">
        <v>81.319000000000003</v>
      </c>
      <c r="AQ390" s="87">
        <v>142.31</v>
      </c>
    </row>
    <row r="391" spans="2:44" ht="17.25" customHeight="1" x14ac:dyDescent="0.25">
      <c r="B391" s="13"/>
      <c r="C391" s="12"/>
      <c r="V391" s="19"/>
      <c r="X391" s="13"/>
      <c r="Y391" s="12"/>
      <c r="AH391" s="76" t="s">
        <v>473</v>
      </c>
      <c r="AI391" s="151">
        <v>24524</v>
      </c>
      <c r="AJ391" s="78" t="s">
        <v>713</v>
      </c>
      <c r="AK391" s="79">
        <v>45040</v>
      </c>
      <c r="AL391" s="76">
        <v>924011786</v>
      </c>
      <c r="AM391" s="76" t="s">
        <v>777</v>
      </c>
      <c r="AN391" s="78" t="s">
        <v>479</v>
      </c>
      <c r="AO391" s="76">
        <v>12345</v>
      </c>
      <c r="AP391" s="81">
        <v>57.143000000000001</v>
      </c>
      <c r="AQ391" s="81">
        <v>100</v>
      </c>
      <c r="AR391" s="154"/>
    </row>
    <row r="392" spans="2:44" ht="15.75" customHeight="1" x14ac:dyDescent="0.25">
      <c r="B392" s="17" t="s">
        <v>18</v>
      </c>
      <c r="C392" s="18">
        <f>SUM(C379:C391)</f>
        <v>348.98999999999978</v>
      </c>
      <c r="V392" s="19"/>
      <c r="X392" s="17" t="s">
        <v>18</v>
      </c>
      <c r="Y392" s="18">
        <f>SUM(Y379:Y391)</f>
        <v>1972.4</v>
      </c>
      <c r="AH392" s="82" t="s">
        <v>473</v>
      </c>
      <c r="AI392" s="152">
        <v>24597</v>
      </c>
      <c r="AJ392" s="84" t="s">
        <v>713</v>
      </c>
      <c r="AK392" s="85">
        <v>45042</v>
      </c>
      <c r="AL392" s="82">
        <v>924011786</v>
      </c>
      <c r="AM392" s="82" t="s">
        <v>778</v>
      </c>
      <c r="AN392" s="84" t="s">
        <v>479</v>
      </c>
      <c r="AO392" s="82">
        <v>9999</v>
      </c>
      <c r="AP392" s="87">
        <v>50.348999999999997</v>
      </c>
      <c r="AQ392" s="87">
        <v>88.11</v>
      </c>
      <c r="AR392" s="154"/>
    </row>
    <row r="393" spans="2:44" ht="15.75" customHeight="1" x14ac:dyDescent="0.25">
      <c r="D393" s="30" t="s">
        <v>22</v>
      </c>
      <c r="E393" s="30" t="s">
        <v>21</v>
      </c>
      <c r="V393" s="19"/>
      <c r="Z393" s="30" t="s">
        <v>22</v>
      </c>
      <c r="AA393" s="30" t="s">
        <v>21</v>
      </c>
      <c r="AH393" s="76" t="s">
        <v>473</v>
      </c>
      <c r="AI393" s="151">
        <v>24598</v>
      </c>
      <c r="AJ393" s="78" t="s">
        <v>713</v>
      </c>
      <c r="AK393" s="79">
        <v>45042</v>
      </c>
      <c r="AL393" s="76">
        <v>924011786</v>
      </c>
      <c r="AM393" s="76" t="s">
        <v>778</v>
      </c>
      <c r="AN393" s="78" t="s">
        <v>479</v>
      </c>
      <c r="AO393" s="76">
        <v>999</v>
      </c>
      <c r="AP393" s="81">
        <v>7.1420000000000003</v>
      </c>
      <c r="AQ393" s="81">
        <v>12.5</v>
      </c>
      <c r="AR393" s="154"/>
    </row>
    <row r="394" spans="2:44" x14ac:dyDescent="0.25">
      <c r="E394" s="1" t="s">
        <v>19</v>
      </c>
      <c r="V394" s="19"/>
      <c r="AA394" s="1" t="s">
        <v>19</v>
      </c>
      <c r="AH394" s="75"/>
      <c r="AI394" s="75"/>
      <c r="AJ394" s="75"/>
      <c r="AK394" s="75"/>
      <c r="AL394" s="75"/>
      <c r="AM394" s="75"/>
      <c r="AN394" s="75"/>
      <c r="AO394" s="75"/>
      <c r="AP394" s="75"/>
      <c r="AQ394" s="75">
        <f>SUM(AQ386:AQ393)</f>
        <v>862.92</v>
      </c>
      <c r="AR394" s="154"/>
    </row>
    <row r="395" spans="2:44" x14ac:dyDescent="0.25">
      <c r="V395" s="19"/>
      <c r="AR395" s="154"/>
    </row>
    <row r="396" spans="2:44" x14ac:dyDescent="0.25">
      <c r="V396" s="19"/>
      <c r="AR396" s="154"/>
    </row>
    <row r="397" spans="2:44" x14ac:dyDescent="0.25">
      <c r="V397" s="19"/>
      <c r="AR397" s="154"/>
    </row>
    <row r="398" spans="2:44" x14ac:dyDescent="0.25">
      <c r="V398" s="19"/>
      <c r="AR398" s="154"/>
    </row>
    <row r="399" spans="2:44" x14ac:dyDescent="0.25">
      <c r="V399" s="19"/>
    </row>
    <row r="400" spans="2:44" x14ac:dyDescent="0.25">
      <c r="V400" s="19"/>
    </row>
    <row r="401" spans="1:43" x14ac:dyDescent="0.2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</row>
    <row r="402" spans="1:43" x14ac:dyDescent="0.2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</row>
    <row r="403" spans="1:43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</row>
    <row r="404" spans="1:43" x14ac:dyDescent="0.25">
      <c r="V404" s="19"/>
    </row>
    <row r="405" spans="1:43" ht="27" customHeight="1" x14ac:dyDescent="0.4">
      <c r="H405" s="101" t="s">
        <v>30</v>
      </c>
      <c r="I405" s="101"/>
      <c r="J405" s="101"/>
      <c r="V405" s="19"/>
      <c r="AA405" s="165" t="s">
        <v>31</v>
      </c>
      <c r="AB405" s="165"/>
      <c r="AC405" s="165"/>
    </row>
    <row r="406" spans="1:43" ht="15" customHeight="1" x14ac:dyDescent="0.4">
      <c r="H406" s="101"/>
      <c r="I406" s="101"/>
      <c r="J406" s="101"/>
      <c r="V406" s="19"/>
      <c r="AA406" s="165"/>
      <c r="AB406" s="165"/>
      <c r="AC406" s="165"/>
    </row>
    <row r="407" spans="1:43" x14ac:dyDescent="0.25">
      <c r="V407" s="19"/>
    </row>
    <row r="408" spans="1:43" x14ac:dyDescent="0.25">
      <c r="V408" s="19"/>
    </row>
    <row r="409" spans="1:43" ht="23.25" x14ac:dyDescent="0.35">
      <c r="B409" s="26" t="s">
        <v>64</v>
      </c>
      <c r="V409" s="19"/>
      <c r="X409" s="24" t="s">
        <v>64</v>
      </c>
    </row>
    <row r="410" spans="1:43" ht="23.25" x14ac:dyDescent="0.35">
      <c r="B410" s="25" t="s">
        <v>32</v>
      </c>
      <c r="C410" s="22">
        <f>IF(X371="PAGADO",0,C376)</f>
        <v>241.01000000000022</v>
      </c>
      <c r="E410" s="166" t="s">
        <v>20</v>
      </c>
      <c r="F410" s="166"/>
      <c r="G410" s="166"/>
      <c r="H410" s="166"/>
      <c r="V410" s="19"/>
      <c r="X410" s="25" t="s">
        <v>32</v>
      </c>
      <c r="Y410" s="22">
        <f>IF(B1210="PAGADO",0,C415)</f>
        <v>218.61000000000013</v>
      </c>
      <c r="AA410" s="166" t="s">
        <v>20</v>
      </c>
      <c r="AB410" s="166"/>
      <c r="AC410" s="166"/>
      <c r="AD410" s="166"/>
    </row>
    <row r="411" spans="1:43" x14ac:dyDescent="0.25">
      <c r="B411" s="1" t="s">
        <v>0</v>
      </c>
      <c r="C411" s="21">
        <f>H426</f>
        <v>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9"/>
      <c r="X411" s="1" t="s">
        <v>0</v>
      </c>
      <c r="Y411" s="21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2"/>
      <c r="E412" s="4"/>
      <c r="F412" s="3"/>
      <c r="G412" s="3"/>
      <c r="H412" s="5"/>
      <c r="N412" s="3"/>
      <c r="O412" s="3"/>
      <c r="P412" s="3"/>
      <c r="Q412" s="3"/>
      <c r="R412" s="20"/>
      <c r="S412" s="3"/>
      <c r="V412" s="19"/>
      <c r="Y412" s="22"/>
      <c r="AA412" s="4"/>
      <c r="AB412" s="3"/>
      <c r="AC412" s="3"/>
      <c r="AD412" s="5"/>
      <c r="AJ412" s="3"/>
      <c r="AK412" s="3"/>
      <c r="AL412" s="3"/>
      <c r="AM412" s="3"/>
      <c r="AN412" s="20"/>
      <c r="AO412" s="3"/>
    </row>
    <row r="413" spans="1:43" x14ac:dyDescent="0.25">
      <c r="B413" s="1" t="s">
        <v>24</v>
      </c>
      <c r="C413" s="21">
        <f>IF(C410&gt;0,C410+C411,C411)</f>
        <v>241.01000000000022</v>
      </c>
      <c r="E413" s="4"/>
      <c r="F413" s="3"/>
      <c r="G413" s="3"/>
      <c r="H413" s="5"/>
      <c r="N413" s="3"/>
      <c r="O413" s="3"/>
      <c r="P413" s="3"/>
      <c r="Q413" s="3"/>
      <c r="R413" s="20"/>
      <c r="S413" s="3"/>
      <c r="V413" s="19"/>
      <c r="X413" s="1" t="s">
        <v>24</v>
      </c>
      <c r="Y413" s="21">
        <f>IF(Y410&gt;0,Y410+Y411,Y411)</f>
        <v>218.61000000000013</v>
      </c>
      <c r="AA413" s="4"/>
      <c r="AB413" s="3"/>
      <c r="AC413" s="3"/>
      <c r="AD413" s="5"/>
      <c r="AJ413" s="3"/>
      <c r="AK413" s="3"/>
      <c r="AL413" s="3"/>
      <c r="AM413" s="3"/>
      <c r="AN413" s="20"/>
      <c r="AO413" s="3"/>
    </row>
    <row r="414" spans="1:43" x14ac:dyDescent="0.25">
      <c r="B414" s="1" t="s">
        <v>9</v>
      </c>
      <c r="C414" s="22">
        <f>C438</f>
        <v>22.400000000000091</v>
      </c>
      <c r="E414" s="4"/>
      <c r="F414" s="3"/>
      <c r="G414" s="3"/>
      <c r="H414" s="5"/>
      <c r="N414" s="3"/>
      <c r="O414" s="3"/>
      <c r="P414" s="3"/>
      <c r="Q414" s="3"/>
      <c r="R414" s="20"/>
      <c r="S414" s="3"/>
      <c r="V414" s="19"/>
      <c r="X414" s="1" t="s">
        <v>9</v>
      </c>
      <c r="Y414" s="22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20"/>
      <c r="AO414" s="3"/>
    </row>
    <row r="415" spans="1:43" x14ac:dyDescent="0.25">
      <c r="B415" s="6" t="s">
        <v>26</v>
      </c>
      <c r="C415" s="23">
        <f>C413-C414</f>
        <v>218.61000000000013</v>
      </c>
      <c r="E415" s="4"/>
      <c r="F415" s="3"/>
      <c r="G415" s="3"/>
      <c r="H415" s="5"/>
      <c r="N415" s="3"/>
      <c r="O415" s="3"/>
      <c r="P415" s="3"/>
      <c r="Q415" s="3"/>
      <c r="R415" s="20"/>
      <c r="S415" s="3"/>
      <c r="V415" s="19"/>
      <c r="X415" s="6" t="s">
        <v>27</v>
      </c>
      <c r="Y415" s="23">
        <f>Y413-Y414</f>
        <v>218.61000000000013</v>
      </c>
      <c r="AA415" s="4"/>
      <c r="AB415" s="3"/>
      <c r="AC415" s="3"/>
      <c r="AD415" s="5"/>
      <c r="AJ415" s="3"/>
      <c r="AK415" s="3"/>
      <c r="AL415" s="3"/>
      <c r="AM415" s="3"/>
      <c r="AN415" s="20"/>
      <c r="AO415" s="3"/>
    </row>
    <row r="416" spans="1:43" ht="23.25" x14ac:dyDescent="0.35">
      <c r="B416" s="6"/>
      <c r="C416" s="7"/>
      <c r="E416" s="9"/>
      <c r="F416" s="10"/>
      <c r="G416" s="10"/>
      <c r="H416" s="5"/>
      <c r="N416" s="3"/>
      <c r="O416" s="3"/>
      <c r="P416" s="3"/>
      <c r="Q416" s="3"/>
      <c r="R416" s="20"/>
      <c r="S416" s="3"/>
      <c r="V416" s="19"/>
      <c r="X416" s="168" t="str">
        <f>IF(Y415&lt;0,"NO PAGAR","COBRAR'")</f>
        <v>COBRAR'</v>
      </c>
      <c r="Y416" s="168"/>
      <c r="AA416" s="9"/>
      <c r="AB416" s="10"/>
      <c r="AC416" s="10"/>
      <c r="AD416" s="5"/>
      <c r="AJ416" s="3"/>
      <c r="AK416" s="3"/>
      <c r="AL416" s="3"/>
      <c r="AM416" s="3"/>
      <c r="AN416" s="20"/>
      <c r="AO416" s="3"/>
    </row>
    <row r="417" spans="2:41" ht="23.25" x14ac:dyDescent="0.35">
      <c r="B417" s="168" t="str">
        <f>IF(C415&lt;0,"NO PAGAR","COBRAR'")</f>
        <v>COBRAR'</v>
      </c>
      <c r="C417" s="168"/>
      <c r="E417" s="9"/>
      <c r="F417" s="10"/>
      <c r="G417" s="10"/>
      <c r="H417" s="5"/>
      <c r="N417" s="3"/>
      <c r="O417" s="3"/>
      <c r="P417" s="3"/>
      <c r="Q417" s="3"/>
      <c r="R417" s="20"/>
      <c r="S417" s="3"/>
      <c r="V417" s="19"/>
      <c r="X417" s="6"/>
      <c r="Y417" s="8"/>
      <c r="AA417" s="9"/>
      <c r="AB417" s="10"/>
      <c r="AC417" s="10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59" t="s">
        <v>9</v>
      </c>
      <c r="C418" s="160"/>
      <c r="E418" s="9"/>
      <c r="F418" s="10"/>
      <c r="G418" s="10"/>
      <c r="H418" s="5"/>
      <c r="N418" s="3"/>
      <c r="O418" s="3"/>
      <c r="P418" s="3"/>
      <c r="Q418" s="3"/>
      <c r="R418" s="20"/>
      <c r="S418" s="3"/>
      <c r="V418" s="19"/>
      <c r="X418" s="159" t="s">
        <v>9</v>
      </c>
      <c r="Y418" s="160"/>
      <c r="AA418" s="9"/>
      <c r="AB418" s="10"/>
      <c r="AC418" s="10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11" t="str">
        <f>IF(Y376&lt;0,"SALDO ADELANTADO","SALDO A FAVOR '")</f>
        <v>SALDO ADELANTADO</v>
      </c>
      <c r="C419" s="12">
        <f>IF(Y376&lt;=0,Y376*-1)</f>
        <v>22.400000000000091</v>
      </c>
      <c r="E419" s="9"/>
      <c r="F419" s="10"/>
      <c r="G419" s="10"/>
      <c r="H419" s="5"/>
      <c r="N419" s="3"/>
      <c r="O419" s="3"/>
      <c r="P419" s="3"/>
      <c r="Q419" s="3"/>
      <c r="R419" s="20"/>
      <c r="S419" s="3"/>
      <c r="V419" s="19"/>
      <c r="X419" s="11" t="str">
        <f>IF(C415&lt;0,"SALDO ADELANTADO","SALDO A FAVOR'")</f>
        <v>SALDO A FAVOR'</v>
      </c>
      <c r="Y419" s="12" t="b">
        <f>IF(C415&lt;=0,C415*-1)</f>
        <v>0</v>
      </c>
      <c r="AA419" s="9"/>
      <c r="AB419" s="10"/>
      <c r="AC419" s="10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13" t="s">
        <v>10</v>
      </c>
      <c r="C420" s="12">
        <f>R428</f>
        <v>0</v>
      </c>
      <c r="E420" s="9"/>
      <c r="F420" s="10"/>
      <c r="G420" s="10"/>
      <c r="H420" s="5"/>
      <c r="N420" s="3"/>
      <c r="O420" s="3"/>
      <c r="P420" s="3"/>
      <c r="Q420" s="3"/>
      <c r="R420" s="20"/>
      <c r="S420" s="3"/>
      <c r="V420" s="19"/>
      <c r="X420" s="13" t="s">
        <v>10</v>
      </c>
      <c r="Y420" s="12">
        <f>AN428</f>
        <v>0</v>
      </c>
      <c r="AA420" s="9"/>
      <c r="AB420" s="10"/>
      <c r="AC420" s="10"/>
      <c r="AD420" s="5"/>
      <c r="AJ420" s="3"/>
      <c r="AK420" s="3"/>
      <c r="AL420" s="3"/>
      <c r="AM420" s="3"/>
      <c r="AN420" s="20"/>
      <c r="AO420" s="3"/>
    </row>
    <row r="421" spans="2:41" x14ac:dyDescent="0.25">
      <c r="B421" s="13" t="s">
        <v>11</v>
      </c>
      <c r="C421" s="12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13" t="s">
        <v>11</v>
      </c>
      <c r="Y421" s="12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13" t="s">
        <v>12</v>
      </c>
      <c r="C422" s="12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13" t="s">
        <v>12</v>
      </c>
      <c r="Y422" s="12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3" t="s">
        <v>13</v>
      </c>
      <c r="C423" s="12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3" t="s">
        <v>13</v>
      </c>
      <c r="Y423" s="12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3" t="s">
        <v>14</v>
      </c>
      <c r="C424" s="12"/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3" t="s">
        <v>14</v>
      </c>
      <c r="Y424" s="12"/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15</v>
      </c>
      <c r="C425" s="12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15</v>
      </c>
      <c r="Y425" s="12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16</v>
      </c>
      <c r="C426" s="12"/>
      <c r="E426" s="161" t="s">
        <v>7</v>
      </c>
      <c r="F426" s="162"/>
      <c r="G426" s="163"/>
      <c r="H426" s="5">
        <f>SUM(H412:H425)</f>
        <v>0</v>
      </c>
      <c r="N426" s="3"/>
      <c r="O426" s="3"/>
      <c r="P426" s="3"/>
      <c r="Q426" s="3"/>
      <c r="R426" s="20"/>
      <c r="S426" s="3"/>
      <c r="V426" s="19"/>
      <c r="X426" s="13" t="s">
        <v>16</v>
      </c>
      <c r="Y426" s="12"/>
      <c r="AA426" s="161" t="s">
        <v>7</v>
      </c>
      <c r="AB426" s="162"/>
      <c r="AC426" s="163"/>
      <c r="AD426" s="5">
        <f>SUM(AD412:AD425)</f>
        <v>0</v>
      </c>
      <c r="AJ426" s="3"/>
      <c r="AK426" s="3"/>
      <c r="AL426" s="3"/>
      <c r="AM426" s="3"/>
      <c r="AN426" s="20"/>
      <c r="AO426" s="3"/>
    </row>
    <row r="427" spans="2:41" x14ac:dyDescent="0.25">
      <c r="B427" s="13" t="s">
        <v>17</v>
      </c>
      <c r="C427" s="12"/>
      <c r="E427" s="15"/>
      <c r="F427" s="15"/>
      <c r="G427" s="15"/>
      <c r="N427" s="3"/>
      <c r="O427" s="3"/>
      <c r="P427" s="3"/>
      <c r="Q427" s="3"/>
      <c r="R427" s="20"/>
      <c r="S427" s="3"/>
      <c r="V427" s="19"/>
      <c r="X427" s="13" t="s">
        <v>17</v>
      </c>
      <c r="Y427" s="12"/>
      <c r="AA427" s="15"/>
      <c r="AB427" s="15"/>
      <c r="AC427" s="15"/>
      <c r="AJ427" s="3"/>
      <c r="AK427" s="3"/>
      <c r="AL427" s="3"/>
      <c r="AM427" s="3"/>
      <c r="AN427" s="20"/>
      <c r="AO427" s="3"/>
    </row>
    <row r="428" spans="2:41" x14ac:dyDescent="0.25">
      <c r="B428" s="14"/>
      <c r="C428" s="12"/>
      <c r="N428" s="161" t="s">
        <v>7</v>
      </c>
      <c r="O428" s="162"/>
      <c r="P428" s="162"/>
      <c r="Q428" s="163"/>
      <c r="R428" s="20">
        <f>SUM(R412:R427)</f>
        <v>0</v>
      </c>
      <c r="S428" s="3"/>
      <c r="V428" s="19"/>
      <c r="X428" s="14"/>
      <c r="Y428" s="12"/>
      <c r="AJ428" s="161" t="s">
        <v>7</v>
      </c>
      <c r="AK428" s="162"/>
      <c r="AL428" s="162"/>
      <c r="AM428" s="163"/>
      <c r="AN428" s="20">
        <f>SUM(AN412:AN427)</f>
        <v>0</v>
      </c>
      <c r="AO428" s="3"/>
    </row>
    <row r="429" spans="2:41" x14ac:dyDescent="0.25">
      <c r="B429" s="14"/>
      <c r="C429" s="12"/>
      <c r="V429" s="19"/>
      <c r="X429" s="14"/>
      <c r="Y429" s="12"/>
    </row>
    <row r="430" spans="2:41" x14ac:dyDescent="0.25">
      <c r="B430" s="14"/>
      <c r="C430" s="12"/>
      <c r="V430" s="19"/>
      <c r="X430" s="14"/>
      <c r="Y430" s="12"/>
    </row>
    <row r="431" spans="2:41" x14ac:dyDescent="0.25">
      <c r="B431" s="14"/>
      <c r="C431" s="12"/>
      <c r="E431" s="16"/>
      <c r="V431" s="19"/>
      <c r="X431" s="14"/>
      <c r="Y431" s="12"/>
      <c r="AA431" s="16"/>
    </row>
    <row r="432" spans="2:41" x14ac:dyDescent="0.25">
      <c r="B432" s="14"/>
      <c r="C432" s="12"/>
      <c r="V432" s="19"/>
      <c r="X432" s="14"/>
      <c r="Y432" s="12"/>
    </row>
    <row r="433" spans="2:27" x14ac:dyDescent="0.25">
      <c r="B433" s="14"/>
      <c r="C433" s="12"/>
      <c r="V433" s="19"/>
      <c r="X433" s="14"/>
      <c r="Y433" s="12"/>
    </row>
    <row r="434" spans="2:27" x14ac:dyDescent="0.25">
      <c r="B434" s="14"/>
      <c r="C434" s="12"/>
      <c r="V434" s="19"/>
      <c r="X434" s="14"/>
      <c r="Y434" s="12"/>
    </row>
    <row r="435" spans="2:27" x14ac:dyDescent="0.25">
      <c r="B435" s="14"/>
      <c r="C435" s="12"/>
      <c r="V435" s="19"/>
      <c r="X435" s="14"/>
      <c r="Y435" s="12"/>
    </row>
    <row r="436" spans="2:27" x14ac:dyDescent="0.25">
      <c r="B436" s="14"/>
      <c r="C436" s="12"/>
      <c r="V436" s="19"/>
      <c r="X436" s="14"/>
      <c r="Y436" s="12"/>
    </row>
    <row r="437" spans="2:27" x14ac:dyDescent="0.25">
      <c r="B437" s="13"/>
      <c r="C437" s="12"/>
      <c r="V437" s="19"/>
      <c r="X437" s="13"/>
      <c r="Y437" s="12"/>
    </row>
    <row r="438" spans="2:27" x14ac:dyDescent="0.25">
      <c r="B438" s="17" t="s">
        <v>18</v>
      </c>
      <c r="C438" s="18">
        <f>SUM(C419:C437)</f>
        <v>22.400000000000091</v>
      </c>
      <c r="D438" s="30" t="s">
        <v>22</v>
      </c>
      <c r="E438" s="30" t="s">
        <v>21</v>
      </c>
      <c r="V438" s="19"/>
      <c r="X438" s="17" t="s">
        <v>18</v>
      </c>
      <c r="Y438" s="18">
        <f>SUM(Y419:Y437)</f>
        <v>0</v>
      </c>
      <c r="Z438" s="30" t="s">
        <v>22</v>
      </c>
      <c r="AA438" s="30" t="s">
        <v>21</v>
      </c>
    </row>
    <row r="439" spans="2:27" x14ac:dyDescent="0.25">
      <c r="E439" s="1" t="s">
        <v>19</v>
      </c>
      <c r="V439" s="19"/>
      <c r="AA439" s="1" t="s">
        <v>19</v>
      </c>
    </row>
    <row r="440" spans="2:27" x14ac:dyDescent="0.25">
      <c r="V440" s="19"/>
    </row>
    <row r="441" spans="2:27" x14ac:dyDescent="0.25">
      <c r="V441" s="19"/>
    </row>
    <row r="442" spans="2:27" x14ac:dyDescent="0.25">
      <c r="V442" s="19"/>
    </row>
    <row r="443" spans="2:27" x14ac:dyDescent="0.25">
      <c r="V443" s="19"/>
    </row>
    <row r="444" spans="2:27" x14ac:dyDescent="0.25">
      <c r="V444" s="19"/>
    </row>
    <row r="445" spans="2:27" x14ac:dyDescent="0.25">
      <c r="V445" s="19"/>
    </row>
    <row r="446" spans="2:27" x14ac:dyDescent="0.25">
      <c r="V446" s="19"/>
    </row>
    <row r="447" spans="2:27" x14ac:dyDescent="0.25">
      <c r="V447" s="19"/>
    </row>
    <row r="448" spans="2:27" x14ac:dyDescent="0.25">
      <c r="V448" s="19"/>
    </row>
    <row r="449" spans="2:41" x14ac:dyDescent="0.25">
      <c r="V449" s="19"/>
    </row>
    <row r="450" spans="2:41" x14ac:dyDescent="0.25">
      <c r="V450" s="19"/>
    </row>
    <row r="451" spans="2:41" x14ac:dyDescent="0.25">
      <c r="V451" s="19"/>
    </row>
    <row r="452" spans="2:41" x14ac:dyDescent="0.25">
      <c r="V452" s="19"/>
    </row>
    <row r="453" spans="2:41" x14ac:dyDescent="0.25">
      <c r="V453" s="19"/>
    </row>
    <row r="454" spans="2:41" x14ac:dyDescent="0.25">
      <c r="V454" s="19"/>
    </row>
    <row r="455" spans="2:41" x14ac:dyDescent="0.25">
      <c r="V455" s="19"/>
    </row>
    <row r="456" spans="2:41" x14ac:dyDescent="0.25">
      <c r="V456" s="19"/>
      <c r="AC456" s="164" t="s">
        <v>29</v>
      </c>
      <c r="AD456" s="164"/>
      <c r="AE456" s="164"/>
    </row>
    <row r="457" spans="2:41" ht="15" customHeight="1" x14ac:dyDescent="0.4">
      <c r="H457" s="101" t="s">
        <v>28</v>
      </c>
      <c r="I457" s="101"/>
      <c r="J457" s="101"/>
      <c r="V457" s="19"/>
      <c r="AC457" s="164"/>
      <c r="AD457" s="164"/>
      <c r="AE457" s="164"/>
    </row>
    <row r="458" spans="2:41" ht="15" customHeight="1" x14ac:dyDescent="0.4">
      <c r="H458" s="101"/>
      <c r="I458" s="101"/>
      <c r="J458" s="101"/>
      <c r="V458" s="19"/>
      <c r="AC458" s="164"/>
      <c r="AD458" s="164"/>
      <c r="AE458" s="164"/>
    </row>
    <row r="459" spans="2:41" x14ac:dyDescent="0.25">
      <c r="V459" s="19"/>
    </row>
    <row r="460" spans="2:41" x14ac:dyDescent="0.25">
      <c r="V460" s="19"/>
    </row>
    <row r="461" spans="2:41" ht="23.25" x14ac:dyDescent="0.35">
      <c r="B461" s="24" t="s">
        <v>66</v>
      </c>
      <c r="V461" s="19"/>
      <c r="X461" s="24" t="s">
        <v>66</v>
      </c>
    </row>
    <row r="462" spans="2:41" ht="23.25" x14ac:dyDescent="0.35">
      <c r="B462" s="25" t="s">
        <v>32</v>
      </c>
      <c r="C462" s="22">
        <f>IF(X410="PAGADO",0,Y415)</f>
        <v>218.61000000000013</v>
      </c>
      <c r="E462" s="166" t="s">
        <v>20</v>
      </c>
      <c r="F462" s="166"/>
      <c r="G462" s="166"/>
      <c r="H462" s="166"/>
      <c r="V462" s="19"/>
      <c r="X462" s="25" t="s">
        <v>32</v>
      </c>
      <c r="Y462" s="22">
        <f>IF(B462="PAGADO",0,C467)</f>
        <v>218.61000000000013</v>
      </c>
      <c r="AA462" s="166" t="s">
        <v>20</v>
      </c>
      <c r="AB462" s="166"/>
      <c r="AC462" s="166"/>
      <c r="AD462" s="166"/>
    </row>
    <row r="463" spans="2:41" x14ac:dyDescent="0.25">
      <c r="B463" s="1" t="s">
        <v>0</v>
      </c>
      <c r="C463" s="21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9"/>
      <c r="X463" s="1" t="s">
        <v>0</v>
      </c>
      <c r="Y463" s="21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 x14ac:dyDescent="0.25">
      <c r="C464" s="22"/>
      <c r="E464" s="4"/>
      <c r="F464" s="3"/>
      <c r="G464" s="3"/>
      <c r="H464" s="5"/>
      <c r="N464" s="3"/>
      <c r="O464" s="3"/>
      <c r="P464" s="3"/>
      <c r="Q464" s="3"/>
      <c r="R464" s="20"/>
      <c r="S464" s="3"/>
      <c r="V464" s="19"/>
      <c r="Y464" s="22"/>
      <c r="AA464" s="4"/>
      <c r="AB464" s="3"/>
      <c r="AC464" s="3"/>
      <c r="AD464" s="5"/>
      <c r="AJ464" s="3"/>
      <c r="AK464" s="3"/>
      <c r="AL464" s="3"/>
      <c r="AM464" s="3"/>
      <c r="AN464" s="20"/>
      <c r="AO464" s="3"/>
    </row>
    <row r="465" spans="2:41" x14ac:dyDescent="0.25">
      <c r="B465" s="1" t="s">
        <v>24</v>
      </c>
      <c r="C465" s="21">
        <f>IF(C462&gt;0,C462+C463,C463)</f>
        <v>218.61000000000013</v>
      </c>
      <c r="E465" s="4"/>
      <c r="F465" s="3"/>
      <c r="G465" s="3"/>
      <c r="H465" s="5"/>
      <c r="N465" s="3"/>
      <c r="O465" s="3"/>
      <c r="P465" s="3"/>
      <c r="Q465" s="3"/>
      <c r="R465" s="20"/>
      <c r="S465" s="3"/>
      <c r="V465" s="19"/>
      <c r="X465" s="1" t="s">
        <v>24</v>
      </c>
      <c r="Y465" s="21">
        <f>IF(Y462&gt;0,Y462+Y463,Y463)</f>
        <v>218.61000000000013</v>
      </c>
      <c r="AA465" s="4"/>
      <c r="AB465" s="3"/>
      <c r="AC465" s="3"/>
      <c r="AD465" s="5"/>
      <c r="AJ465" s="3"/>
      <c r="AK465" s="3"/>
      <c r="AL465" s="3"/>
      <c r="AM465" s="3"/>
      <c r="AN465" s="20"/>
      <c r="AO465" s="3"/>
    </row>
    <row r="466" spans="2:41" x14ac:dyDescent="0.25">
      <c r="B466" s="1" t="s">
        <v>9</v>
      </c>
      <c r="C466" s="22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20"/>
      <c r="S466" s="3"/>
      <c r="V466" s="19"/>
      <c r="X466" s="1" t="s">
        <v>9</v>
      </c>
      <c r="Y466" s="22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20"/>
      <c r="AO466" s="3"/>
    </row>
    <row r="467" spans="2:41" x14ac:dyDescent="0.25">
      <c r="B467" s="6" t="s">
        <v>25</v>
      </c>
      <c r="C467" s="23">
        <f>C465-C466</f>
        <v>218.61000000000013</v>
      </c>
      <c r="E467" s="4"/>
      <c r="F467" s="3"/>
      <c r="G467" s="3"/>
      <c r="H467" s="5"/>
      <c r="N467" s="3"/>
      <c r="O467" s="3"/>
      <c r="P467" s="3"/>
      <c r="Q467" s="3"/>
      <c r="R467" s="20"/>
      <c r="S467" s="3"/>
      <c r="V467" s="19"/>
      <c r="X467" s="6" t="s">
        <v>8</v>
      </c>
      <c r="Y467" s="23">
        <f>Y465-Y466</f>
        <v>218.61000000000013</v>
      </c>
      <c r="AA467" s="4"/>
      <c r="AB467" s="3"/>
      <c r="AC467" s="3"/>
      <c r="AD467" s="5"/>
      <c r="AJ467" s="3"/>
      <c r="AK467" s="3"/>
      <c r="AL467" s="3"/>
      <c r="AM467" s="3"/>
      <c r="AN467" s="20"/>
      <c r="AO467" s="3"/>
    </row>
    <row r="468" spans="2:41" ht="26.25" x14ac:dyDescent="0.4">
      <c r="B468" s="167" t="str">
        <f>IF(C467&lt;0,"NO PAGAR","COBRAR")</f>
        <v>COBRAR</v>
      </c>
      <c r="C468" s="167"/>
      <c r="E468" s="9"/>
      <c r="F468" s="10"/>
      <c r="G468" s="10"/>
      <c r="H468" s="5"/>
      <c r="N468" s="3"/>
      <c r="O468" s="3"/>
      <c r="P468" s="3"/>
      <c r="Q468" s="3"/>
      <c r="R468" s="20"/>
      <c r="S468" s="3"/>
      <c r="V468" s="19"/>
      <c r="X468" s="167" t="str">
        <f>IF(Y467&lt;0,"NO PAGAR","COBRAR")</f>
        <v>COBRAR</v>
      </c>
      <c r="Y468" s="167"/>
      <c r="AA468" s="9"/>
      <c r="AB468" s="10"/>
      <c r="AC468" s="10"/>
      <c r="AD468" s="5"/>
      <c r="AJ468" s="3"/>
      <c r="AK468" s="3"/>
      <c r="AL468" s="3"/>
      <c r="AM468" s="3"/>
      <c r="AN468" s="20"/>
      <c r="AO468" s="3"/>
    </row>
    <row r="469" spans="2:41" x14ac:dyDescent="0.25">
      <c r="B469" s="159" t="s">
        <v>9</v>
      </c>
      <c r="C469" s="160"/>
      <c r="E469" s="9"/>
      <c r="F469" s="10"/>
      <c r="G469" s="10"/>
      <c r="H469" s="5"/>
      <c r="N469" s="3"/>
      <c r="O469" s="3"/>
      <c r="P469" s="3"/>
      <c r="Q469" s="3"/>
      <c r="R469" s="20"/>
      <c r="S469" s="3"/>
      <c r="V469" s="19"/>
      <c r="X469" s="159" t="s">
        <v>9</v>
      </c>
      <c r="Y469" s="160"/>
      <c r="AA469" s="9"/>
      <c r="AB469" s="10"/>
      <c r="AC469" s="10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1" t="str">
        <f>IF(C503&lt;0,"SALDO A FAVOR","SALDO ADELANTAD0'")</f>
        <v>SALDO ADELANTAD0'</v>
      </c>
      <c r="C470" s="12" t="b">
        <f>IF(Y415&lt;=0,Y415*-1)</f>
        <v>0</v>
      </c>
      <c r="E470" s="9"/>
      <c r="F470" s="10"/>
      <c r="G470" s="10"/>
      <c r="H470" s="5"/>
      <c r="N470" s="3"/>
      <c r="O470" s="3"/>
      <c r="P470" s="3"/>
      <c r="Q470" s="3"/>
      <c r="R470" s="20"/>
      <c r="S470" s="3"/>
      <c r="V470" s="19"/>
      <c r="X470" s="11" t="str">
        <f>IF(C467&lt;0,"SALDO ADELANTADO","SALDO A FAVOR'")</f>
        <v>SALDO A FAVOR'</v>
      </c>
      <c r="Y470" s="12" t="b">
        <f>IF(C467&lt;=0,C467*-1)</f>
        <v>0</v>
      </c>
      <c r="AA470" s="9"/>
      <c r="AB470" s="10"/>
      <c r="AC470" s="10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3" t="s">
        <v>10</v>
      </c>
      <c r="C471" s="12">
        <f>R480</f>
        <v>0</v>
      </c>
      <c r="E471" s="9"/>
      <c r="F471" s="10"/>
      <c r="G471" s="10"/>
      <c r="H471" s="5"/>
      <c r="N471" s="3"/>
      <c r="O471" s="3"/>
      <c r="P471" s="3"/>
      <c r="Q471" s="3"/>
      <c r="R471" s="20"/>
      <c r="S471" s="3"/>
      <c r="V471" s="19"/>
      <c r="X471" s="13" t="s">
        <v>10</v>
      </c>
      <c r="Y471" s="12">
        <f>AN480</f>
        <v>0</v>
      </c>
      <c r="AA471" s="9"/>
      <c r="AB471" s="10"/>
      <c r="AC471" s="10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13" t="s">
        <v>11</v>
      </c>
      <c r="C472" s="12"/>
      <c r="E472" s="9"/>
      <c r="F472" s="10"/>
      <c r="G472" s="10"/>
      <c r="H472" s="5"/>
      <c r="N472" s="3"/>
      <c r="O472" s="3"/>
      <c r="P472" s="3"/>
      <c r="Q472" s="3"/>
      <c r="R472" s="20"/>
      <c r="S472" s="3"/>
      <c r="V472" s="19"/>
      <c r="X472" s="13" t="s">
        <v>11</v>
      </c>
      <c r="Y472" s="12"/>
      <c r="AA472" s="9"/>
      <c r="AB472" s="10"/>
      <c r="AC472" s="10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3" t="s">
        <v>12</v>
      </c>
      <c r="C473" s="12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3" t="s">
        <v>12</v>
      </c>
      <c r="Y473" s="12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3" t="s">
        <v>13</v>
      </c>
      <c r="C474" s="12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3" t="s">
        <v>13</v>
      </c>
      <c r="Y474" s="12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3" t="s">
        <v>14</v>
      </c>
      <c r="C475" s="12"/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3" t="s">
        <v>14</v>
      </c>
      <c r="Y475" s="12"/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15</v>
      </c>
      <c r="C476" s="12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15</v>
      </c>
      <c r="Y476" s="12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16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16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17</v>
      </c>
      <c r="C478" s="12"/>
      <c r="E478" s="161" t="s">
        <v>7</v>
      </c>
      <c r="F478" s="162"/>
      <c r="G478" s="163"/>
      <c r="H478" s="5">
        <f>SUM(H464:H477)</f>
        <v>0</v>
      </c>
      <c r="N478" s="3"/>
      <c r="O478" s="3"/>
      <c r="P478" s="3"/>
      <c r="Q478" s="3"/>
      <c r="R478" s="20"/>
      <c r="S478" s="3"/>
      <c r="V478" s="19"/>
      <c r="X478" s="13" t="s">
        <v>17</v>
      </c>
      <c r="Y478" s="12"/>
      <c r="AA478" s="161" t="s">
        <v>7</v>
      </c>
      <c r="AB478" s="162"/>
      <c r="AC478" s="163"/>
      <c r="AD478" s="5">
        <f>SUM(AD464:AD477)</f>
        <v>0</v>
      </c>
      <c r="AJ478" s="3"/>
      <c r="AK478" s="3"/>
      <c r="AL478" s="3"/>
      <c r="AM478" s="3"/>
      <c r="AN478" s="20"/>
      <c r="AO478" s="3"/>
    </row>
    <row r="479" spans="2:41" x14ac:dyDescent="0.25">
      <c r="B479" s="14"/>
      <c r="C479" s="12"/>
      <c r="E479" s="15"/>
      <c r="F479" s="15"/>
      <c r="G479" s="15"/>
      <c r="N479" s="3"/>
      <c r="O479" s="3"/>
      <c r="P479" s="3"/>
      <c r="Q479" s="3"/>
      <c r="R479" s="20"/>
      <c r="S479" s="3"/>
      <c r="V479" s="19"/>
      <c r="X479" s="14"/>
      <c r="Y479" s="12"/>
      <c r="AA479" s="15"/>
      <c r="AB479" s="15"/>
      <c r="AC479" s="15"/>
      <c r="AJ479" s="3"/>
      <c r="AK479" s="3"/>
      <c r="AL479" s="3"/>
      <c r="AM479" s="3"/>
      <c r="AN479" s="20"/>
      <c r="AO479" s="3"/>
    </row>
    <row r="480" spans="2:41" x14ac:dyDescent="0.25">
      <c r="B480" s="14"/>
      <c r="C480" s="12"/>
      <c r="N480" s="161" t="s">
        <v>7</v>
      </c>
      <c r="O480" s="162"/>
      <c r="P480" s="162"/>
      <c r="Q480" s="163"/>
      <c r="R480" s="20">
        <f>SUM(R464:R479)</f>
        <v>0</v>
      </c>
      <c r="S480" s="3"/>
      <c r="V480" s="19"/>
      <c r="X480" s="14"/>
      <c r="Y480" s="12"/>
      <c r="AJ480" s="161" t="s">
        <v>7</v>
      </c>
      <c r="AK480" s="162"/>
      <c r="AL480" s="162"/>
      <c r="AM480" s="163"/>
      <c r="AN480" s="20">
        <f>SUM(AN464:AN479)</f>
        <v>0</v>
      </c>
      <c r="AO480" s="3"/>
    </row>
    <row r="481" spans="2:27" x14ac:dyDescent="0.25">
      <c r="B481" s="14"/>
      <c r="C481" s="12"/>
      <c r="V481" s="19"/>
      <c r="X481" s="14"/>
      <c r="Y481" s="12"/>
    </row>
    <row r="482" spans="2:27" x14ac:dyDescent="0.25">
      <c r="B482" s="14"/>
      <c r="C482" s="12"/>
      <c r="V482" s="19"/>
      <c r="X482" s="14"/>
      <c r="Y482" s="12"/>
    </row>
    <row r="483" spans="2:27" x14ac:dyDescent="0.25">
      <c r="B483" s="14"/>
      <c r="C483" s="12"/>
      <c r="E483" s="16"/>
      <c r="V483" s="19"/>
      <c r="X483" s="14"/>
      <c r="Y483" s="12"/>
      <c r="AA483" s="16"/>
    </row>
    <row r="484" spans="2:27" x14ac:dyDescent="0.25">
      <c r="B484" s="14"/>
      <c r="C484" s="12"/>
      <c r="V484" s="19"/>
      <c r="X484" s="14"/>
      <c r="Y484" s="12"/>
    </row>
    <row r="485" spans="2:27" x14ac:dyDescent="0.25">
      <c r="B485" s="14"/>
      <c r="C485" s="12"/>
      <c r="V485" s="19"/>
      <c r="X485" s="14"/>
      <c r="Y485" s="12"/>
    </row>
    <row r="486" spans="2:27" x14ac:dyDescent="0.25">
      <c r="B486" s="14"/>
      <c r="C486" s="12"/>
      <c r="V486" s="19"/>
      <c r="X486" s="14"/>
      <c r="Y486" s="12"/>
    </row>
    <row r="487" spans="2:27" x14ac:dyDescent="0.25">
      <c r="B487" s="14"/>
      <c r="C487" s="12"/>
      <c r="V487" s="19"/>
      <c r="X487" s="14"/>
      <c r="Y487" s="12"/>
    </row>
    <row r="488" spans="2:27" x14ac:dyDescent="0.25">
      <c r="B488" s="13"/>
      <c r="C488" s="12"/>
      <c r="V488" s="19"/>
      <c r="X488" s="13"/>
      <c r="Y488" s="12"/>
    </row>
    <row r="489" spans="2:27" x14ac:dyDescent="0.25">
      <c r="B489" s="17" t="s">
        <v>18</v>
      </c>
      <c r="C489" s="18">
        <f>SUM(C470:C488)</f>
        <v>0</v>
      </c>
      <c r="V489" s="19"/>
      <c r="X489" s="17" t="s">
        <v>18</v>
      </c>
      <c r="Y489" s="18">
        <f>SUM(Y470:Y488)</f>
        <v>0</v>
      </c>
    </row>
    <row r="490" spans="2:27" x14ac:dyDescent="0.25">
      <c r="D490" s="30" t="s">
        <v>22</v>
      </c>
      <c r="E490" s="30" t="s">
        <v>21</v>
      </c>
      <c r="V490" s="19"/>
      <c r="Z490" s="30" t="s">
        <v>22</v>
      </c>
      <c r="AA490" s="30" t="s">
        <v>21</v>
      </c>
    </row>
    <row r="491" spans="2:27" x14ac:dyDescent="0.25">
      <c r="E491" s="1" t="s">
        <v>19</v>
      </c>
      <c r="V491" s="19"/>
      <c r="AA491" s="1" t="s">
        <v>19</v>
      </c>
    </row>
    <row r="492" spans="2:27" x14ac:dyDescent="0.25">
      <c r="V492" s="19"/>
    </row>
    <row r="493" spans="2:27" x14ac:dyDescent="0.25">
      <c r="V493" s="19"/>
    </row>
    <row r="494" spans="2:27" x14ac:dyDescent="0.25">
      <c r="V494" s="19"/>
    </row>
    <row r="495" spans="2:27" x14ac:dyDescent="0.25">
      <c r="V495" s="19"/>
    </row>
    <row r="496" spans="2:27" x14ac:dyDescent="0.25">
      <c r="V496" s="19"/>
    </row>
    <row r="497" spans="1:43" x14ac:dyDescent="0.25">
      <c r="V497" s="19"/>
    </row>
    <row r="498" spans="1:43" x14ac:dyDescent="0.2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</row>
    <row r="499" spans="1:43" x14ac:dyDescent="0.2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</row>
    <row r="500" spans="1:43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</row>
    <row r="501" spans="1:43" x14ac:dyDescent="0.25">
      <c r="V501" s="19"/>
    </row>
    <row r="502" spans="1:43" ht="15" customHeight="1" x14ac:dyDescent="0.4">
      <c r="H502" s="101" t="s">
        <v>30</v>
      </c>
      <c r="I502" s="101"/>
      <c r="J502" s="101"/>
      <c r="V502" s="19"/>
      <c r="AA502" s="165" t="s">
        <v>31</v>
      </c>
      <c r="AB502" s="165"/>
      <c r="AC502" s="165"/>
    </row>
    <row r="503" spans="1:43" ht="15" customHeight="1" x14ac:dyDescent="0.4">
      <c r="H503" s="101"/>
      <c r="I503" s="101"/>
      <c r="J503" s="101"/>
      <c r="V503" s="19"/>
      <c r="AA503" s="165"/>
      <c r="AB503" s="165"/>
      <c r="AC503" s="165"/>
    </row>
    <row r="504" spans="1:43" x14ac:dyDescent="0.25">
      <c r="V504" s="19"/>
    </row>
    <row r="505" spans="1:43" x14ac:dyDescent="0.25">
      <c r="V505" s="19"/>
    </row>
    <row r="506" spans="1:43" ht="23.25" x14ac:dyDescent="0.35">
      <c r="B506" s="26" t="s">
        <v>66</v>
      </c>
      <c r="V506" s="19"/>
      <c r="X506" s="24" t="s">
        <v>66</v>
      </c>
    </row>
    <row r="507" spans="1:43" ht="23.25" x14ac:dyDescent="0.35">
      <c r="B507" s="25" t="s">
        <v>32</v>
      </c>
      <c r="C507" s="22">
        <f>IF(X462="PAGADO",0,C467)</f>
        <v>218.61000000000013</v>
      </c>
      <c r="E507" s="166" t="s">
        <v>20</v>
      </c>
      <c r="F507" s="166"/>
      <c r="G507" s="166"/>
      <c r="H507" s="166"/>
      <c r="V507" s="19"/>
      <c r="X507" s="25" t="s">
        <v>32</v>
      </c>
      <c r="Y507" s="22">
        <f>IF(B1307="PAGADO",0,C512)</f>
        <v>218.61000000000013</v>
      </c>
      <c r="AA507" s="166" t="s">
        <v>20</v>
      </c>
      <c r="AB507" s="166"/>
      <c r="AC507" s="166"/>
      <c r="AD507" s="166"/>
    </row>
    <row r="508" spans="1:43" x14ac:dyDescent="0.25">
      <c r="B508" s="1" t="s">
        <v>0</v>
      </c>
      <c r="C508" s="21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9"/>
      <c r="X508" s="1" t="s">
        <v>0</v>
      </c>
      <c r="Y508" s="21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 x14ac:dyDescent="0.25">
      <c r="C509" s="22"/>
      <c r="E509" s="4"/>
      <c r="F509" s="3"/>
      <c r="G509" s="3"/>
      <c r="H509" s="5"/>
      <c r="N509" s="3"/>
      <c r="O509" s="3"/>
      <c r="P509" s="3"/>
      <c r="Q509" s="3"/>
      <c r="R509" s="20"/>
      <c r="S509" s="3"/>
      <c r="V509" s="19"/>
      <c r="Y509" s="22"/>
      <c r="AA509" s="4"/>
      <c r="AB509" s="3"/>
      <c r="AC509" s="3"/>
      <c r="AD509" s="5"/>
      <c r="AJ509" s="3"/>
      <c r="AK509" s="3"/>
      <c r="AL509" s="3"/>
      <c r="AM509" s="3"/>
      <c r="AN509" s="20"/>
      <c r="AO509" s="3"/>
    </row>
    <row r="510" spans="1:43" x14ac:dyDescent="0.25">
      <c r="B510" s="1" t="s">
        <v>24</v>
      </c>
      <c r="C510" s="21">
        <f>IF(C507&gt;0,C507+C508,C508)</f>
        <v>218.61000000000013</v>
      </c>
      <c r="E510" s="4"/>
      <c r="F510" s="3"/>
      <c r="G510" s="3"/>
      <c r="H510" s="5"/>
      <c r="N510" s="3"/>
      <c r="O510" s="3"/>
      <c r="P510" s="3"/>
      <c r="Q510" s="3"/>
      <c r="R510" s="20"/>
      <c r="S510" s="3"/>
      <c r="V510" s="19"/>
      <c r="X510" s="1" t="s">
        <v>24</v>
      </c>
      <c r="Y510" s="21">
        <f>IF(Y507&gt;0,Y507+Y508,Y508)</f>
        <v>218.61000000000013</v>
      </c>
      <c r="AA510" s="4"/>
      <c r="AB510" s="3"/>
      <c r="AC510" s="3"/>
      <c r="AD510" s="5"/>
      <c r="AJ510" s="3"/>
      <c r="AK510" s="3"/>
      <c r="AL510" s="3"/>
      <c r="AM510" s="3"/>
      <c r="AN510" s="20"/>
      <c r="AO510" s="3"/>
    </row>
    <row r="511" spans="1:43" x14ac:dyDescent="0.25">
      <c r="B511" s="1" t="s">
        <v>9</v>
      </c>
      <c r="C511" s="22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20"/>
      <c r="S511" s="3"/>
      <c r="V511" s="19"/>
      <c r="X511" s="1" t="s">
        <v>9</v>
      </c>
      <c r="Y511" s="22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20"/>
      <c r="AO511" s="3"/>
    </row>
    <row r="512" spans="1:43" x14ac:dyDescent="0.25">
      <c r="B512" s="6" t="s">
        <v>26</v>
      </c>
      <c r="C512" s="23">
        <f>C510-C511</f>
        <v>218.61000000000013</v>
      </c>
      <c r="E512" s="4"/>
      <c r="F512" s="3"/>
      <c r="G512" s="3"/>
      <c r="H512" s="5"/>
      <c r="N512" s="3"/>
      <c r="O512" s="3"/>
      <c r="P512" s="3"/>
      <c r="Q512" s="3"/>
      <c r="R512" s="20"/>
      <c r="S512" s="3"/>
      <c r="V512" s="19"/>
      <c r="X512" s="6" t="s">
        <v>27</v>
      </c>
      <c r="Y512" s="23">
        <f>Y510-Y511</f>
        <v>218.61000000000013</v>
      </c>
      <c r="AA512" s="4"/>
      <c r="AB512" s="3"/>
      <c r="AC512" s="3"/>
      <c r="AD512" s="5"/>
      <c r="AJ512" s="3"/>
      <c r="AK512" s="3"/>
      <c r="AL512" s="3"/>
      <c r="AM512" s="3"/>
      <c r="AN512" s="20"/>
      <c r="AO512" s="3"/>
    </row>
    <row r="513" spans="2:41" ht="23.25" x14ac:dyDescent="0.35">
      <c r="B513" s="6"/>
      <c r="C513" s="7"/>
      <c r="E513" s="9"/>
      <c r="F513" s="10"/>
      <c r="G513" s="10"/>
      <c r="H513" s="5"/>
      <c r="N513" s="3"/>
      <c r="O513" s="3"/>
      <c r="P513" s="3"/>
      <c r="Q513" s="3"/>
      <c r="R513" s="20"/>
      <c r="S513" s="3"/>
      <c r="V513" s="19"/>
      <c r="X513" s="168" t="str">
        <f>IF(Y512&lt;0,"NO PAGAR","COBRAR'")</f>
        <v>COBRAR'</v>
      </c>
      <c r="Y513" s="168"/>
      <c r="AA513" s="9"/>
      <c r="AB513" s="10"/>
      <c r="AC513" s="10"/>
      <c r="AD513" s="5"/>
      <c r="AJ513" s="3"/>
      <c r="AK513" s="3"/>
      <c r="AL513" s="3"/>
      <c r="AM513" s="3"/>
      <c r="AN513" s="20"/>
      <c r="AO513" s="3"/>
    </row>
    <row r="514" spans="2:41" ht="23.25" x14ac:dyDescent="0.35">
      <c r="B514" s="168" t="str">
        <f>IF(C512&lt;0,"NO PAGAR","COBRAR'")</f>
        <v>COBRAR'</v>
      </c>
      <c r="C514" s="168"/>
      <c r="E514" s="9"/>
      <c r="F514" s="10"/>
      <c r="G514" s="10"/>
      <c r="H514" s="5"/>
      <c r="N514" s="3"/>
      <c r="O514" s="3"/>
      <c r="P514" s="3"/>
      <c r="Q514" s="3"/>
      <c r="R514" s="20"/>
      <c r="S514" s="3"/>
      <c r="V514" s="19"/>
      <c r="X514" s="6"/>
      <c r="Y514" s="8"/>
      <c r="AA514" s="9"/>
      <c r="AB514" s="10"/>
      <c r="AC514" s="10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59" t="s">
        <v>9</v>
      </c>
      <c r="C515" s="160"/>
      <c r="E515" s="9"/>
      <c r="F515" s="10"/>
      <c r="G515" s="10"/>
      <c r="H515" s="5"/>
      <c r="N515" s="3"/>
      <c r="O515" s="3"/>
      <c r="P515" s="3"/>
      <c r="Q515" s="3"/>
      <c r="R515" s="20"/>
      <c r="S515" s="3"/>
      <c r="V515" s="19"/>
      <c r="X515" s="159" t="s">
        <v>9</v>
      </c>
      <c r="Y515" s="160"/>
      <c r="AA515" s="9"/>
      <c r="AB515" s="10"/>
      <c r="AC515" s="10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11" t="str">
        <f>IF(Y467&lt;0,"SALDO ADELANTADO","SALDO A FAVOR '")</f>
        <v>SALDO A FAVOR '</v>
      </c>
      <c r="C516" s="12" t="b">
        <f>IF(Y467&lt;=0,Y467*-1)</f>
        <v>0</v>
      </c>
      <c r="E516" s="9"/>
      <c r="F516" s="10"/>
      <c r="G516" s="10"/>
      <c r="H516" s="5"/>
      <c r="N516" s="3"/>
      <c r="O516" s="3"/>
      <c r="P516" s="3"/>
      <c r="Q516" s="3"/>
      <c r="R516" s="20"/>
      <c r="S516" s="3"/>
      <c r="V516" s="19"/>
      <c r="X516" s="11" t="str">
        <f>IF(C512&lt;0,"SALDO ADELANTADO","SALDO A FAVOR'")</f>
        <v>SALDO A FAVOR'</v>
      </c>
      <c r="Y516" s="12" t="b">
        <f>IF(C512&lt;=0,C512*-1)</f>
        <v>0</v>
      </c>
      <c r="AA516" s="9"/>
      <c r="AB516" s="10"/>
      <c r="AC516" s="10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13" t="s">
        <v>10</v>
      </c>
      <c r="C517" s="12">
        <f>R525</f>
        <v>0</v>
      </c>
      <c r="E517" s="9"/>
      <c r="F517" s="10"/>
      <c r="G517" s="10"/>
      <c r="H517" s="5"/>
      <c r="N517" s="3"/>
      <c r="O517" s="3"/>
      <c r="P517" s="3"/>
      <c r="Q517" s="3"/>
      <c r="R517" s="20"/>
      <c r="S517" s="3"/>
      <c r="V517" s="19"/>
      <c r="X517" s="13" t="s">
        <v>10</v>
      </c>
      <c r="Y517" s="12">
        <f>AN525</f>
        <v>0</v>
      </c>
      <c r="AA517" s="9"/>
      <c r="AB517" s="10"/>
      <c r="AC517" s="10"/>
      <c r="AD517" s="5"/>
      <c r="AJ517" s="3"/>
      <c r="AK517" s="3"/>
      <c r="AL517" s="3"/>
      <c r="AM517" s="3"/>
      <c r="AN517" s="20"/>
      <c r="AO517" s="3"/>
    </row>
    <row r="518" spans="2:41" x14ac:dyDescent="0.25">
      <c r="B518" s="13" t="s">
        <v>11</v>
      </c>
      <c r="C518" s="12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3" t="s">
        <v>11</v>
      </c>
      <c r="Y518" s="12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13" t="s">
        <v>12</v>
      </c>
      <c r="C519" s="12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13" t="s">
        <v>12</v>
      </c>
      <c r="Y519" s="12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3" t="s">
        <v>13</v>
      </c>
      <c r="C520" s="12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3" t="s">
        <v>13</v>
      </c>
      <c r="Y520" s="12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3" t="s">
        <v>14</v>
      </c>
      <c r="C521" s="12"/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3" t="s">
        <v>14</v>
      </c>
      <c r="Y521" s="12"/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15</v>
      </c>
      <c r="C522" s="12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15</v>
      </c>
      <c r="Y522" s="12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16</v>
      </c>
      <c r="C523" s="12"/>
      <c r="E523" s="161" t="s">
        <v>7</v>
      </c>
      <c r="F523" s="162"/>
      <c r="G523" s="163"/>
      <c r="H523" s="5">
        <f>SUM(H509:H522)</f>
        <v>0</v>
      </c>
      <c r="N523" s="3"/>
      <c r="O523" s="3"/>
      <c r="P523" s="3"/>
      <c r="Q523" s="3"/>
      <c r="R523" s="20"/>
      <c r="S523" s="3"/>
      <c r="V523" s="19"/>
      <c r="X523" s="13" t="s">
        <v>16</v>
      </c>
      <c r="Y523" s="12"/>
      <c r="AA523" s="161" t="s">
        <v>7</v>
      </c>
      <c r="AB523" s="162"/>
      <c r="AC523" s="163"/>
      <c r="AD523" s="5">
        <f>SUM(AD509:AD522)</f>
        <v>0</v>
      </c>
      <c r="AJ523" s="3"/>
      <c r="AK523" s="3"/>
      <c r="AL523" s="3"/>
      <c r="AM523" s="3"/>
      <c r="AN523" s="20"/>
      <c r="AO523" s="3"/>
    </row>
    <row r="524" spans="2:41" x14ac:dyDescent="0.25">
      <c r="B524" s="13" t="s">
        <v>17</v>
      </c>
      <c r="C524" s="12"/>
      <c r="E524" s="15"/>
      <c r="F524" s="15"/>
      <c r="G524" s="15"/>
      <c r="N524" s="3"/>
      <c r="O524" s="3"/>
      <c r="P524" s="3"/>
      <c r="Q524" s="3"/>
      <c r="R524" s="20"/>
      <c r="S524" s="3"/>
      <c r="V524" s="19"/>
      <c r="X524" s="13" t="s">
        <v>17</v>
      </c>
      <c r="Y524" s="12"/>
      <c r="AA524" s="15"/>
      <c r="AB524" s="15"/>
      <c r="AC524" s="15"/>
      <c r="AJ524" s="3"/>
      <c r="AK524" s="3"/>
      <c r="AL524" s="3"/>
      <c r="AM524" s="3"/>
      <c r="AN524" s="20"/>
      <c r="AO524" s="3"/>
    </row>
    <row r="525" spans="2:41" x14ac:dyDescent="0.25">
      <c r="B525" s="14"/>
      <c r="C525" s="12"/>
      <c r="N525" s="161" t="s">
        <v>7</v>
      </c>
      <c r="O525" s="162"/>
      <c r="P525" s="162"/>
      <c r="Q525" s="163"/>
      <c r="R525" s="20">
        <f>SUM(R509:R524)</f>
        <v>0</v>
      </c>
      <c r="S525" s="3"/>
      <c r="V525" s="19"/>
      <c r="X525" s="14"/>
      <c r="Y525" s="12"/>
      <c r="AJ525" s="161" t="s">
        <v>7</v>
      </c>
      <c r="AK525" s="162"/>
      <c r="AL525" s="162"/>
      <c r="AM525" s="163"/>
      <c r="AN525" s="20">
        <f>SUM(AN509:AN524)</f>
        <v>0</v>
      </c>
      <c r="AO525" s="3"/>
    </row>
    <row r="526" spans="2:41" x14ac:dyDescent="0.25">
      <c r="B526" s="14"/>
      <c r="C526" s="12"/>
      <c r="V526" s="19"/>
      <c r="X526" s="14"/>
      <c r="Y526" s="12"/>
    </row>
    <row r="527" spans="2:41" x14ac:dyDescent="0.25">
      <c r="B527" s="14"/>
      <c r="C527" s="12"/>
      <c r="V527" s="19"/>
      <c r="X527" s="14"/>
      <c r="Y527" s="12"/>
    </row>
    <row r="528" spans="2:41" x14ac:dyDescent="0.25">
      <c r="B528" s="14"/>
      <c r="C528" s="12"/>
      <c r="E528" s="16"/>
      <c r="V528" s="19"/>
      <c r="X528" s="14"/>
      <c r="Y528" s="12"/>
      <c r="AA528" s="16"/>
    </row>
    <row r="529" spans="2:27" x14ac:dyDescent="0.25">
      <c r="B529" s="14"/>
      <c r="C529" s="12"/>
      <c r="V529" s="19"/>
      <c r="X529" s="14"/>
      <c r="Y529" s="12"/>
    </row>
    <row r="530" spans="2:27" x14ac:dyDescent="0.25">
      <c r="B530" s="14"/>
      <c r="C530" s="12"/>
      <c r="V530" s="19"/>
      <c r="X530" s="14"/>
      <c r="Y530" s="12"/>
    </row>
    <row r="531" spans="2:27" x14ac:dyDescent="0.25">
      <c r="B531" s="14"/>
      <c r="C531" s="12"/>
      <c r="V531" s="19"/>
      <c r="X531" s="14"/>
      <c r="Y531" s="12"/>
    </row>
    <row r="532" spans="2:27" x14ac:dyDescent="0.25">
      <c r="B532" s="14"/>
      <c r="C532" s="12"/>
      <c r="V532" s="19"/>
      <c r="X532" s="14"/>
      <c r="Y532" s="12"/>
    </row>
    <row r="533" spans="2:27" x14ac:dyDescent="0.25">
      <c r="B533" s="14"/>
      <c r="C533" s="12"/>
      <c r="V533" s="19"/>
      <c r="X533" s="14"/>
      <c r="Y533" s="12"/>
    </row>
    <row r="534" spans="2:27" x14ac:dyDescent="0.25">
      <c r="B534" s="13"/>
      <c r="C534" s="12"/>
      <c r="V534" s="19"/>
      <c r="X534" s="13"/>
      <c r="Y534" s="12"/>
    </row>
    <row r="535" spans="2:27" x14ac:dyDescent="0.25">
      <c r="B535" s="17" t="s">
        <v>18</v>
      </c>
      <c r="C535" s="18">
        <f>SUM(C516:C534)</f>
        <v>0</v>
      </c>
      <c r="D535" s="30" t="s">
        <v>22</v>
      </c>
      <c r="E535" s="30" t="s">
        <v>21</v>
      </c>
      <c r="V535" s="19"/>
      <c r="X535" s="17" t="s">
        <v>18</v>
      </c>
      <c r="Y535" s="18">
        <f>SUM(Y516:Y534)</f>
        <v>0</v>
      </c>
      <c r="Z535" s="30" t="s">
        <v>22</v>
      </c>
      <c r="AA535" s="30" t="s">
        <v>21</v>
      </c>
    </row>
    <row r="536" spans="2:27" x14ac:dyDescent="0.25">
      <c r="E536" s="1" t="s">
        <v>19</v>
      </c>
      <c r="V536" s="19"/>
      <c r="AA536" s="1" t="s">
        <v>19</v>
      </c>
    </row>
    <row r="537" spans="2:27" x14ac:dyDescent="0.25">
      <c r="V537" s="19"/>
    </row>
    <row r="538" spans="2:27" x14ac:dyDescent="0.25">
      <c r="V538" s="19"/>
    </row>
    <row r="539" spans="2:27" x14ac:dyDescent="0.25">
      <c r="V539" s="19"/>
    </row>
    <row r="540" spans="2:27" x14ac:dyDescent="0.25">
      <c r="V540" s="19"/>
    </row>
    <row r="541" spans="2:27" x14ac:dyDescent="0.25">
      <c r="V541" s="19"/>
    </row>
    <row r="542" spans="2:27" x14ac:dyDescent="0.25">
      <c r="V542" s="19"/>
    </row>
    <row r="543" spans="2:27" x14ac:dyDescent="0.25">
      <c r="V543" s="19"/>
    </row>
    <row r="544" spans="2:27" x14ac:dyDescent="0.25">
      <c r="V544" s="19"/>
    </row>
    <row r="545" spans="2:31" x14ac:dyDescent="0.25">
      <c r="V545" s="19"/>
    </row>
    <row r="546" spans="2:31" x14ac:dyDescent="0.25">
      <c r="V546" s="19"/>
    </row>
    <row r="547" spans="2:31" x14ac:dyDescent="0.25">
      <c r="V547" s="19"/>
    </row>
    <row r="548" spans="2:31" x14ac:dyDescent="0.25">
      <c r="V548" s="19"/>
    </row>
    <row r="549" spans="2:31" x14ac:dyDescent="0.25">
      <c r="V549" s="19"/>
    </row>
    <row r="550" spans="2:31" x14ac:dyDescent="0.25">
      <c r="V550" s="19"/>
    </row>
    <row r="551" spans="2:31" x14ac:dyDescent="0.25">
      <c r="V551" s="19"/>
    </row>
    <row r="552" spans="2:31" x14ac:dyDescent="0.25">
      <c r="V552" s="19"/>
    </row>
    <row r="553" spans="2:31" x14ac:dyDescent="0.25">
      <c r="V553" s="19"/>
    </row>
    <row r="554" spans="2:31" x14ac:dyDescent="0.25">
      <c r="V554" s="19"/>
    </row>
    <row r="555" spans="2:31" x14ac:dyDescent="0.25">
      <c r="V555" s="19"/>
      <c r="AC555" s="164" t="s">
        <v>29</v>
      </c>
      <c r="AD555" s="164"/>
      <c r="AE555" s="164"/>
    </row>
    <row r="556" spans="2:31" ht="15" customHeight="1" x14ac:dyDescent="0.4">
      <c r="H556" s="101" t="s">
        <v>28</v>
      </c>
      <c r="I556" s="101"/>
      <c r="J556" s="101"/>
      <c r="V556" s="19"/>
      <c r="AC556" s="164"/>
      <c r="AD556" s="164"/>
      <c r="AE556" s="164"/>
    </row>
    <row r="557" spans="2:31" ht="15" customHeight="1" x14ac:dyDescent="0.4">
      <c r="H557" s="101"/>
      <c r="I557" s="101"/>
      <c r="J557" s="101"/>
      <c r="V557" s="19"/>
      <c r="AC557" s="164"/>
      <c r="AD557" s="164"/>
      <c r="AE557" s="164"/>
    </row>
    <row r="558" spans="2:31" x14ac:dyDescent="0.25">
      <c r="V558" s="19"/>
    </row>
    <row r="559" spans="2:31" x14ac:dyDescent="0.25">
      <c r="V559" s="19"/>
    </row>
    <row r="560" spans="2:31" ht="23.25" x14ac:dyDescent="0.35">
      <c r="B560" s="24" t="s">
        <v>67</v>
      </c>
      <c r="V560" s="19"/>
      <c r="X560" s="24" t="s">
        <v>67</v>
      </c>
    </row>
    <row r="561" spans="2:41" ht="23.25" x14ac:dyDescent="0.35">
      <c r="B561" s="25" t="s">
        <v>32</v>
      </c>
      <c r="C561" s="22">
        <f>IF(X507="PAGADO",0,Y512)</f>
        <v>218.61000000000013</v>
      </c>
      <c r="E561" s="166" t="s">
        <v>20</v>
      </c>
      <c r="F561" s="166"/>
      <c r="G561" s="166"/>
      <c r="H561" s="166"/>
      <c r="V561" s="19"/>
      <c r="X561" s="25" t="s">
        <v>32</v>
      </c>
      <c r="Y561" s="22">
        <f>IF(B561="PAGADO",0,C566)</f>
        <v>218.61000000000013</v>
      </c>
      <c r="AA561" s="166" t="s">
        <v>20</v>
      </c>
      <c r="AB561" s="166"/>
      <c r="AC561" s="166"/>
      <c r="AD561" s="166"/>
    </row>
    <row r="562" spans="2:41" x14ac:dyDescent="0.25">
      <c r="B562" s="1" t="s">
        <v>0</v>
      </c>
      <c r="C562" s="21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9"/>
      <c r="X562" s="1" t="s">
        <v>0</v>
      </c>
      <c r="Y562" s="21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2"/>
      <c r="E563" s="4"/>
      <c r="F563" s="3"/>
      <c r="G563" s="3"/>
      <c r="H563" s="5"/>
      <c r="N563" s="3"/>
      <c r="O563" s="3"/>
      <c r="P563" s="3"/>
      <c r="Q563" s="3"/>
      <c r="R563" s="20"/>
      <c r="S563" s="3"/>
      <c r="V563" s="19"/>
      <c r="Y563" s="22"/>
      <c r="AA563" s="4"/>
      <c r="AB563" s="3"/>
      <c r="AC563" s="3"/>
      <c r="AD563" s="5"/>
      <c r="AJ563" s="3"/>
      <c r="AK563" s="3"/>
      <c r="AL563" s="3"/>
      <c r="AM563" s="3"/>
      <c r="AN563" s="20"/>
      <c r="AO563" s="3"/>
    </row>
    <row r="564" spans="2:41" x14ac:dyDescent="0.25">
      <c r="B564" s="1" t="s">
        <v>24</v>
      </c>
      <c r="C564" s="21">
        <f>IF(C561&gt;0,C561+C562,C562)</f>
        <v>218.61000000000013</v>
      </c>
      <c r="E564" s="4"/>
      <c r="F564" s="3"/>
      <c r="G564" s="3"/>
      <c r="H564" s="5"/>
      <c r="N564" s="3"/>
      <c r="O564" s="3"/>
      <c r="P564" s="3"/>
      <c r="Q564" s="3"/>
      <c r="R564" s="20"/>
      <c r="S564" s="3"/>
      <c r="V564" s="19"/>
      <c r="X564" s="1" t="s">
        <v>24</v>
      </c>
      <c r="Y564" s="21">
        <f>IF(Y561&gt;0,Y561+Y562,Y562)</f>
        <v>218.61000000000013</v>
      </c>
      <c r="AA564" s="4"/>
      <c r="AB564" s="3"/>
      <c r="AC564" s="3"/>
      <c r="AD564" s="5"/>
      <c r="AJ564" s="3"/>
      <c r="AK564" s="3"/>
      <c r="AL564" s="3"/>
      <c r="AM564" s="3"/>
      <c r="AN564" s="20"/>
      <c r="AO564" s="3"/>
    </row>
    <row r="565" spans="2:41" x14ac:dyDescent="0.25">
      <c r="B565" s="1" t="s">
        <v>9</v>
      </c>
      <c r="C565" s="22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20"/>
      <c r="S565" s="3"/>
      <c r="V565" s="19"/>
      <c r="X565" s="1" t="s">
        <v>9</v>
      </c>
      <c r="Y565" s="22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20"/>
      <c r="AO565" s="3"/>
    </row>
    <row r="566" spans="2:41" x14ac:dyDescent="0.25">
      <c r="B566" s="6" t="s">
        <v>25</v>
      </c>
      <c r="C566" s="23">
        <f>C564-C565</f>
        <v>218.61000000000013</v>
      </c>
      <c r="E566" s="4"/>
      <c r="F566" s="3"/>
      <c r="G566" s="3"/>
      <c r="H566" s="5"/>
      <c r="N566" s="3"/>
      <c r="O566" s="3"/>
      <c r="P566" s="3"/>
      <c r="Q566" s="3"/>
      <c r="R566" s="20"/>
      <c r="S566" s="3"/>
      <c r="V566" s="19"/>
      <c r="X566" s="6" t="s">
        <v>8</v>
      </c>
      <c r="Y566" s="23">
        <f>Y564-Y565</f>
        <v>218.61000000000013</v>
      </c>
      <c r="AA566" s="4"/>
      <c r="AB566" s="3"/>
      <c r="AC566" s="3"/>
      <c r="AD566" s="5"/>
      <c r="AJ566" s="3"/>
      <c r="AK566" s="3"/>
      <c r="AL566" s="3"/>
      <c r="AM566" s="3"/>
      <c r="AN566" s="20"/>
      <c r="AO566" s="3"/>
    </row>
    <row r="567" spans="2:41" ht="26.25" x14ac:dyDescent="0.4">
      <c r="B567" s="167" t="str">
        <f>IF(C566&lt;0,"NO PAGAR","COBRAR")</f>
        <v>COBRAR</v>
      </c>
      <c r="C567" s="167"/>
      <c r="E567" s="9"/>
      <c r="F567" s="10"/>
      <c r="G567" s="10"/>
      <c r="H567" s="5"/>
      <c r="N567" s="3"/>
      <c r="O567" s="3"/>
      <c r="P567" s="3"/>
      <c r="Q567" s="3"/>
      <c r="R567" s="20"/>
      <c r="S567" s="3"/>
      <c r="V567" s="19"/>
      <c r="X567" s="167" t="str">
        <f>IF(Y566&lt;0,"NO PAGAR","COBRAR")</f>
        <v>COBRAR</v>
      </c>
      <c r="Y567" s="167"/>
      <c r="AA567" s="9"/>
      <c r="AB567" s="10"/>
      <c r="AC567" s="10"/>
      <c r="AD567" s="5"/>
      <c r="AJ567" s="3"/>
      <c r="AK567" s="3"/>
      <c r="AL567" s="3"/>
      <c r="AM567" s="3"/>
      <c r="AN567" s="20"/>
      <c r="AO567" s="3"/>
    </row>
    <row r="568" spans="2:41" x14ac:dyDescent="0.25">
      <c r="B568" s="159" t="s">
        <v>9</v>
      </c>
      <c r="C568" s="160"/>
      <c r="E568" s="9"/>
      <c r="F568" s="10"/>
      <c r="G568" s="10"/>
      <c r="H568" s="5"/>
      <c r="N568" s="3"/>
      <c r="O568" s="3"/>
      <c r="P568" s="3"/>
      <c r="Q568" s="3"/>
      <c r="R568" s="20"/>
      <c r="S568" s="3"/>
      <c r="V568" s="19"/>
      <c r="X568" s="159" t="s">
        <v>9</v>
      </c>
      <c r="Y568" s="160"/>
      <c r="AA568" s="9"/>
      <c r="AB568" s="10"/>
      <c r="AC568" s="10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1" t="str">
        <f>IF(C602&lt;0,"SALDO A FAVOR","SALDO ADELANTAD0'")</f>
        <v>SALDO ADELANTAD0'</v>
      </c>
      <c r="C569" s="12" t="b">
        <f>IF(Y512&lt;=0,Y512*-1)</f>
        <v>0</v>
      </c>
      <c r="E569" s="9"/>
      <c r="F569" s="10"/>
      <c r="G569" s="10"/>
      <c r="H569" s="5"/>
      <c r="N569" s="3"/>
      <c r="O569" s="3"/>
      <c r="P569" s="3"/>
      <c r="Q569" s="3"/>
      <c r="R569" s="20"/>
      <c r="S569" s="3"/>
      <c r="V569" s="19"/>
      <c r="X569" s="11" t="str">
        <f>IF(C566&lt;0,"SALDO ADELANTADO","SALDO A FAVOR'")</f>
        <v>SALDO A FAVOR'</v>
      </c>
      <c r="Y569" s="12" t="b">
        <f>IF(C566&lt;=0,C566*-1)</f>
        <v>0</v>
      </c>
      <c r="AA569" s="9"/>
      <c r="AB569" s="10"/>
      <c r="AC569" s="10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3" t="s">
        <v>10</v>
      </c>
      <c r="C570" s="12">
        <f>R579</f>
        <v>0</v>
      </c>
      <c r="E570" s="9"/>
      <c r="F570" s="10"/>
      <c r="G570" s="10"/>
      <c r="H570" s="5"/>
      <c r="N570" s="3"/>
      <c r="O570" s="3"/>
      <c r="P570" s="3"/>
      <c r="Q570" s="3"/>
      <c r="R570" s="20"/>
      <c r="S570" s="3"/>
      <c r="V570" s="19"/>
      <c r="X570" s="13" t="s">
        <v>10</v>
      </c>
      <c r="Y570" s="12">
        <f>AN579</f>
        <v>0</v>
      </c>
      <c r="AA570" s="9"/>
      <c r="AB570" s="10"/>
      <c r="AC570" s="10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13" t="s">
        <v>11</v>
      </c>
      <c r="C571" s="12"/>
      <c r="E571" s="9"/>
      <c r="F571" s="10"/>
      <c r="G571" s="10"/>
      <c r="H571" s="5"/>
      <c r="N571" s="3"/>
      <c r="O571" s="3"/>
      <c r="P571" s="3"/>
      <c r="Q571" s="3"/>
      <c r="R571" s="20"/>
      <c r="S571" s="3"/>
      <c r="V571" s="19"/>
      <c r="X571" s="13" t="s">
        <v>11</v>
      </c>
      <c r="Y571" s="12"/>
      <c r="AA571" s="9"/>
      <c r="AB571" s="10"/>
      <c r="AC571" s="10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3" t="s">
        <v>12</v>
      </c>
      <c r="C572" s="12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3" t="s">
        <v>12</v>
      </c>
      <c r="Y572" s="12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3" t="s">
        <v>13</v>
      </c>
      <c r="C573" s="12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3" t="s">
        <v>13</v>
      </c>
      <c r="Y573" s="12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3" t="s">
        <v>14</v>
      </c>
      <c r="C574" s="12"/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3" t="s">
        <v>14</v>
      </c>
      <c r="Y574" s="12"/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15</v>
      </c>
      <c r="C575" s="12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15</v>
      </c>
      <c r="Y575" s="12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16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16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17</v>
      </c>
      <c r="C577" s="12"/>
      <c r="E577" s="161" t="s">
        <v>7</v>
      </c>
      <c r="F577" s="162"/>
      <c r="G577" s="163"/>
      <c r="H577" s="5">
        <f>SUM(H563:H576)</f>
        <v>0</v>
      </c>
      <c r="N577" s="3"/>
      <c r="O577" s="3"/>
      <c r="P577" s="3"/>
      <c r="Q577" s="3"/>
      <c r="R577" s="20"/>
      <c r="S577" s="3"/>
      <c r="V577" s="19"/>
      <c r="X577" s="13" t="s">
        <v>17</v>
      </c>
      <c r="Y577" s="12"/>
      <c r="AA577" s="161" t="s">
        <v>7</v>
      </c>
      <c r="AB577" s="162"/>
      <c r="AC577" s="163"/>
      <c r="AD577" s="5">
        <f>SUM(AD563:AD576)</f>
        <v>0</v>
      </c>
      <c r="AJ577" s="3"/>
      <c r="AK577" s="3"/>
      <c r="AL577" s="3"/>
      <c r="AM577" s="3"/>
      <c r="AN577" s="20"/>
      <c r="AO577" s="3"/>
    </row>
    <row r="578" spans="2:41" x14ac:dyDescent="0.25">
      <c r="B578" s="14"/>
      <c r="C578" s="12"/>
      <c r="E578" s="15"/>
      <c r="F578" s="15"/>
      <c r="G578" s="15"/>
      <c r="N578" s="3"/>
      <c r="O578" s="3"/>
      <c r="P578" s="3"/>
      <c r="Q578" s="3"/>
      <c r="R578" s="20"/>
      <c r="S578" s="3"/>
      <c r="V578" s="19"/>
      <c r="X578" s="14"/>
      <c r="Y578" s="12"/>
      <c r="AA578" s="15"/>
      <c r="AB578" s="15"/>
      <c r="AC578" s="15"/>
      <c r="AJ578" s="3"/>
      <c r="AK578" s="3"/>
      <c r="AL578" s="3"/>
      <c r="AM578" s="3"/>
      <c r="AN578" s="20"/>
      <c r="AO578" s="3"/>
    </row>
    <row r="579" spans="2:41" x14ac:dyDescent="0.25">
      <c r="B579" s="14"/>
      <c r="C579" s="12"/>
      <c r="N579" s="161" t="s">
        <v>7</v>
      </c>
      <c r="O579" s="162"/>
      <c r="P579" s="162"/>
      <c r="Q579" s="163"/>
      <c r="R579" s="20">
        <f>SUM(R563:R578)</f>
        <v>0</v>
      </c>
      <c r="S579" s="3"/>
      <c r="V579" s="19"/>
      <c r="X579" s="14"/>
      <c r="Y579" s="12"/>
      <c r="AJ579" s="161" t="s">
        <v>7</v>
      </c>
      <c r="AK579" s="162"/>
      <c r="AL579" s="162"/>
      <c r="AM579" s="163"/>
      <c r="AN579" s="20">
        <f>SUM(AN563:AN578)</f>
        <v>0</v>
      </c>
      <c r="AO579" s="3"/>
    </row>
    <row r="580" spans="2:41" x14ac:dyDescent="0.25">
      <c r="B580" s="14"/>
      <c r="C580" s="12"/>
      <c r="V580" s="19"/>
      <c r="X580" s="14"/>
      <c r="Y580" s="12"/>
    </row>
    <row r="581" spans="2:41" x14ac:dyDescent="0.25">
      <c r="B581" s="14"/>
      <c r="C581" s="12"/>
      <c r="V581" s="19"/>
      <c r="X581" s="14"/>
      <c r="Y581" s="12"/>
    </row>
    <row r="582" spans="2:41" x14ac:dyDescent="0.25">
      <c r="B582" s="14"/>
      <c r="C582" s="12"/>
      <c r="E582" s="16"/>
      <c r="V582" s="19"/>
      <c r="X582" s="14"/>
      <c r="Y582" s="12"/>
      <c r="AA582" s="16"/>
    </row>
    <row r="583" spans="2:41" x14ac:dyDescent="0.25">
      <c r="B583" s="14"/>
      <c r="C583" s="12"/>
      <c r="V583" s="19"/>
      <c r="X583" s="14"/>
      <c r="Y583" s="12"/>
    </row>
    <row r="584" spans="2:41" x14ac:dyDescent="0.25">
      <c r="B584" s="14"/>
      <c r="C584" s="12"/>
      <c r="V584" s="19"/>
      <c r="X584" s="14"/>
      <c r="Y584" s="12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3"/>
      <c r="C587" s="12"/>
      <c r="V587" s="19"/>
      <c r="X587" s="13"/>
      <c r="Y587" s="12"/>
    </row>
    <row r="588" spans="2:41" x14ac:dyDescent="0.25">
      <c r="B588" s="17" t="s">
        <v>18</v>
      </c>
      <c r="C588" s="18">
        <f>SUM(C569:C587)</f>
        <v>0</v>
      </c>
      <c r="V588" s="19"/>
      <c r="X588" s="17" t="s">
        <v>18</v>
      </c>
      <c r="Y588" s="18">
        <f>SUM(Y569:Y587)</f>
        <v>0</v>
      </c>
    </row>
    <row r="589" spans="2:41" x14ac:dyDescent="0.25">
      <c r="D589" s="30" t="s">
        <v>22</v>
      </c>
      <c r="E589" s="30" t="s">
        <v>21</v>
      </c>
      <c r="V589" s="19"/>
      <c r="Z589" s="30" t="s">
        <v>22</v>
      </c>
      <c r="AA589" s="30" t="s">
        <v>21</v>
      </c>
    </row>
    <row r="590" spans="2:41" x14ac:dyDescent="0.25">
      <c r="E590" s="1" t="s">
        <v>19</v>
      </c>
      <c r="V590" s="19"/>
      <c r="AA590" s="1" t="s">
        <v>19</v>
      </c>
    </row>
    <row r="591" spans="2:41" x14ac:dyDescent="0.25">
      <c r="V591" s="19"/>
    </row>
    <row r="592" spans="2:41" x14ac:dyDescent="0.25">
      <c r="V592" s="19"/>
    </row>
    <row r="593" spans="1:43" x14ac:dyDescent="0.25">
      <c r="V593" s="19"/>
    </row>
    <row r="594" spans="1:43" x14ac:dyDescent="0.25">
      <c r="V594" s="19"/>
    </row>
    <row r="595" spans="1:43" x14ac:dyDescent="0.25">
      <c r="V595" s="19"/>
    </row>
    <row r="596" spans="1:43" x14ac:dyDescent="0.25">
      <c r="V596" s="19"/>
    </row>
    <row r="597" spans="1:43" x14ac:dyDescent="0.2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</row>
    <row r="598" spans="1:43" x14ac:dyDescent="0.2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</row>
    <row r="599" spans="1:43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</row>
    <row r="600" spans="1:43" x14ac:dyDescent="0.25">
      <c r="V600" s="19"/>
    </row>
    <row r="601" spans="1:43" ht="15" customHeight="1" x14ac:dyDescent="0.4">
      <c r="H601" s="101" t="s">
        <v>30</v>
      </c>
      <c r="I601" s="101"/>
      <c r="J601" s="101"/>
      <c r="V601" s="19"/>
      <c r="AA601" s="165" t="s">
        <v>31</v>
      </c>
      <c r="AB601" s="165"/>
      <c r="AC601" s="165"/>
    </row>
    <row r="602" spans="1:43" ht="15" customHeight="1" x14ac:dyDescent="0.4">
      <c r="H602" s="101"/>
      <c r="I602" s="101"/>
      <c r="J602" s="101"/>
      <c r="V602" s="19"/>
      <c r="AA602" s="165"/>
      <c r="AB602" s="165"/>
      <c r="AC602" s="165"/>
    </row>
    <row r="603" spans="1:43" x14ac:dyDescent="0.25">
      <c r="V603" s="19"/>
    </row>
    <row r="604" spans="1:43" x14ac:dyDescent="0.25">
      <c r="V604" s="19"/>
    </row>
    <row r="605" spans="1:43" ht="23.25" x14ac:dyDescent="0.35">
      <c r="B605" s="26" t="s">
        <v>67</v>
      </c>
      <c r="V605" s="19"/>
      <c r="X605" s="24" t="s">
        <v>67</v>
      </c>
    </row>
    <row r="606" spans="1:43" ht="23.25" x14ac:dyDescent="0.35">
      <c r="B606" s="25" t="s">
        <v>32</v>
      </c>
      <c r="C606" s="22">
        <f>IF(X561="PAGADO",0,C566)</f>
        <v>218.61000000000013</v>
      </c>
      <c r="E606" s="166" t="s">
        <v>20</v>
      </c>
      <c r="F606" s="166"/>
      <c r="G606" s="166"/>
      <c r="H606" s="166"/>
      <c r="V606" s="19"/>
      <c r="X606" s="25" t="s">
        <v>32</v>
      </c>
      <c r="Y606" s="22">
        <f>IF(B1406="PAGADO",0,C611)</f>
        <v>218.61000000000013</v>
      </c>
      <c r="AA606" s="166" t="s">
        <v>20</v>
      </c>
      <c r="AB606" s="166"/>
      <c r="AC606" s="166"/>
      <c r="AD606" s="166"/>
    </row>
    <row r="607" spans="1:43" x14ac:dyDescent="0.25">
      <c r="B607" s="1" t="s">
        <v>0</v>
      </c>
      <c r="C607" s="21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9"/>
      <c r="X607" s="1" t="s">
        <v>0</v>
      </c>
      <c r="Y607" s="21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 x14ac:dyDescent="0.25">
      <c r="C608" s="22"/>
      <c r="E608" s="4"/>
      <c r="F608" s="3"/>
      <c r="G608" s="3"/>
      <c r="H608" s="5"/>
      <c r="N608" s="3"/>
      <c r="O608" s="3"/>
      <c r="P608" s="3"/>
      <c r="Q608" s="3"/>
      <c r="R608" s="20"/>
      <c r="S608" s="3"/>
      <c r="V608" s="19"/>
      <c r="Y608" s="22"/>
      <c r="AA608" s="4"/>
      <c r="AB608" s="3"/>
      <c r="AC608" s="3"/>
      <c r="AD608" s="5"/>
      <c r="AJ608" s="3"/>
      <c r="AK608" s="3"/>
      <c r="AL608" s="3"/>
      <c r="AM608" s="3"/>
      <c r="AN608" s="20"/>
      <c r="AO608" s="3"/>
    </row>
    <row r="609" spans="2:41" x14ac:dyDescent="0.25">
      <c r="B609" s="1" t="s">
        <v>24</v>
      </c>
      <c r="C609" s="21">
        <f>IF(C606&gt;0,C606+C607,C607)</f>
        <v>218.61000000000013</v>
      </c>
      <c r="E609" s="4"/>
      <c r="F609" s="3"/>
      <c r="G609" s="3"/>
      <c r="H609" s="5"/>
      <c r="N609" s="3"/>
      <c r="O609" s="3"/>
      <c r="P609" s="3"/>
      <c r="Q609" s="3"/>
      <c r="R609" s="20"/>
      <c r="S609" s="3"/>
      <c r="V609" s="19"/>
      <c r="X609" s="1" t="s">
        <v>24</v>
      </c>
      <c r="Y609" s="21">
        <f>IF(Y606&gt;0,Y606+Y607,Y607)</f>
        <v>218.61000000000013</v>
      </c>
      <c r="AA609" s="4"/>
      <c r="AB609" s="3"/>
      <c r="AC609" s="3"/>
      <c r="AD609" s="5"/>
      <c r="AJ609" s="3"/>
      <c r="AK609" s="3"/>
      <c r="AL609" s="3"/>
      <c r="AM609" s="3"/>
      <c r="AN609" s="20"/>
      <c r="AO609" s="3"/>
    </row>
    <row r="610" spans="2:41" x14ac:dyDescent="0.25">
      <c r="B610" s="1" t="s">
        <v>9</v>
      </c>
      <c r="C610" s="22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20"/>
      <c r="S610" s="3"/>
      <c r="V610" s="19"/>
      <c r="X610" s="1" t="s">
        <v>9</v>
      </c>
      <c r="Y610" s="22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20"/>
      <c r="AO610" s="3"/>
    </row>
    <row r="611" spans="2:41" x14ac:dyDescent="0.25">
      <c r="B611" s="6" t="s">
        <v>26</v>
      </c>
      <c r="C611" s="23">
        <f>C609-C610</f>
        <v>218.61000000000013</v>
      </c>
      <c r="E611" s="4"/>
      <c r="F611" s="3"/>
      <c r="G611" s="3"/>
      <c r="H611" s="5"/>
      <c r="N611" s="3"/>
      <c r="O611" s="3"/>
      <c r="P611" s="3"/>
      <c r="Q611" s="3"/>
      <c r="R611" s="20"/>
      <c r="S611" s="3"/>
      <c r="V611" s="19"/>
      <c r="X611" s="6" t="s">
        <v>27</v>
      </c>
      <c r="Y611" s="23">
        <f>Y609-Y610</f>
        <v>218.61000000000013</v>
      </c>
      <c r="AA611" s="4"/>
      <c r="AB611" s="3"/>
      <c r="AC611" s="3"/>
      <c r="AD611" s="5"/>
      <c r="AJ611" s="3"/>
      <c r="AK611" s="3"/>
      <c r="AL611" s="3"/>
      <c r="AM611" s="3"/>
      <c r="AN611" s="20"/>
      <c r="AO611" s="3"/>
    </row>
    <row r="612" spans="2:41" ht="23.25" x14ac:dyDescent="0.35">
      <c r="B612" s="6"/>
      <c r="C612" s="7"/>
      <c r="E612" s="9"/>
      <c r="F612" s="10"/>
      <c r="G612" s="10"/>
      <c r="H612" s="5"/>
      <c r="N612" s="3"/>
      <c r="O612" s="3"/>
      <c r="P612" s="3"/>
      <c r="Q612" s="3"/>
      <c r="R612" s="20"/>
      <c r="S612" s="3"/>
      <c r="V612" s="19"/>
      <c r="X612" s="168" t="str">
        <f>IF(Y611&lt;0,"NO PAGAR","COBRAR'")</f>
        <v>COBRAR'</v>
      </c>
      <c r="Y612" s="168"/>
      <c r="AA612" s="9"/>
      <c r="AB612" s="10"/>
      <c r="AC612" s="10"/>
      <c r="AD612" s="5"/>
      <c r="AJ612" s="3"/>
      <c r="AK612" s="3"/>
      <c r="AL612" s="3"/>
      <c r="AM612" s="3"/>
      <c r="AN612" s="20"/>
      <c r="AO612" s="3"/>
    </row>
    <row r="613" spans="2:41" ht="23.25" x14ac:dyDescent="0.35">
      <c r="B613" s="168" t="str">
        <f>IF(C611&lt;0,"NO PAGAR","COBRAR'")</f>
        <v>COBRAR'</v>
      </c>
      <c r="C613" s="168"/>
      <c r="E613" s="9"/>
      <c r="F613" s="10"/>
      <c r="G613" s="10"/>
      <c r="H613" s="5"/>
      <c r="N613" s="3"/>
      <c r="O613" s="3"/>
      <c r="P613" s="3"/>
      <c r="Q613" s="3"/>
      <c r="R613" s="20"/>
      <c r="S613" s="3"/>
      <c r="V613" s="19"/>
      <c r="X613" s="6"/>
      <c r="Y613" s="8"/>
      <c r="AA613" s="9"/>
      <c r="AB613" s="10"/>
      <c r="AC613" s="10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59" t="s">
        <v>9</v>
      </c>
      <c r="C614" s="160"/>
      <c r="E614" s="9"/>
      <c r="F614" s="10"/>
      <c r="G614" s="10"/>
      <c r="H614" s="5"/>
      <c r="N614" s="3"/>
      <c r="O614" s="3"/>
      <c r="P614" s="3"/>
      <c r="Q614" s="3"/>
      <c r="R614" s="20"/>
      <c r="S614" s="3"/>
      <c r="V614" s="19"/>
      <c r="X614" s="159" t="s">
        <v>9</v>
      </c>
      <c r="Y614" s="160"/>
      <c r="AA614" s="9"/>
      <c r="AB614" s="10"/>
      <c r="AC614" s="10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11" t="str">
        <f>IF(Y566&lt;0,"SALDO ADELANTADO","SALDO A FAVOR '")</f>
        <v>SALDO A FAVOR '</v>
      </c>
      <c r="C615" s="12" t="b">
        <f>IF(Y566&lt;=0,Y566*-1)</f>
        <v>0</v>
      </c>
      <c r="E615" s="9"/>
      <c r="F615" s="10"/>
      <c r="G615" s="10"/>
      <c r="H615" s="5"/>
      <c r="N615" s="3"/>
      <c r="O615" s="3"/>
      <c r="P615" s="3"/>
      <c r="Q615" s="3"/>
      <c r="R615" s="20"/>
      <c r="S615" s="3"/>
      <c r="V615" s="19"/>
      <c r="X615" s="11" t="str">
        <f>IF(C611&lt;0,"SALDO ADELANTADO","SALDO A FAVOR'")</f>
        <v>SALDO A FAVOR'</v>
      </c>
      <c r="Y615" s="12" t="b">
        <f>IF(C611&lt;=0,C611*-1)</f>
        <v>0</v>
      </c>
      <c r="AA615" s="9"/>
      <c r="AB615" s="10"/>
      <c r="AC615" s="10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13" t="s">
        <v>10</v>
      </c>
      <c r="C616" s="12">
        <f>R624</f>
        <v>0</v>
      </c>
      <c r="E616" s="9"/>
      <c r="F616" s="10"/>
      <c r="G616" s="10"/>
      <c r="H616" s="5"/>
      <c r="N616" s="3"/>
      <c r="O616" s="3"/>
      <c r="P616" s="3"/>
      <c r="Q616" s="3"/>
      <c r="R616" s="20"/>
      <c r="S616" s="3"/>
      <c r="V616" s="19"/>
      <c r="X616" s="13" t="s">
        <v>10</v>
      </c>
      <c r="Y616" s="12">
        <f>AN624</f>
        <v>0</v>
      </c>
      <c r="AA616" s="9"/>
      <c r="AB616" s="10"/>
      <c r="AC616" s="10"/>
      <c r="AD616" s="5"/>
      <c r="AJ616" s="3"/>
      <c r="AK616" s="3"/>
      <c r="AL616" s="3"/>
      <c r="AM616" s="3"/>
      <c r="AN616" s="20"/>
      <c r="AO616" s="3"/>
    </row>
    <row r="617" spans="2:41" x14ac:dyDescent="0.25">
      <c r="B617" s="13" t="s">
        <v>11</v>
      </c>
      <c r="C617" s="12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3" t="s">
        <v>11</v>
      </c>
      <c r="Y617" s="12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13" t="s">
        <v>12</v>
      </c>
      <c r="C618" s="12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13" t="s">
        <v>12</v>
      </c>
      <c r="Y618" s="12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3" t="s">
        <v>13</v>
      </c>
      <c r="C619" s="12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3" t="s">
        <v>13</v>
      </c>
      <c r="Y619" s="12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3" t="s">
        <v>14</v>
      </c>
      <c r="C620" s="12"/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3" t="s">
        <v>14</v>
      </c>
      <c r="Y620" s="12"/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15</v>
      </c>
      <c r="C621" s="12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15</v>
      </c>
      <c r="Y621" s="12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16</v>
      </c>
      <c r="C622" s="12"/>
      <c r="E622" s="161" t="s">
        <v>7</v>
      </c>
      <c r="F622" s="162"/>
      <c r="G622" s="163"/>
      <c r="H622" s="5">
        <f>SUM(H608:H621)</f>
        <v>0</v>
      </c>
      <c r="N622" s="3"/>
      <c r="O622" s="3"/>
      <c r="P622" s="3"/>
      <c r="Q622" s="3"/>
      <c r="R622" s="20"/>
      <c r="S622" s="3"/>
      <c r="V622" s="19"/>
      <c r="X622" s="13" t="s">
        <v>16</v>
      </c>
      <c r="Y622" s="12"/>
      <c r="AA622" s="161" t="s">
        <v>7</v>
      </c>
      <c r="AB622" s="162"/>
      <c r="AC622" s="163"/>
      <c r="AD622" s="5">
        <f>SUM(AD608:AD621)</f>
        <v>0</v>
      </c>
      <c r="AJ622" s="3"/>
      <c r="AK622" s="3"/>
      <c r="AL622" s="3"/>
      <c r="AM622" s="3"/>
      <c r="AN622" s="20"/>
      <c r="AO622" s="3"/>
    </row>
    <row r="623" spans="2:41" x14ac:dyDescent="0.25">
      <c r="B623" s="13" t="s">
        <v>17</v>
      </c>
      <c r="C623" s="12"/>
      <c r="E623" s="15"/>
      <c r="F623" s="15"/>
      <c r="G623" s="15"/>
      <c r="N623" s="3"/>
      <c r="O623" s="3"/>
      <c r="P623" s="3"/>
      <c r="Q623" s="3"/>
      <c r="R623" s="20"/>
      <c r="S623" s="3"/>
      <c r="V623" s="19"/>
      <c r="X623" s="13" t="s">
        <v>17</v>
      </c>
      <c r="Y623" s="12"/>
      <c r="AA623" s="15"/>
      <c r="AB623" s="15"/>
      <c r="AC623" s="15"/>
      <c r="AJ623" s="3"/>
      <c r="AK623" s="3"/>
      <c r="AL623" s="3"/>
      <c r="AM623" s="3"/>
      <c r="AN623" s="20"/>
      <c r="AO623" s="3"/>
    </row>
    <row r="624" spans="2:41" x14ac:dyDescent="0.25">
      <c r="B624" s="14"/>
      <c r="C624" s="12"/>
      <c r="N624" s="161" t="s">
        <v>7</v>
      </c>
      <c r="O624" s="162"/>
      <c r="P624" s="162"/>
      <c r="Q624" s="163"/>
      <c r="R624" s="20">
        <f>SUM(R608:R623)</f>
        <v>0</v>
      </c>
      <c r="S624" s="3"/>
      <c r="V624" s="19"/>
      <c r="X624" s="14"/>
      <c r="Y624" s="12"/>
      <c r="AJ624" s="161" t="s">
        <v>7</v>
      </c>
      <c r="AK624" s="162"/>
      <c r="AL624" s="162"/>
      <c r="AM624" s="163"/>
      <c r="AN624" s="20">
        <f>SUM(AN608:AN623)</f>
        <v>0</v>
      </c>
      <c r="AO624" s="3"/>
    </row>
    <row r="625" spans="2:27" x14ac:dyDescent="0.25">
      <c r="B625" s="14"/>
      <c r="C625" s="12"/>
      <c r="V625" s="19"/>
      <c r="X625" s="14"/>
      <c r="Y625" s="12"/>
    </row>
    <row r="626" spans="2:27" x14ac:dyDescent="0.25">
      <c r="B626" s="14"/>
      <c r="C626" s="12"/>
      <c r="V626" s="19"/>
      <c r="X626" s="14"/>
      <c r="Y626" s="12"/>
    </row>
    <row r="627" spans="2:27" x14ac:dyDescent="0.25">
      <c r="B627" s="14"/>
      <c r="C627" s="12"/>
      <c r="E627" s="16"/>
      <c r="V627" s="19"/>
      <c r="X627" s="14"/>
      <c r="Y627" s="12"/>
      <c r="AA627" s="16"/>
    </row>
    <row r="628" spans="2:27" x14ac:dyDescent="0.25">
      <c r="B628" s="14"/>
      <c r="C628" s="12"/>
      <c r="V628" s="19"/>
      <c r="X628" s="14"/>
      <c r="Y628" s="12"/>
    </row>
    <row r="629" spans="2:27" x14ac:dyDescent="0.25">
      <c r="B629" s="14"/>
      <c r="C629" s="12"/>
      <c r="V629" s="19"/>
      <c r="X629" s="14"/>
      <c r="Y629" s="12"/>
    </row>
    <row r="630" spans="2:27" x14ac:dyDescent="0.25">
      <c r="B630" s="14"/>
      <c r="C630" s="12"/>
      <c r="V630" s="19"/>
      <c r="X630" s="14"/>
      <c r="Y630" s="12"/>
    </row>
    <row r="631" spans="2:27" x14ac:dyDescent="0.25">
      <c r="B631" s="14"/>
      <c r="C631" s="12"/>
      <c r="V631" s="19"/>
      <c r="X631" s="14"/>
      <c r="Y631" s="12"/>
    </row>
    <row r="632" spans="2:27" x14ac:dyDescent="0.25">
      <c r="B632" s="14"/>
      <c r="C632" s="12"/>
      <c r="V632" s="19"/>
      <c r="X632" s="14"/>
      <c r="Y632" s="12"/>
    </row>
    <row r="633" spans="2:27" x14ac:dyDescent="0.25">
      <c r="B633" s="13"/>
      <c r="C633" s="12"/>
      <c r="V633" s="19"/>
      <c r="X633" s="13"/>
      <c r="Y633" s="12"/>
    </row>
    <row r="634" spans="2:27" x14ac:dyDescent="0.25">
      <c r="B634" s="17" t="s">
        <v>18</v>
      </c>
      <c r="C634" s="18">
        <f>SUM(C615:C633)</f>
        <v>0</v>
      </c>
      <c r="D634" s="30" t="s">
        <v>22</v>
      </c>
      <c r="E634" s="30" t="s">
        <v>21</v>
      </c>
      <c r="V634" s="19"/>
      <c r="X634" s="17" t="s">
        <v>18</v>
      </c>
      <c r="Y634" s="18">
        <f>SUM(Y615:Y633)</f>
        <v>0</v>
      </c>
      <c r="Z634" s="30" t="s">
        <v>22</v>
      </c>
      <c r="AA634" s="30" t="s">
        <v>21</v>
      </c>
    </row>
    <row r="635" spans="2:27" x14ac:dyDescent="0.25">
      <c r="E635" s="1" t="s">
        <v>19</v>
      </c>
      <c r="V635" s="19"/>
      <c r="AA635" s="1" t="s">
        <v>19</v>
      </c>
    </row>
    <row r="636" spans="2:27" x14ac:dyDescent="0.25">
      <c r="V636" s="19"/>
    </row>
    <row r="637" spans="2:27" x14ac:dyDescent="0.25">
      <c r="V637" s="19"/>
    </row>
    <row r="638" spans="2:27" x14ac:dyDescent="0.25">
      <c r="V638" s="19"/>
    </row>
    <row r="639" spans="2:27" x14ac:dyDescent="0.25">
      <c r="V639" s="19"/>
    </row>
    <row r="640" spans="2:27" x14ac:dyDescent="0.25">
      <c r="V640" s="19"/>
    </row>
    <row r="641" spans="2:41" x14ac:dyDescent="0.25">
      <c r="V641" s="19"/>
    </row>
    <row r="642" spans="2:41" x14ac:dyDescent="0.25">
      <c r="V642" s="19"/>
    </row>
    <row r="643" spans="2:41" x14ac:dyDescent="0.25">
      <c r="V643" s="19"/>
    </row>
    <row r="644" spans="2:41" x14ac:dyDescent="0.25">
      <c r="V644" s="19"/>
    </row>
    <row r="645" spans="2:41" x14ac:dyDescent="0.25">
      <c r="V645" s="19"/>
    </row>
    <row r="646" spans="2:41" x14ac:dyDescent="0.25">
      <c r="V646" s="19"/>
    </row>
    <row r="647" spans="2:41" x14ac:dyDescent="0.25">
      <c r="V647" s="19"/>
    </row>
    <row r="648" spans="2:41" x14ac:dyDescent="0.25">
      <c r="V648" s="19"/>
      <c r="AC648" s="164" t="s">
        <v>29</v>
      </c>
      <c r="AD648" s="164"/>
      <c r="AE648" s="164"/>
    </row>
    <row r="649" spans="2:41" ht="15" customHeight="1" x14ac:dyDescent="0.4">
      <c r="H649" s="101" t="s">
        <v>28</v>
      </c>
      <c r="I649" s="101"/>
      <c r="J649" s="101"/>
      <c r="V649" s="19"/>
      <c r="AC649" s="164"/>
      <c r="AD649" s="164"/>
      <c r="AE649" s="164"/>
    </row>
    <row r="650" spans="2:41" ht="15" customHeight="1" x14ac:dyDescent="0.4">
      <c r="H650" s="101"/>
      <c r="I650" s="101"/>
      <c r="J650" s="101"/>
      <c r="V650" s="19"/>
      <c r="AC650" s="164"/>
      <c r="AD650" s="164"/>
      <c r="AE650" s="164"/>
    </row>
    <row r="651" spans="2:41" x14ac:dyDescent="0.25">
      <c r="V651" s="19"/>
    </row>
    <row r="652" spans="2:41" x14ac:dyDescent="0.25">
      <c r="V652" s="19"/>
    </row>
    <row r="653" spans="2:41" ht="23.25" x14ac:dyDescent="0.35">
      <c r="B653" s="24" t="s">
        <v>68</v>
      </c>
      <c r="V653" s="19"/>
      <c r="X653" s="24" t="s">
        <v>68</v>
      </c>
    </row>
    <row r="654" spans="2:41" ht="23.25" x14ac:dyDescent="0.35">
      <c r="B654" s="25" t="s">
        <v>32</v>
      </c>
      <c r="C654" s="22">
        <f>IF(X606="PAGADO",0,Y611)</f>
        <v>218.61000000000013</v>
      </c>
      <c r="E654" s="166" t="s">
        <v>20</v>
      </c>
      <c r="F654" s="166"/>
      <c r="G654" s="166"/>
      <c r="H654" s="166"/>
      <c r="V654" s="19"/>
      <c r="X654" s="25" t="s">
        <v>32</v>
      </c>
      <c r="Y654" s="22">
        <f>IF(B654="PAGADO",0,C659)</f>
        <v>218.61000000000013</v>
      </c>
      <c r="AA654" s="166" t="s">
        <v>20</v>
      </c>
      <c r="AB654" s="166"/>
      <c r="AC654" s="166"/>
      <c r="AD654" s="166"/>
    </row>
    <row r="655" spans="2:41" x14ac:dyDescent="0.25">
      <c r="B655" s="1" t="s">
        <v>0</v>
      </c>
      <c r="C655" s="21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9"/>
      <c r="X655" s="1" t="s">
        <v>0</v>
      </c>
      <c r="Y655" s="21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 x14ac:dyDescent="0.25">
      <c r="C656" s="22"/>
      <c r="E656" s="4"/>
      <c r="F656" s="3"/>
      <c r="G656" s="3"/>
      <c r="H656" s="5"/>
      <c r="N656" s="3"/>
      <c r="O656" s="3"/>
      <c r="P656" s="3"/>
      <c r="Q656" s="3"/>
      <c r="R656" s="20"/>
      <c r="S656" s="3"/>
      <c r="V656" s="19"/>
      <c r="Y656" s="22"/>
      <c r="AA656" s="4"/>
      <c r="AB656" s="3"/>
      <c r="AC656" s="3"/>
      <c r="AD656" s="5"/>
      <c r="AJ656" s="3"/>
      <c r="AK656" s="3"/>
      <c r="AL656" s="3"/>
      <c r="AM656" s="3"/>
      <c r="AN656" s="20"/>
      <c r="AO656" s="3"/>
    </row>
    <row r="657" spans="2:41" x14ac:dyDescent="0.25">
      <c r="B657" s="1" t="s">
        <v>24</v>
      </c>
      <c r="C657" s="21">
        <f>IF(C654&gt;0,C654+C655,C655)</f>
        <v>218.61000000000013</v>
      </c>
      <c r="E657" s="4"/>
      <c r="F657" s="3"/>
      <c r="G657" s="3"/>
      <c r="H657" s="5"/>
      <c r="N657" s="3"/>
      <c r="O657" s="3"/>
      <c r="P657" s="3"/>
      <c r="Q657" s="3"/>
      <c r="R657" s="20"/>
      <c r="S657" s="3"/>
      <c r="V657" s="19"/>
      <c r="X657" s="1" t="s">
        <v>24</v>
      </c>
      <c r="Y657" s="21">
        <f>IF(Y654&gt;0,Y654+Y655,Y655)</f>
        <v>218.61000000000013</v>
      </c>
      <c r="AA657" s="4"/>
      <c r="AB657" s="3"/>
      <c r="AC657" s="3"/>
      <c r="AD657" s="5"/>
      <c r="AJ657" s="3"/>
      <c r="AK657" s="3"/>
      <c r="AL657" s="3"/>
      <c r="AM657" s="3"/>
      <c r="AN657" s="20"/>
      <c r="AO657" s="3"/>
    </row>
    <row r="658" spans="2:41" x14ac:dyDescent="0.25">
      <c r="B658" s="1" t="s">
        <v>9</v>
      </c>
      <c r="C658" s="22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20"/>
      <c r="S658" s="3"/>
      <c r="V658" s="19"/>
      <c r="X658" s="1" t="s">
        <v>9</v>
      </c>
      <c r="Y658" s="22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20"/>
      <c r="AO658" s="3"/>
    </row>
    <row r="659" spans="2:41" x14ac:dyDescent="0.25">
      <c r="B659" s="6" t="s">
        <v>25</v>
      </c>
      <c r="C659" s="23">
        <f>C657-C658</f>
        <v>218.61000000000013</v>
      </c>
      <c r="E659" s="4"/>
      <c r="F659" s="3"/>
      <c r="G659" s="3"/>
      <c r="H659" s="5"/>
      <c r="N659" s="3"/>
      <c r="O659" s="3"/>
      <c r="P659" s="3"/>
      <c r="Q659" s="3"/>
      <c r="R659" s="20"/>
      <c r="S659" s="3"/>
      <c r="V659" s="19"/>
      <c r="X659" s="6" t="s">
        <v>8</v>
      </c>
      <c r="Y659" s="23">
        <f>Y657-Y658</f>
        <v>218.61000000000013</v>
      </c>
      <c r="AA659" s="4"/>
      <c r="AB659" s="3"/>
      <c r="AC659" s="3"/>
      <c r="AD659" s="5"/>
      <c r="AJ659" s="3"/>
      <c r="AK659" s="3"/>
      <c r="AL659" s="3"/>
      <c r="AM659" s="3"/>
      <c r="AN659" s="20"/>
      <c r="AO659" s="3"/>
    </row>
    <row r="660" spans="2:41" ht="26.25" x14ac:dyDescent="0.4">
      <c r="B660" s="167" t="str">
        <f>IF(C659&lt;0,"NO PAGAR","COBRAR")</f>
        <v>COBRAR</v>
      </c>
      <c r="C660" s="167"/>
      <c r="E660" s="9"/>
      <c r="F660" s="10"/>
      <c r="G660" s="10"/>
      <c r="H660" s="5"/>
      <c r="N660" s="3"/>
      <c r="O660" s="3"/>
      <c r="P660" s="3"/>
      <c r="Q660" s="3"/>
      <c r="R660" s="20"/>
      <c r="S660" s="3"/>
      <c r="V660" s="19"/>
      <c r="X660" s="167" t="str">
        <f>IF(Y659&lt;0,"NO PAGAR","COBRAR")</f>
        <v>COBRAR</v>
      </c>
      <c r="Y660" s="167"/>
      <c r="AA660" s="9"/>
      <c r="AB660" s="10"/>
      <c r="AC660" s="10"/>
      <c r="AD660" s="5"/>
      <c r="AJ660" s="3"/>
      <c r="AK660" s="3"/>
      <c r="AL660" s="3"/>
      <c r="AM660" s="3"/>
      <c r="AN660" s="20"/>
      <c r="AO660" s="3"/>
    </row>
    <row r="661" spans="2:41" x14ac:dyDescent="0.25">
      <c r="B661" s="159" t="s">
        <v>9</v>
      </c>
      <c r="C661" s="160"/>
      <c r="E661" s="9"/>
      <c r="F661" s="10"/>
      <c r="G661" s="10"/>
      <c r="H661" s="5"/>
      <c r="N661" s="3"/>
      <c r="O661" s="3"/>
      <c r="P661" s="3"/>
      <c r="Q661" s="3"/>
      <c r="R661" s="20"/>
      <c r="S661" s="3"/>
      <c r="V661" s="19"/>
      <c r="X661" s="159" t="s">
        <v>9</v>
      </c>
      <c r="Y661" s="160"/>
      <c r="AA661" s="9"/>
      <c r="AB661" s="10"/>
      <c r="AC661" s="10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1" t="str">
        <f>IF(C695&lt;0,"SALDO A FAVOR","SALDO ADELANTAD0'")</f>
        <v>SALDO ADELANTAD0'</v>
      </c>
      <c r="C662" s="12" t="b">
        <f>IF(Y606&lt;=0,Y606*-1)</f>
        <v>0</v>
      </c>
      <c r="E662" s="9"/>
      <c r="F662" s="10"/>
      <c r="G662" s="10"/>
      <c r="H662" s="5"/>
      <c r="N662" s="3"/>
      <c r="O662" s="3"/>
      <c r="P662" s="3"/>
      <c r="Q662" s="3"/>
      <c r="R662" s="20"/>
      <c r="S662" s="3"/>
      <c r="V662" s="19"/>
      <c r="X662" s="11" t="str">
        <f>IF(C659&lt;0,"SALDO ADELANTADO","SALDO A FAVOR'")</f>
        <v>SALDO A FAVOR'</v>
      </c>
      <c r="Y662" s="12" t="b">
        <f>IF(C659&lt;=0,C659*-1)</f>
        <v>0</v>
      </c>
      <c r="AA662" s="9"/>
      <c r="AB662" s="10"/>
      <c r="AC662" s="10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3" t="s">
        <v>10</v>
      </c>
      <c r="C663" s="12">
        <f>R672</f>
        <v>0</v>
      </c>
      <c r="E663" s="9"/>
      <c r="F663" s="10"/>
      <c r="G663" s="10"/>
      <c r="H663" s="5"/>
      <c r="N663" s="3"/>
      <c r="O663" s="3"/>
      <c r="P663" s="3"/>
      <c r="Q663" s="3"/>
      <c r="R663" s="20"/>
      <c r="S663" s="3"/>
      <c r="V663" s="19"/>
      <c r="X663" s="13" t="s">
        <v>10</v>
      </c>
      <c r="Y663" s="12">
        <f>AN672</f>
        <v>0</v>
      </c>
      <c r="AA663" s="9"/>
      <c r="AB663" s="10"/>
      <c r="AC663" s="10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13" t="s">
        <v>11</v>
      </c>
      <c r="C664" s="12"/>
      <c r="E664" s="9"/>
      <c r="F664" s="10"/>
      <c r="G664" s="10"/>
      <c r="H664" s="5"/>
      <c r="N664" s="3"/>
      <c r="O664" s="3"/>
      <c r="P664" s="3"/>
      <c r="Q664" s="3"/>
      <c r="R664" s="20"/>
      <c r="S664" s="3"/>
      <c r="V664" s="19"/>
      <c r="X664" s="13" t="s">
        <v>11</v>
      </c>
      <c r="Y664" s="12"/>
      <c r="AA664" s="9"/>
      <c r="AB664" s="10"/>
      <c r="AC664" s="10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3" t="s">
        <v>12</v>
      </c>
      <c r="C665" s="12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3" t="s">
        <v>12</v>
      </c>
      <c r="Y665" s="12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3" t="s">
        <v>13</v>
      </c>
      <c r="C666" s="12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3" t="s">
        <v>13</v>
      </c>
      <c r="Y666" s="12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3" t="s">
        <v>14</v>
      </c>
      <c r="C667" s="12"/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3" t="s">
        <v>14</v>
      </c>
      <c r="Y667" s="12"/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15</v>
      </c>
      <c r="C668" s="12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15</v>
      </c>
      <c r="Y668" s="12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16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16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17</v>
      </c>
      <c r="C670" s="12"/>
      <c r="E670" s="161" t="s">
        <v>7</v>
      </c>
      <c r="F670" s="162"/>
      <c r="G670" s="163"/>
      <c r="H670" s="5">
        <f>SUM(H656:H669)</f>
        <v>0</v>
      </c>
      <c r="N670" s="3"/>
      <c r="O670" s="3"/>
      <c r="P670" s="3"/>
      <c r="Q670" s="3"/>
      <c r="R670" s="20"/>
      <c r="S670" s="3"/>
      <c r="V670" s="19"/>
      <c r="X670" s="13" t="s">
        <v>17</v>
      </c>
      <c r="Y670" s="12"/>
      <c r="AA670" s="161" t="s">
        <v>7</v>
      </c>
      <c r="AB670" s="162"/>
      <c r="AC670" s="163"/>
      <c r="AD670" s="5">
        <f>SUM(AD656:AD669)</f>
        <v>0</v>
      </c>
      <c r="AJ670" s="3"/>
      <c r="AK670" s="3"/>
      <c r="AL670" s="3"/>
      <c r="AM670" s="3"/>
      <c r="AN670" s="20"/>
      <c r="AO670" s="3"/>
    </row>
    <row r="671" spans="2:41" x14ac:dyDescent="0.25">
      <c r="B671" s="14"/>
      <c r="C671" s="12"/>
      <c r="E671" s="15"/>
      <c r="F671" s="15"/>
      <c r="G671" s="15"/>
      <c r="N671" s="3"/>
      <c r="O671" s="3"/>
      <c r="P671" s="3"/>
      <c r="Q671" s="3"/>
      <c r="R671" s="20"/>
      <c r="S671" s="3"/>
      <c r="V671" s="19"/>
      <c r="X671" s="14"/>
      <c r="Y671" s="12"/>
      <c r="AA671" s="15"/>
      <c r="AB671" s="15"/>
      <c r="AC671" s="15"/>
      <c r="AJ671" s="3"/>
      <c r="AK671" s="3"/>
      <c r="AL671" s="3"/>
      <c r="AM671" s="3"/>
      <c r="AN671" s="20"/>
      <c r="AO671" s="3"/>
    </row>
    <row r="672" spans="2:41" x14ac:dyDescent="0.25">
      <c r="B672" s="14"/>
      <c r="C672" s="12"/>
      <c r="N672" s="161" t="s">
        <v>7</v>
      </c>
      <c r="O672" s="162"/>
      <c r="P672" s="162"/>
      <c r="Q672" s="163"/>
      <c r="R672" s="20">
        <f>SUM(R656:R671)</f>
        <v>0</v>
      </c>
      <c r="S672" s="3"/>
      <c r="V672" s="19"/>
      <c r="X672" s="14"/>
      <c r="Y672" s="12"/>
      <c r="AJ672" s="161" t="s">
        <v>7</v>
      </c>
      <c r="AK672" s="162"/>
      <c r="AL672" s="162"/>
      <c r="AM672" s="163"/>
      <c r="AN672" s="20">
        <f>SUM(AN656:AN671)</f>
        <v>0</v>
      </c>
      <c r="AO672" s="3"/>
    </row>
    <row r="673" spans="2:27" x14ac:dyDescent="0.25">
      <c r="B673" s="14"/>
      <c r="C673" s="12"/>
      <c r="V673" s="19"/>
      <c r="X673" s="14"/>
      <c r="Y673" s="12"/>
    </row>
    <row r="674" spans="2:27" x14ac:dyDescent="0.25">
      <c r="B674" s="14"/>
      <c r="C674" s="12"/>
      <c r="V674" s="19"/>
      <c r="X674" s="14"/>
      <c r="Y674" s="12"/>
    </row>
    <row r="675" spans="2:27" x14ac:dyDescent="0.25">
      <c r="B675" s="14"/>
      <c r="C675" s="12"/>
      <c r="E675" s="16"/>
      <c r="V675" s="19"/>
      <c r="X675" s="14"/>
      <c r="Y675" s="12"/>
      <c r="AA675" s="16"/>
    </row>
    <row r="676" spans="2:27" x14ac:dyDescent="0.25">
      <c r="B676" s="14"/>
      <c r="C676" s="12"/>
      <c r="V676" s="19"/>
      <c r="X676" s="14"/>
      <c r="Y676" s="12"/>
    </row>
    <row r="677" spans="2:27" x14ac:dyDescent="0.25">
      <c r="B677" s="14"/>
      <c r="C677" s="12"/>
      <c r="V677" s="19"/>
      <c r="X677" s="14"/>
      <c r="Y677" s="12"/>
    </row>
    <row r="678" spans="2:27" x14ac:dyDescent="0.25">
      <c r="B678" s="14"/>
      <c r="C678" s="12"/>
      <c r="V678" s="19"/>
      <c r="X678" s="14"/>
      <c r="Y678" s="12"/>
    </row>
    <row r="679" spans="2:27" x14ac:dyDescent="0.25">
      <c r="B679" s="14"/>
      <c r="C679" s="12"/>
      <c r="V679" s="19"/>
      <c r="X679" s="14"/>
      <c r="Y679" s="12"/>
    </row>
    <row r="680" spans="2:27" x14ac:dyDescent="0.25">
      <c r="B680" s="13"/>
      <c r="C680" s="12"/>
      <c r="V680" s="19"/>
      <c r="X680" s="13"/>
      <c r="Y680" s="12"/>
    </row>
    <row r="681" spans="2:27" x14ac:dyDescent="0.25">
      <c r="B681" s="17" t="s">
        <v>18</v>
      </c>
      <c r="C681" s="18">
        <f>SUM(C662:C680)</f>
        <v>0</v>
      </c>
      <c r="V681" s="19"/>
      <c r="X681" s="17" t="s">
        <v>18</v>
      </c>
      <c r="Y681" s="18">
        <f>SUM(Y662:Y680)</f>
        <v>0</v>
      </c>
    </row>
    <row r="682" spans="2:27" x14ac:dyDescent="0.25">
      <c r="D682" s="30" t="s">
        <v>22</v>
      </c>
      <c r="E682" s="30" t="s">
        <v>21</v>
      </c>
      <c r="V682" s="19"/>
      <c r="Z682" s="30" t="s">
        <v>22</v>
      </c>
      <c r="AA682" s="30" t="s">
        <v>21</v>
      </c>
    </row>
    <row r="683" spans="2:27" x14ac:dyDescent="0.25">
      <c r="E683" s="1" t="s">
        <v>19</v>
      </c>
      <c r="V683" s="19"/>
      <c r="AA683" s="1" t="s">
        <v>19</v>
      </c>
    </row>
    <row r="684" spans="2:27" x14ac:dyDescent="0.25">
      <c r="V684" s="19"/>
    </row>
    <row r="685" spans="2:27" x14ac:dyDescent="0.25">
      <c r="V685" s="19"/>
    </row>
    <row r="686" spans="2:27" x14ac:dyDescent="0.25">
      <c r="V686" s="19"/>
    </row>
    <row r="687" spans="2:27" x14ac:dyDescent="0.25">
      <c r="V687" s="19"/>
    </row>
    <row r="688" spans="2:27" x14ac:dyDescent="0.25">
      <c r="V688" s="19"/>
    </row>
    <row r="689" spans="1:43" x14ac:dyDescent="0.25">
      <c r="V689" s="19"/>
    </row>
    <row r="690" spans="1:43" x14ac:dyDescent="0.2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</row>
    <row r="691" spans="1:43" x14ac:dyDescent="0.2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</row>
    <row r="692" spans="1:43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</row>
    <row r="693" spans="1:43" x14ac:dyDescent="0.25">
      <c r="V693" s="19"/>
    </row>
    <row r="694" spans="1:43" ht="15" customHeight="1" x14ac:dyDescent="0.4">
      <c r="H694" s="101" t="s">
        <v>30</v>
      </c>
      <c r="I694" s="101"/>
      <c r="J694" s="101"/>
      <c r="V694" s="19"/>
      <c r="AA694" s="165" t="s">
        <v>31</v>
      </c>
      <c r="AB694" s="165"/>
      <c r="AC694" s="165"/>
    </row>
    <row r="695" spans="1:43" ht="15" customHeight="1" x14ac:dyDescent="0.4">
      <c r="H695" s="101"/>
      <c r="I695" s="101"/>
      <c r="J695" s="101"/>
      <c r="V695" s="19"/>
      <c r="AA695" s="165"/>
      <c r="AB695" s="165"/>
      <c r="AC695" s="165"/>
    </row>
    <row r="696" spans="1:43" x14ac:dyDescent="0.25">
      <c r="V696" s="19"/>
    </row>
    <row r="697" spans="1:43" x14ac:dyDescent="0.25">
      <c r="V697" s="19"/>
    </row>
    <row r="698" spans="1:43" ht="23.25" x14ac:dyDescent="0.35">
      <c r="B698" s="26" t="s">
        <v>68</v>
      </c>
      <c r="V698" s="19"/>
      <c r="X698" s="24" t="s">
        <v>68</v>
      </c>
    </row>
    <row r="699" spans="1:43" ht="23.25" x14ac:dyDescent="0.35">
      <c r="B699" s="25" t="s">
        <v>32</v>
      </c>
      <c r="C699" s="22">
        <f>IF(X654="PAGADO",0,C659)</f>
        <v>218.61000000000013</v>
      </c>
      <c r="E699" s="166" t="s">
        <v>20</v>
      </c>
      <c r="F699" s="166"/>
      <c r="G699" s="166"/>
      <c r="H699" s="166"/>
      <c r="V699" s="19"/>
      <c r="X699" s="25" t="s">
        <v>32</v>
      </c>
      <c r="Y699" s="22">
        <f>IF(B1499="PAGADO",0,C704)</f>
        <v>218.61000000000013</v>
      </c>
      <c r="AA699" s="166" t="s">
        <v>20</v>
      </c>
      <c r="AB699" s="166"/>
      <c r="AC699" s="166"/>
      <c r="AD699" s="166"/>
    </row>
    <row r="700" spans="1:43" x14ac:dyDescent="0.25">
      <c r="B700" s="1" t="s">
        <v>0</v>
      </c>
      <c r="C700" s="21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9"/>
      <c r="X700" s="1" t="s">
        <v>0</v>
      </c>
      <c r="Y700" s="21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 x14ac:dyDescent="0.25">
      <c r="C701" s="22"/>
      <c r="E701" s="4"/>
      <c r="F701" s="3"/>
      <c r="G701" s="3"/>
      <c r="H701" s="5"/>
      <c r="N701" s="3"/>
      <c r="O701" s="3"/>
      <c r="P701" s="3"/>
      <c r="Q701" s="3"/>
      <c r="R701" s="20"/>
      <c r="S701" s="3"/>
      <c r="V701" s="19"/>
      <c r="Y701" s="22"/>
      <c r="AA701" s="4"/>
      <c r="AB701" s="3"/>
      <c r="AC701" s="3"/>
      <c r="AD701" s="5"/>
      <c r="AJ701" s="3"/>
      <c r="AK701" s="3"/>
      <c r="AL701" s="3"/>
      <c r="AM701" s="3"/>
      <c r="AN701" s="20"/>
      <c r="AO701" s="3"/>
    </row>
    <row r="702" spans="1:43" x14ac:dyDescent="0.25">
      <c r="B702" s="1" t="s">
        <v>24</v>
      </c>
      <c r="C702" s="21">
        <f>IF(C699&gt;0,C699+C700,C700)</f>
        <v>218.61000000000013</v>
      </c>
      <c r="E702" s="4"/>
      <c r="F702" s="3"/>
      <c r="G702" s="3"/>
      <c r="H702" s="5"/>
      <c r="N702" s="3"/>
      <c r="O702" s="3"/>
      <c r="P702" s="3"/>
      <c r="Q702" s="3"/>
      <c r="R702" s="20"/>
      <c r="S702" s="3"/>
      <c r="V702" s="19"/>
      <c r="X702" s="1" t="s">
        <v>24</v>
      </c>
      <c r="Y702" s="21">
        <f>IF(Y699&gt;0,Y699+Y700,Y700)</f>
        <v>218.61000000000013</v>
      </c>
      <c r="AA702" s="4"/>
      <c r="AB702" s="3"/>
      <c r="AC702" s="3"/>
      <c r="AD702" s="5"/>
      <c r="AJ702" s="3"/>
      <c r="AK702" s="3"/>
      <c r="AL702" s="3"/>
      <c r="AM702" s="3"/>
      <c r="AN702" s="20"/>
      <c r="AO702" s="3"/>
    </row>
    <row r="703" spans="1:43" x14ac:dyDescent="0.25">
      <c r="B703" s="1" t="s">
        <v>9</v>
      </c>
      <c r="C703" s="22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20"/>
      <c r="S703" s="3"/>
      <c r="V703" s="19"/>
      <c r="X703" s="1" t="s">
        <v>9</v>
      </c>
      <c r="Y703" s="22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20"/>
      <c r="AO703" s="3"/>
    </row>
    <row r="704" spans="1:43" x14ac:dyDescent="0.25">
      <c r="B704" s="6" t="s">
        <v>26</v>
      </c>
      <c r="C704" s="23">
        <f>C702-C703</f>
        <v>218.61000000000013</v>
      </c>
      <c r="E704" s="4"/>
      <c r="F704" s="3"/>
      <c r="G704" s="3"/>
      <c r="H704" s="5"/>
      <c r="N704" s="3"/>
      <c r="O704" s="3"/>
      <c r="P704" s="3"/>
      <c r="Q704" s="3"/>
      <c r="R704" s="20"/>
      <c r="S704" s="3"/>
      <c r="V704" s="19"/>
      <c r="X704" s="6" t="s">
        <v>27</v>
      </c>
      <c r="Y704" s="23">
        <f>Y702-Y703</f>
        <v>218.61000000000013</v>
      </c>
      <c r="AA704" s="4"/>
      <c r="AB704" s="3"/>
      <c r="AC704" s="3"/>
      <c r="AD704" s="5"/>
      <c r="AJ704" s="3"/>
      <c r="AK704" s="3"/>
      <c r="AL704" s="3"/>
      <c r="AM704" s="3"/>
      <c r="AN704" s="20"/>
      <c r="AO704" s="3"/>
    </row>
    <row r="705" spans="2:41" ht="23.25" x14ac:dyDescent="0.35">
      <c r="B705" s="6"/>
      <c r="C705" s="7"/>
      <c r="E705" s="9"/>
      <c r="F705" s="10"/>
      <c r="G705" s="10"/>
      <c r="H705" s="5"/>
      <c r="N705" s="3"/>
      <c r="O705" s="3"/>
      <c r="P705" s="3"/>
      <c r="Q705" s="3"/>
      <c r="R705" s="20"/>
      <c r="S705" s="3"/>
      <c r="V705" s="19"/>
      <c r="X705" s="168" t="str">
        <f>IF(Y704&lt;0,"NO PAGAR","COBRAR'")</f>
        <v>COBRAR'</v>
      </c>
      <c r="Y705" s="168"/>
      <c r="AA705" s="9"/>
      <c r="AB705" s="10"/>
      <c r="AC705" s="10"/>
      <c r="AD705" s="5"/>
      <c r="AJ705" s="3"/>
      <c r="AK705" s="3"/>
      <c r="AL705" s="3"/>
      <c r="AM705" s="3"/>
      <c r="AN705" s="20"/>
      <c r="AO705" s="3"/>
    </row>
    <row r="706" spans="2:41" ht="23.25" x14ac:dyDescent="0.35">
      <c r="B706" s="168" t="str">
        <f>IF(C704&lt;0,"NO PAGAR","COBRAR'")</f>
        <v>COBRAR'</v>
      </c>
      <c r="C706" s="168"/>
      <c r="E706" s="9"/>
      <c r="F706" s="10"/>
      <c r="G706" s="10"/>
      <c r="H706" s="5"/>
      <c r="N706" s="3"/>
      <c r="O706" s="3"/>
      <c r="P706" s="3"/>
      <c r="Q706" s="3"/>
      <c r="R706" s="20"/>
      <c r="S706" s="3"/>
      <c r="V706" s="19"/>
      <c r="X706" s="6"/>
      <c r="Y706" s="8"/>
      <c r="AA706" s="9"/>
      <c r="AB706" s="10"/>
      <c r="AC706" s="10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59" t="s">
        <v>9</v>
      </c>
      <c r="C707" s="160"/>
      <c r="E707" s="9"/>
      <c r="F707" s="10"/>
      <c r="G707" s="10"/>
      <c r="H707" s="5"/>
      <c r="N707" s="3"/>
      <c r="O707" s="3"/>
      <c r="P707" s="3"/>
      <c r="Q707" s="3"/>
      <c r="R707" s="20"/>
      <c r="S707" s="3"/>
      <c r="V707" s="19"/>
      <c r="X707" s="159" t="s">
        <v>9</v>
      </c>
      <c r="Y707" s="160"/>
      <c r="AA707" s="9"/>
      <c r="AB707" s="10"/>
      <c r="AC707" s="10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11" t="str">
        <f>IF(Y659&lt;0,"SALDO ADELANTADO","SALDO A FAVOR '")</f>
        <v>SALDO A FAVOR '</v>
      </c>
      <c r="C708" s="12" t="b">
        <f>IF(Y659&lt;=0,Y659*-1)</f>
        <v>0</v>
      </c>
      <c r="E708" s="9"/>
      <c r="F708" s="10"/>
      <c r="G708" s="10"/>
      <c r="H708" s="5"/>
      <c r="N708" s="3"/>
      <c r="O708" s="3"/>
      <c r="P708" s="3"/>
      <c r="Q708" s="3"/>
      <c r="R708" s="20"/>
      <c r="S708" s="3"/>
      <c r="V708" s="19"/>
      <c r="X708" s="11" t="str">
        <f>IF(C704&lt;0,"SALDO ADELANTADO","SALDO A FAVOR'")</f>
        <v>SALDO A FAVOR'</v>
      </c>
      <c r="Y708" s="12" t="b">
        <f>IF(C704&lt;=0,C704*-1)</f>
        <v>0</v>
      </c>
      <c r="AA708" s="9"/>
      <c r="AB708" s="10"/>
      <c r="AC708" s="10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13" t="s">
        <v>10</v>
      </c>
      <c r="C709" s="12">
        <f>R717</f>
        <v>0</v>
      </c>
      <c r="E709" s="9"/>
      <c r="F709" s="10"/>
      <c r="G709" s="10"/>
      <c r="H709" s="5"/>
      <c r="N709" s="3"/>
      <c r="O709" s="3"/>
      <c r="P709" s="3"/>
      <c r="Q709" s="3"/>
      <c r="R709" s="20"/>
      <c r="S709" s="3"/>
      <c r="V709" s="19"/>
      <c r="X709" s="13" t="s">
        <v>10</v>
      </c>
      <c r="Y709" s="12">
        <f>AN717</f>
        <v>0</v>
      </c>
      <c r="AA709" s="9"/>
      <c r="AB709" s="10"/>
      <c r="AC709" s="10"/>
      <c r="AD709" s="5"/>
      <c r="AJ709" s="3"/>
      <c r="AK709" s="3"/>
      <c r="AL709" s="3"/>
      <c r="AM709" s="3"/>
      <c r="AN709" s="20"/>
      <c r="AO709" s="3"/>
    </row>
    <row r="710" spans="2:41" x14ac:dyDescent="0.25">
      <c r="B710" s="13" t="s">
        <v>11</v>
      </c>
      <c r="C710" s="12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3" t="s">
        <v>11</v>
      </c>
      <c r="Y710" s="12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13" t="s">
        <v>12</v>
      </c>
      <c r="C711" s="12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13" t="s">
        <v>12</v>
      </c>
      <c r="Y711" s="12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3" t="s">
        <v>13</v>
      </c>
      <c r="C712" s="12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3" t="s">
        <v>13</v>
      </c>
      <c r="Y712" s="12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3" t="s">
        <v>14</v>
      </c>
      <c r="C713" s="12"/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3" t="s">
        <v>14</v>
      </c>
      <c r="Y713" s="12"/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15</v>
      </c>
      <c r="C714" s="12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15</v>
      </c>
      <c r="Y714" s="12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16</v>
      </c>
      <c r="C715" s="12"/>
      <c r="E715" s="161" t="s">
        <v>7</v>
      </c>
      <c r="F715" s="162"/>
      <c r="G715" s="163"/>
      <c r="H715" s="5">
        <f>SUM(H701:H714)</f>
        <v>0</v>
      </c>
      <c r="N715" s="3"/>
      <c r="O715" s="3"/>
      <c r="P715" s="3"/>
      <c r="Q715" s="3"/>
      <c r="R715" s="20"/>
      <c r="S715" s="3"/>
      <c r="V715" s="19"/>
      <c r="X715" s="13" t="s">
        <v>16</v>
      </c>
      <c r="Y715" s="12"/>
      <c r="AA715" s="161" t="s">
        <v>7</v>
      </c>
      <c r="AB715" s="162"/>
      <c r="AC715" s="163"/>
      <c r="AD715" s="5">
        <f>SUM(AD701:AD714)</f>
        <v>0</v>
      </c>
      <c r="AJ715" s="3"/>
      <c r="AK715" s="3"/>
      <c r="AL715" s="3"/>
      <c r="AM715" s="3"/>
      <c r="AN715" s="20"/>
      <c r="AO715" s="3"/>
    </row>
    <row r="716" spans="2:41" x14ac:dyDescent="0.25">
      <c r="B716" s="13" t="s">
        <v>17</v>
      </c>
      <c r="C716" s="12"/>
      <c r="E716" s="15"/>
      <c r="F716" s="15"/>
      <c r="G716" s="15"/>
      <c r="N716" s="3"/>
      <c r="O716" s="3"/>
      <c r="P716" s="3"/>
      <c r="Q716" s="3"/>
      <c r="R716" s="20"/>
      <c r="S716" s="3"/>
      <c r="V716" s="19"/>
      <c r="X716" s="13" t="s">
        <v>17</v>
      </c>
      <c r="Y716" s="12"/>
      <c r="AA716" s="15"/>
      <c r="AB716" s="15"/>
      <c r="AC716" s="15"/>
      <c r="AJ716" s="3"/>
      <c r="AK716" s="3"/>
      <c r="AL716" s="3"/>
      <c r="AM716" s="3"/>
      <c r="AN716" s="20"/>
      <c r="AO716" s="3"/>
    </row>
    <row r="717" spans="2:41" x14ac:dyDescent="0.25">
      <c r="B717" s="14"/>
      <c r="C717" s="12"/>
      <c r="N717" s="161" t="s">
        <v>7</v>
      </c>
      <c r="O717" s="162"/>
      <c r="P717" s="162"/>
      <c r="Q717" s="163"/>
      <c r="R717" s="20">
        <f>SUM(R701:R716)</f>
        <v>0</v>
      </c>
      <c r="S717" s="3"/>
      <c r="V717" s="19"/>
      <c r="X717" s="14"/>
      <c r="Y717" s="12"/>
      <c r="AJ717" s="161" t="s">
        <v>7</v>
      </c>
      <c r="AK717" s="162"/>
      <c r="AL717" s="162"/>
      <c r="AM717" s="163"/>
      <c r="AN717" s="20">
        <f>SUM(AN701:AN716)</f>
        <v>0</v>
      </c>
      <c r="AO717" s="3"/>
    </row>
    <row r="718" spans="2:41" x14ac:dyDescent="0.25">
      <c r="B718" s="14"/>
      <c r="C718" s="12"/>
      <c r="V718" s="19"/>
      <c r="X718" s="14"/>
      <c r="Y718" s="12"/>
    </row>
    <row r="719" spans="2:41" x14ac:dyDescent="0.25">
      <c r="B719" s="14"/>
      <c r="C719" s="12"/>
      <c r="V719" s="19"/>
      <c r="X719" s="14"/>
      <c r="Y719" s="12"/>
    </row>
    <row r="720" spans="2:41" x14ac:dyDescent="0.25">
      <c r="B720" s="14"/>
      <c r="C720" s="12"/>
      <c r="E720" s="16"/>
      <c r="V720" s="19"/>
      <c r="X720" s="14"/>
      <c r="Y720" s="12"/>
      <c r="AA720" s="16"/>
    </row>
    <row r="721" spans="2:27" x14ac:dyDescent="0.25">
      <c r="B721" s="14"/>
      <c r="C721" s="12"/>
      <c r="V721" s="19"/>
      <c r="X721" s="14"/>
      <c r="Y721" s="12"/>
    </row>
    <row r="722" spans="2:27" x14ac:dyDescent="0.25">
      <c r="B722" s="14"/>
      <c r="C722" s="12"/>
      <c r="V722" s="19"/>
      <c r="X722" s="14"/>
      <c r="Y722" s="12"/>
    </row>
    <row r="723" spans="2:27" x14ac:dyDescent="0.25">
      <c r="B723" s="14"/>
      <c r="C723" s="12"/>
      <c r="V723" s="19"/>
      <c r="X723" s="14"/>
      <c r="Y723" s="12"/>
    </row>
    <row r="724" spans="2:27" x14ac:dyDescent="0.25">
      <c r="B724" s="14"/>
      <c r="C724" s="12"/>
      <c r="V724" s="19"/>
      <c r="X724" s="14"/>
      <c r="Y724" s="12"/>
    </row>
    <row r="725" spans="2:27" x14ac:dyDescent="0.25">
      <c r="B725" s="14"/>
      <c r="C725" s="12"/>
      <c r="V725" s="19"/>
      <c r="X725" s="14"/>
      <c r="Y725" s="12"/>
    </row>
    <row r="726" spans="2:27" x14ac:dyDescent="0.25">
      <c r="B726" s="13"/>
      <c r="C726" s="12"/>
      <c r="V726" s="19"/>
      <c r="X726" s="13"/>
      <c r="Y726" s="12"/>
    </row>
    <row r="727" spans="2:27" x14ac:dyDescent="0.25">
      <c r="B727" s="17" t="s">
        <v>18</v>
      </c>
      <c r="C727" s="18">
        <f>SUM(C708:C726)</f>
        <v>0</v>
      </c>
      <c r="D727" s="30" t="s">
        <v>22</v>
      </c>
      <c r="E727" s="30" t="s">
        <v>21</v>
      </c>
      <c r="V727" s="19"/>
      <c r="X727" s="17" t="s">
        <v>18</v>
      </c>
      <c r="Y727" s="18">
        <f>SUM(Y708:Y726)</f>
        <v>0</v>
      </c>
      <c r="Z727" s="30" t="s">
        <v>22</v>
      </c>
      <c r="AA727" s="30" t="s">
        <v>21</v>
      </c>
    </row>
    <row r="728" spans="2:27" x14ac:dyDescent="0.25">
      <c r="E728" s="1" t="s">
        <v>19</v>
      </c>
      <c r="V728" s="19"/>
      <c r="AA728" s="1" t="s">
        <v>19</v>
      </c>
    </row>
    <row r="729" spans="2:27" x14ac:dyDescent="0.25">
      <c r="V729" s="19"/>
    </row>
    <row r="730" spans="2:27" x14ac:dyDescent="0.25">
      <c r="V730" s="19"/>
    </row>
    <row r="731" spans="2:27" x14ac:dyDescent="0.25">
      <c r="V731" s="19"/>
    </row>
    <row r="732" spans="2:27" x14ac:dyDescent="0.25">
      <c r="V732" s="19"/>
    </row>
    <row r="733" spans="2:27" x14ac:dyDescent="0.25">
      <c r="V733" s="19"/>
    </row>
    <row r="734" spans="2:27" x14ac:dyDescent="0.25">
      <c r="V734" s="19"/>
    </row>
    <row r="735" spans="2:27" x14ac:dyDescent="0.25">
      <c r="V735" s="19"/>
    </row>
    <row r="736" spans="2:27" x14ac:dyDescent="0.25">
      <c r="V736" s="19"/>
    </row>
    <row r="737" spans="2:41" x14ac:dyDescent="0.25">
      <c r="V737" s="19"/>
    </row>
    <row r="738" spans="2:41" x14ac:dyDescent="0.25">
      <c r="V738" s="19"/>
    </row>
    <row r="739" spans="2:41" x14ac:dyDescent="0.25">
      <c r="V739" s="19"/>
    </row>
    <row r="740" spans="2:41" x14ac:dyDescent="0.25">
      <c r="V740" s="19"/>
    </row>
    <row r="741" spans="2:41" x14ac:dyDescent="0.25">
      <c r="V741" s="19"/>
      <c r="AC741" s="164" t="s">
        <v>29</v>
      </c>
      <c r="AD741" s="164"/>
      <c r="AE741" s="164"/>
    </row>
    <row r="742" spans="2:41" ht="15" customHeight="1" x14ac:dyDescent="0.4">
      <c r="H742" s="101" t="s">
        <v>28</v>
      </c>
      <c r="I742" s="101"/>
      <c r="J742" s="101"/>
      <c r="V742" s="19"/>
      <c r="AC742" s="164"/>
      <c r="AD742" s="164"/>
      <c r="AE742" s="164"/>
    </row>
    <row r="743" spans="2:41" ht="15" customHeight="1" x14ac:dyDescent="0.4">
      <c r="H743" s="101"/>
      <c r="I743" s="101"/>
      <c r="J743" s="101"/>
      <c r="V743" s="19"/>
      <c r="AC743" s="164"/>
      <c r="AD743" s="164"/>
      <c r="AE743" s="164"/>
    </row>
    <row r="744" spans="2:41" x14ac:dyDescent="0.25">
      <c r="V744" s="19"/>
    </row>
    <row r="745" spans="2:41" x14ac:dyDescent="0.25">
      <c r="V745" s="19"/>
    </row>
    <row r="746" spans="2:41" ht="23.25" x14ac:dyDescent="0.35">
      <c r="B746" s="24" t="s">
        <v>69</v>
      </c>
      <c r="V746" s="19"/>
      <c r="X746" s="24" t="s">
        <v>69</v>
      </c>
    </row>
    <row r="747" spans="2:41" ht="23.25" x14ac:dyDescent="0.35">
      <c r="B747" s="25" t="s">
        <v>32</v>
      </c>
      <c r="C747" s="22">
        <f>IF(X699="PAGADO",0,Y704)</f>
        <v>218.61000000000013</v>
      </c>
      <c r="E747" s="166" t="s">
        <v>20</v>
      </c>
      <c r="F747" s="166"/>
      <c r="G747" s="166"/>
      <c r="H747" s="166"/>
      <c r="V747" s="19"/>
      <c r="X747" s="25" t="s">
        <v>32</v>
      </c>
      <c r="Y747" s="22">
        <f>IF(B747="PAGADO",0,C752)</f>
        <v>218.61000000000013</v>
      </c>
      <c r="AA747" s="166" t="s">
        <v>20</v>
      </c>
      <c r="AB747" s="166"/>
      <c r="AC747" s="166"/>
      <c r="AD747" s="166"/>
    </row>
    <row r="748" spans="2:41" x14ac:dyDescent="0.25">
      <c r="B748" s="1" t="s">
        <v>0</v>
      </c>
      <c r="C748" s="21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9"/>
      <c r="X748" s="1" t="s">
        <v>0</v>
      </c>
      <c r="Y748" s="21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 x14ac:dyDescent="0.25">
      <c r="C749" s="22"/>
      <c r="E749" s="4"/>
      <c r="F749" s="3"/>
      <c r="G749" s="3"/>
      <c r="H749" s="5"/>
      <c r="N749" s="3"/>
      <c r="O749" s="3"/>
      <c r="P749" s="3"/>
      <c r="Q749" s="3"/>
      <c r="R749" s="20"/>
      <c r="S749" s="3"/>
      <c r="V749" s="19"/>
      <c r="Y749" s="22"/>
      <c r="AA749" s="4"/>
      <c r="AB749" s="3"/>
      <c r="AC749" s="3"/>
      <c r="AD749" s="5"/>
      <c r="AJ749" s="3"/>
      <c r="AK749" s="3"/>
      <c r="AL749" s="3"/>
      <c r="AM749" s="3"/>
      <c r="AN749" s="20"/>
      <c r="AO749" s="3"/>
    </row>
    <row r="750" spans="2:41" x14ac:dyDescent="0.25">
      <c r="B750" s="1" t="s">
        <v>24</v>
      </c>
      <c r="C750" s="21">
        <f>IF(C747&gt;0,C747+C748,C748)</f>
        <v>218.61000000000013</v>
      </c>
      <c r="E750" s="4"/>
      <c r="F750" s="3"/>
      <c r="G750" s="3"/>
      <c r="H750" s="5"/>
      <c r="N750" s="3"/>
      <c r="O750" s="3"/>
      <c r="P750" s="3"/>
      <c r="Q750" s="3"/>
      <c r="R750" s="20"/>
      <c r="S750" s="3"/>
      <c r="V750" s="19"/>
      <c r="X750" s="1" t="s">
        <v>24</v>
      </c>
      <c r="Y750" s="21">
        <f>IF(Y747&gt;0,Y747+Y748,Y748)</f>
        <v>218.61000000000013</v>
      </c>
      <c r="AA750" s="4"/>
      <c r="AB750" s="3"/>
      <c r="AC750" s="3"/>
      <c r="AD750" s="5"/>
      <c r="AJ750" s="3"/>
      <c r="AK750" s="3"/>
      <c r="AL750" s="3"/>
      <c r="AM750" s="3"/>
      <c r="AN750" s="20"/>
      <c r="AO750" s="3"/>
    </row>
    <row r="751" spans="2:41" x14ac:dyDescent="0.25">
      <c r="B751" s="1" t="s">
        <v>9</v>
      </c>
      <c r="C751" s="22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20"/>
      <c r="S751" s="3"/>
      <c r="V751" s="19"/>
      <c r="X751" s="1" t="s">
        <v>9</v>
      </c>
      <c r="Y751" s="22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20"/>
      <c r="AO751" s="3"/>
    </row>
    <row r="752" spans="2:41" x14ac:dyDescent="0.25">
      <c r="B752" s="6" t="s">
        <v>25</v>
      </c>
      <c r="C752" s="23">
        <f>C750-C751</f>
        <v>218.61000000000013</v>
      </c>
      <c r="E752" s="4"/>
      <c r="F752" s="3"/>
      <c r="G752" s="3"/>
      <c r="H752" s="5"/>
      <c r="N752" s="3"/>
      <c r="O752" s="3"/>
      <c r="P752" s="3"/>
      <c r="Q752" s="3"/>
      <c r="R752" s="20"/>
      <c r="S752" s="3"/>
      <c r="V752" s="19"/>
      <c r="X752" s="6" t="s">
        <v>8</v>
      </c>
      <c r="Y752" s="23">
        <f>Y750-Y751</f>
        <v>218.61000000000013</v>
      </c>
      <c r="AA752" s="4"/>
      <c r="AB752" s="3"/>
      <c r="AC752" s="3"/>
      <c r="AD752" s="5"/>
      <c r="AJ752" s="3"/>
      <c r="AK752" s="3"/>
      <c r="AL752" s="3"/>
      <c r="AM752" s="3"/>
      <c r="AN752" s="20"/>
      <c r="AO752" s="3"/>
    </row>
    <row r="753" spans="2:41" ht="26.25" x14ac:dyDescent="0.4">
      <c r="B753" s="167" t="str">
        <f>IF(C752&lt;0,"NO PAGAR","COBRAR")</f>
        <v>COBRAR</v>
      </c>
      <c r="C753" s="167"/>
      <c r="E753" s="9"/>
      <c r="F753" s="10"/>
      <c r="G753" s="10"/>
      <c r="H753" s="5"/>
      <c r="N753" s="3"/>
      <c r="O753" s="3"/>
      <c r="P753" s="3"/>
      <c r="Q753" s="3"/>
      <c r="R753" s="20"/>
      <c r="S753" s="3"/>
      <c r="V753" s="19"/>
      <c r="X753" s="167" t="str">
        <f>IF(Y752&lt;0,"NO PAGAR","COBRAR")</f>
        <v>COBRAR</v>
      </c>
      <c r="Y753" s="167"/>
      <c r="AA753" s="9"/>
      <c r="AB753" s="10"/>
      <c r="AC753" s="10"/>
      <c r="AD753" s="5"/>
      <c r="AJ753" s="3"/>
      <c r="AK753" s="3"/>
      <c r="AL753" s="3"/>
      <c r="AM753" s="3"/>
      <c r="AN753" s="20"/>
      <c r="AO753" s="3"/>
    </row>
    <row r="754" spans="2:41" x14ac:dyDescent="0.25">
      <c r="B754" s="159" t="s">
        <v>9</v>
      </c>
      <c r="C754" s="160"/>
      <c r="E754" s="9"/>
      <c r="F754" s="10"/>
      <c r="G754" s="10"/>
      <c r="H754" s="5"/>
      <c r="N754" s="3"/>
      <c r="O754" s="3"/>
      <c r="P754" s="3"/>
      <c r="Q754" s="3"/>
      <c r="R754" s="20"/>
      <c r="S754" s="3"/>
      <c r="V754" s="19"/>
      <c r="X754" s="159" t="s">
        <v>9</v>
      </c>
      <c r="Y754" s="160"/>
      <c r="AA754" s="9"/>
      <c r="AB754" s="10"/>
      <c r="AC754" s="10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1" t="str">
        <f>IF(C788&lt;0,"SALDO A FAVOR","SALDO ADELANTAD0'")</f>
        <v>SALDO ADELANTAD0'</v>
      </c>
      <c r="C755" s="12" t="b">
        <f>IF(Y699&lt;=0,Y699*-1)</f>
        <v>0</v>
      </c>
      <c r="E755" s="9"/>
      <c r="F755" s="10"/>
      <c r="G755" s="10"/>
      <c r="H755" s="5"/>
      <c r="N755" s="3"/>
      <c r="O755" s="3"/>
      <c r="P755" s="3"/>
      <c r="Q755" s="3"/>
      <c r="R755" s="20"/>
      <c r="S755" s="3"/>
      <c r="V755" s="19"/>
      <c r="X755" s="11" t="str">
        <f>IF(C752&lt;0,"SALDO ADELANTADO","SALDO A FAVOR'")</f>
        <v>SALDO A FAVOR'</v>
      </c>
      <c r="Y755" s="12" t="b">
        <f>IF(C752&lt;=0,C752*-1)</f>
        <v>0</v>
      </c>
      <c r="AA755" s="9"/>
      <c r="AB755" s="10"/>
      <c r="AC755" s="10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3" t="s">
        <v>10</v>
      </c>
      <c r="C756" s="12">
        <f>R765</f>
        <v>0</v>
      </c>
      <c r="E756" s="9"/>
      <c r="F756" s="10"/>
      <c r="G756" s="10"/>
      <c r="H756" s="5"/>
      <c r="N756" s="3"/>
      <c r="O756" s="3"/>
      <c r="P756" s="3"/>
      <c r="Q756" s="3"/>
      <c r="R756" s="20"/>
      <c r="S756" s="3"/>
      <c r="V756" s="19"/>
      <c r="X756" s="13" t="s">
        <v>10</v>
      </c>
      <c r="Y756" s="12">
        <f>AN765</f>
        <v>0</v>
      </c>
      <c r="AA756" s="9"/>
      <c r="AB756" s="10"/>
      <c r="AC756" s="10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13" t="s">
        <v>11</v>
      </c>
      <c r="C757" s="12"/>
      <c r="E757" s="9"/>
      <c r="F757" s="10"/>
      <c r="G757" s="10"/>
      <c r="H757" s="5"/>
      <c r="N757" s="3"/>
      <c r="O757" s="3"/>
      <c r="P757" s="3"/>
      <c r="Q757" s="3"/>
      <c r="R757" s="20"/>
      <c r="S757" s="3"/>
      <c r="V757" s="19"/>
      <c r="X757" s="13" t="s">
        <v>11</v>
      </c>
      <c r="Y757" s="12"/>
      <c r="AA757" s="9"/>
      <c r="AB757" s="10"/>
      <c r="AC757" s="10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3" t="s">
        <v>12</v>
      </c>
      <c r="C758" s="12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3" t="s">
        <v>12</v>
      </c>
      <c r="Y758" s="12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3" t="s">
        <v>13</v>
      </c>
      <c r="C759" s="12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3" t="s">
        <v>13</v>
      </c>
      <c r="Y759" s="12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3" t="s">
        <v>14</v>
      </c>
      <c r="C760" s="12"/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3" t="s">
        <v>14</v>
      </c>
      <c r="Y760" s="12"/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15</v>
      </c>
      <c r="C761" s="12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15</v>
      </c>
      <c r="Y761" s="12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16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16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17</v>
      </c>
      <c r="C763" s="12"/>
      <c r="E763" s="161" t="s">
        <v>7</v>
      </c>
      <c r="F763" s="162"/>
      <c r="G763" s="163"/>
      <c r="H763" s="5">
        <f>SUM(H749:H762)</f>
        <v>0</v>
      </c>
      <c r="N763" s="3"/>
      <c r="O763" s="3"/>
      <c r="P763" s="3"/>
      <c r="Q763" s="3"/>
      <c r="R763" s="20"/>
      <c r="S763" s="3"/>
      <c r="V763" s="19"/>
      <c r="X763" s="13" t="s">
        <v>17</v>
      </c>
      <c r="Y763" s="12"/>
      <c r="AA763" s="161" t="s">
        <v>7</v>
      </c>
      <c r="AB763" s="162"/>
      <c r="AC763" s="163"/>
      <c r="AD763" s="5">
        <f>SUM(AD749:AD762)</f>
        <v>0</v>
      </c>
      <c r="AJ763" s="3"/>
      <c r="AK763" s="3"/>
      <c r="AL763" s="3"/>
      <c r="AM763" s="3"/>
      <c r="AN763" s="20"/>
      <c r="AO763" s="3"/>
    </row>
    <row r="764" spans="2:41" x14ac:dyDescent="0.25">
      <c r="B764" s="14"/>
      <c r="C764" s="12"/>
      <c r="E764" s="15"/>
      <c r="F764" s="15"/>
      <c r="G764" s="15"/>
      <c r="N764" s="3"/>
      <c r="O764" s="3"/>
      <c r="P764" s="3"/>
      <c r="Q764" s="3"/>
      <c r="R764" s="20"/>
      <c r="S764" s="3"/>
      <c r="V764" s="19"/>
      <c r="X764" s="14"/>
      <c r="Y764" s="12"/>
      <c r="AA764" s="15"/>
      <c r="AB764" s="15"/>
      <c r="AC764" s="15"/>
      <c r="AJ764" s="3"/>
      <c r="AK764" s="3"/>
      <c r="AL764" s="3"/>
      <c r="AM764" s="3"/>
      <c r="AN764" s="20"/>
      <c r="AO764" s="3"/>
    </row>
    <row r="765" spans="2:41" x14ac:dyDescent="0.25">
      <c r="B765" s="14"/>
      <c r="C765" s="12"/>
      <c r="N765" s="161" t="s">
        <v>7</v>
      </c>
      <c r="O765" s="162"/>
      <c r="P765" s="162"/>
      <c r="Q765" s="163"/>
      <c r="R765" s="20">
        <f>SUM(R749:R764)</f>
        <v>0</v>
      </c>
      <c r="S765" s="3"/>
      <c r="V765" s="19"/>
      <c r="X765" s="14"/>
      <c r="Y765" s="12"/>
      <c r="AJ765" s="161" t="s">
        <v>7</v>
      </c>
      <c r="AK765" s="162"/>
      <c r="AL765" s="162"/>
      <c r="AM765" s="163"/>
      <c r="AN765" s="20">
        <f>SUM(AN749:AN764)</f>
        <v>0</v>
      </c>
      <c r="AO765" s="3"/>
    </row>
    <row r="766" spans="2:41" x14ac:dyDescent="0.25">
      <c r="B766" s="14"/>
      <c r="C766" s="12"/>
      <c r="V766" s="19"/>
      <c r="X766" s="14"/>
      <c r="Y766" s="12"/>
    </row>
    <row r="767" spans="2:41" x14ac:dyDescent="0.25">
      <c r="B767" s="14"/>
      <c r="C767" s="12"/>
      <c r="V767" s="19"/>
      <c r="X767" s="14"/>
      <c r="Y767" s="12"/>
    </row>
    <row r="768" spans="2:41" x14ac:dyDescent="0.25">
      <c r="B768" s="14"/>
      <c r="C768" s="12"/>
      <c r="E768" s="16"/>
      <c r="V768" s="19"/>
      <c r="X768" s="14"/>
      <c r="Y768" s="12"/>
      <c r="AA768" s="16"/>
    </row>
    <row r="769" spans="1:43" x14ac:dyDescent="0.25">
      <c r="B769" s="14"/>
      <c r="C769" s="12"/>
      <c r="V769" s="19"/>
      <c r="X769" s="14"/>
      <c r="Y769" s="12"/>
    </row>
    <row r="770" spans="1:43" x14ac:dyDescent="0.25">
      <c r="B770" s="14"/>
      <c r="C770" s="12"/>
      <c r="V770" s="19"/>
      <c r="X770" s="14"/>
      <c r="Y770" s="12"/>
    </row>
    <row r="771" spans="1:43" x14ac:dyDescent="0.25">
      <c r="B771" s="14"/>
      <c r="C771" s="12"/>
      <c r="V771" s="19"/>
      <c r="X771" s="14"/>
      <c r="Y771" s="12"/>
    </row>
    <row r="772" spans="1:43" x14ac:dyDescent="0.25">
      <c r="B772" s="14"/>
      <c r="C772" s="12"/>
      <c r="V772" s="19"/>
      <c r="X772" s="14"/>
      <c r="Y772" s="12"/>
    </row>
    <row r="773" spans="1:43" x14ac:dyDescent="0.25">
      <c r="B773" s="13"/>
      <c r="C773" s="12"/>
      <c r="V773" s="19"/>
      <c r="X773" s="13"/>
      <c r="Y773" s="12"/>
    </row>
    <row r="774" spans="1:43" x14ac:dyDescent="0.25">
      <c r="B774" s="17" t="s">
        <v>18</v>
      </c>
      <c r="C774" s="18">
        <f>SUM(C755:C773)</f>
        <v>0</v>
      </c>
      <c r="V774" s="19"/>
      <c r="X774" s="17" t="s">
        <v>18</v>
      </c>
      <c r="Y774" s="18">
        <f>SUM(Y755:Y773)</f>
        <v>0</v>
      </c>
    </row>
    <row r="775" spans="1:43" x14ac:dyDescent="0.25">
      <c r="D775" s="30" t="s">
        <v>22</v>
      </c>
      <c r="E775" s="30" t="s">
        <v>21</v>
      </c>
      <c r="V775" s="19"/>
      <c r="Z775" s="30" t="s">
        <v>22</v>
      </c>
      <c r="AA775" s="30" t="s">
        <v>21</v>
      </c>
    </row>
    <row r="776" spans="1:43" x14ac:dyDescent="0.25">
      <c r="E776" s="1" t="s">
        <v>19</v>
      </c>
      <c r="V776" s="19"/>
      <c r="AA776" s="1" t="s">
        <v>19</v>
      </c>
    </row>
    <row r="777" spans="1:43" x14ac:dyDescent="0.25">
      <c r="V777" s="19"/>
    </row>
    <row r="778" spans="1:43" x14ac:dyDescent="0.25">
      <c r="V778" s="19"/>
    </row>
    <row r="779" spans="1:43" x14ac:dyDescent="0.25">
      <c r="V779" s="19"/>
    </row>
    <row r="780" spans="1:43" x14ac:dyDescent="0.25">
      <c r="V780" s="19"/>
    </row>
    <row r="781" spans="1:43" x14ac:dyDescent="0.25">
      <c r="V781" s="19"/>
    </row>
    <row r="782" spans="1:43" x14ac:dyDescent="0.25">
      <c r="V782" s="19"/>
    </row>
    <row r="783" spans="1:43" x14ac:dyDescent="0.2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</row>
    <row r="784" spans="1:43" x14ac:dyDescent="0.2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</row>
    <row r="785" spans="1:43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</row>
    <row r="786" spans="1:43" x14ac:dyDescent="0.25">
      <c r="V786" s="19"/>
    </row>
    <row r="787" spans="1:43" ht="15" customHeight="1" x14ac:dyDescent="0.4">
      <c r="H787" s="101" t="s">
        <v>30</v>
      </c>
      <c r="I787" s="101"/>
      <c r="J787" s="101"/>
      <c r="V787" s="19"/>
      <c r="AA787" s="165" t="s">
        <v>31</v>
      </c>
      <c r="AB787" s="165"/>
      <c r="AC787" s="165"/>
    </row>
    <row r="788" spans="1:43" ht="15" customHeight="1" x14ac:dyDescent="0.4">
      <c r="H788" s="101"/>
      <c r="I788" s="101"/>
      <c r="J788" s="101"/>
      <c r="V788" s="19"/>
      <c r="AA788" s="165"/>
      <c r="AB788" s="165"/>
      <c r="AC788" s="165"/>
    </row>
    <row r="789" spans="1:43" x14ac:dyDescent="0.25">
      <c r="V789" s="19"/>
    </row>
    <row r="790" spans="1:43" x14ac:dyDescent="0.25">
      <c r="V790" s="19"/>
    </row>
    <row r="791" spans="1:43" ht="23.25" x14ac:dyDescent="0.35">
      <c r="B791" s="26" t="s">
        <v>69</v>
      </c>
      <c r="V791" s="19"/>
      <c r="X791" s="24" t="s">
        <v>69</v>
      </c>
    </row>
    <row r="792" spans="1:43" ht="23.25" x14ac:dyDescent="0.35">
      <c r="B792" s="25" t="s">
        <v>32</v>
      </c>
      <c r="C792" s="22">
        <f>IF(X747="PAGADO",0,C752)</f>
        <v>218.61000000000013</v>
      </c>
      <c r="E792" s="166" t="s">
        <v>20</v>
      </c>
      <c r="F792" s="166"/>
      <c r="G792" s="166"/>
      <c r="H792" s="166"/>
      <c r="V792" s="19"/>
      <c r="X792" s="25" t="s">
        <v>32</v>
      </c>
      <c r="Y792" s="22">
        <f>IF(B1592="PAGADO",0,C797)</f>
        <v>218.61000000000013</v>
      </c>
      <c r="AA792" s="166" t="s">
        <v>20</v>
      </c>
      <c r="AB792" s="166"/>
      <c r="AC792" s="166"/>
      <c r="AD792" s="166"/>
    </row>
    <row r="793" spans="1:43" x14ac:dyDescent="0.25">
      <c r="B793" s="1" t="s">
        <v>0</v>
      </c>
      <c r="C793" s="21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9"/>
      <c r="X793" s="1" t="s">
        <v>0</v>
      </c>
      <c r="Y793" s="21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 x14ac:dyDescent="0.25">
      <c r="C794" s="22"/>
      <c r="E794" s="4"/>
      <c r="F794" s="3"/>
      <c r="G794" s="3"/>
      <c r="H794" s="5"/>
      <c r="N794" s="3"/>
      <c r="O794" s="3"/>
      <c r="P794" s="3"/>
      <c r="Q794" s="3"/>
      <c r="R794" s="20"/>
      <c r="S794" s="3"/>
      <c r="V794" s="19"/>
      <c r="Y794" s="22"/>
      <c r="AA794" s="4"/>
      <c r="AB794" s="3"/>
      <c r="AC794" s="3"/>
      <c r="AD794" s="5"/>
      <c r="AJ794" s="3"/>
      <c r="AK794" s="3"/>
      <c r="AL794" s="3"/>
      <c r="AM794" s="3"/>
      <c r="AN794" s="20"/>
      <c r="AO794" s="3"/>
    </row>
    <row r="795" spans="1:43" x14ac:dyDescent="0.25">
      <c r="B795" s="1" t="s">
        <v>24</v>
      </c>
      <c r="C795" s="21">
        <f>IF(C792&gt;0,C792+C793,C793)</f>
        <v>218.61000000000013</v>
      </c>
      <c r="E795" s="4"/>
      <c r="F795" s="3"/>
      <c r="G795" s="3"/>
      <c r="H795" s="5"/>
      <c r="N795" s="3"/>
      <c r="O795" s="3"/>
      <c r="P795" s="3"/>
      <c r="Q795" s="3"/>
      <c r="R795" s="20"/>
      <c r="S795" s="3"/>
      <c r="V795" s="19"/>
      <c r="X795" s="1" t="s">
        <v>24</v>
      </c>
      <c r="Y795" s="21">
        <f>IF(Y792&gt;0,Y792+Y793,Y793)</f>
        <v>218.61000000000013</v>
      </c>
      <c r="AA795" s="4"/>
      <c r="AB795" s="3"/>
      <c r="AC795" s="3"/>
      <c r="AD795" s="5"/>
      <c r="AJ795" s="3"/>
      <c r="AK795" s="3"/>
      <c r="AL795" s="3"/>
      <c r="AM795" s="3"/>
      <c r="AN795" s="20"/>
      <c r="AO795" s="3"/>
    </row>
    <row r="796" spans="1:43" x14ac:dyDescent="0.25">
      <c r="B796" s="1" t="s">
        <v>9</v>
      </c>
      <c r="C796" s="22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20"/>
      <c r="S796" s="3"/>
      <c r="V796" s="19"/>
      <c r="X796" s="1" t="s">
        <v>9</v>
      </c>
      <c r="Y796" s="22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20"/>
      <c r="AO796" s="3"/>
    </row>
    <row r="797" spans="1:43" x14ac:dyDescent="0.25">
      <c r="B797" s="6" t="s">
        <v>26</v>
      </c>
      <c r="C797" s="23">
        <f>C795-C796</f>
        <v>218.61000000000013</v>
      </c>
      <c r="E797" s="4"/>
      <c r="F797" s="3"/>
      <c r="G797" s="3"/>
      <c r="H797" s="5"/>
      <c r="N797" s="3"/>
      <c r="O797" s="3"/>
      <c r="P797" s="3"/>
      <c r="Q797" s="3"/>
      <c r="R797" s="20"/>
      <c r="S797" s="3"/>
      <c r="V797" s="19"/>
      <c r="X797" s="6" t="s">
        <v>27</v>
      </c>
      <c r="Y797" s="23">
        <f>Y795-Y796</f>
        <v>218.61000000000013</v>
      </c>
      <c r="AA797" s="4"/>
      <c r="AB797" s="3"/>
      <c r="AC797" s="3"/>
      <c r="AD797" s="5"/>
      <c r="AJ797" s="3"/>
      <c r="AK797" s="3"/>
      <c r="AL797" s="3"/>
      <c r="AM797" s="3"/>
      <c r="AN797" s="20"/>
      <c r="AO797" s="3"/>
    </row>
    <row r="798" spans="1:43" ht="23.25" x14ac:dyDescent="0.35">
      <c r="B798" s="6"/>
      <c r="C798" s="7"/>
      <c r="E798" s="9"/>
      <c r="F798" s="10"/>
      <c r="G798" s="10"/>
      <c r="H798" s="5"/>
      <c r="N798" s="3"/>
      <c r="O798" s="3"/>
      <c r="P798" s="3"/>
      <c r="Q798" s="3"/>
      <c r="R798" s="20"/>
      <c r="S798" s="3"/>
      <c r="V798" s="19"/>
      <c r="X798" s="168" t="str">
        <f>IF(Y797&lt;0,"NO PAGAR","COBRAR'")</f>
        <v>COBRAR'</v>
      </c>
      <c r="Y798" s="168"/>
      <c r="AA798" s="9"/>
      <c r="AB798" s="10"/>
      <c r="AC798" s="10"/>
      <c r="AD798" s="5"/>
      <c r="AJ798" s="3"/>
      <c r="AK798" s="3"/>
      <c r="AL798" s="3"/>
      <c r="AM798" s="3"/>
      <c r="AN798" s="20"/>
      <c r="AO798" s="3"/>
    </row>
    <row r="799" spans="1:43" ht="23.25" x14ac:dyDescent="0.35">
      <c r="B799" s="168" t="str">
        <f>IF(C797&lt;0,"NO PAGAR","COBRAR'")</f>
        <v>COBRAR'</v>
      </c>
      <c r="C799" s="168"/>
      <c r="E799" s="9"/>
      <c r="F799" s="10"/>
      <c r="G799" s="10"/>
      <c r="H799" s="5"/>
      <c r="N799" s="3"/>
      <c r="O799" s="3"/>
      <c r="P799" s="3"/>
      <c r="Q799" s="3"/>
      <c r="R799" s="20"/>
      <c r="S799" s="3"/>
      <c r="V799" s="19"/>
      <c r="X799" s="6"/>
      <c r="Y799" s="8"/>
      <c r="AA799" s="9"/>
      <c r="AB799" s="10"/>
      <c r="AC799" s="10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59" t="s">
        <v>9</v>
      </c>
      <c r="C800" s="160"/>
      <c r="E800" s="9"/>
      <c r="F800" s="10"/>
      <c r="G800" s="10"/>
      <c r="H800" s="5"/>
      <c r="N800" s="3"/>
      <c r="O800" s="3"/>
      <c r="P800" s="3"/>
      <c r="Q800" s="3"/>
      <c r="R800" s="20"/>
      <c r="S800" s="3"/>
      <c r="V800" s="19"/>
      <c r="X800" s="159" t="s">
        <v>9</v>
      </c>
      <c r="Y800" s="160"/>
      <c r="AA800" s="9"/>
      <c r="AB800" s="10"/>
      <c r="AC800" s="10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11" t="str">
        <f>IF(Y752&lt;0,"SALDO ADELANTADO","SALDO A FAVOR '")</f>
        <v>SALDO A FAVOR '</v>
      </c>
      <c r="C801" s="12" t="b">
        <f>IF(Y752&lt;=0,Y752*-1)</f>
        <v>0</v>
      </c>
      <c r="E801" s="9"/>
      <c r="F801" s="10"/>
      <c r="G801" s="10"/>
      <c r="H801" s="5"/>
      <c r="N801" s="3"/>
      <c r="O801" s="3"/>
      <c r="P801" s="3"/>
      <c r="Q801" s="3"/>
      <c r="R801" s="20"/>
      <c r="S801" s="3"/>
      <c r="V801" s="19"/>
      <c r="X801" s="11" t="str">
        <f>IF(C797&lt;0,"SALDO ADELANTADO","SALDO A FAVOR'")</f>
        <v>SALDO A FAVOR'</v>
      </c>
      <c r="Y801" s="12" t="b">
        <f>IF(C797&lt;=0,C797*-1)</f>
        <v>0</v>
      </c>
      <c r="AA801" s="9"/>
      <c r="AB801" s="10"/>
      <c r="AC801" s="10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13" t="s">
        <v>10</v>
      </c>
      <c r="C802" s="12">
        <f>R810</f>
        <v>0</v>
      </c>
      <c r="E802" s="9"/>
      <c r="F802" s="10"/>
      <c r="G802" s="10"/>
      <c r="H802" s="5"/>
      <c r="N802" s="3"/>
      <c r="O802" s="3"/>
      <c r="P802" s="3"/>
      <c r="Q802" s="3"/>
      <c r="R802" s="20"/>
      <c r="S802" s="3"/>
      <c r="V802" s="19"/>
      <c r="X802" s="13" t="s">
        <v>10</v>
      </c>
      <c r="Y802" s="12">
        <f>AN810</f>
        <v>0</v>
      </c>
      <c r="AA802" s="9"/>
      <c r="AB802" s="10"/>
      <c r="AC802" s="10"/>
      <c r="AD802" s="5"/>
      <c r="AJ802" s="3"/>
      <c r="AK802" s="3"/>
      <c r="AL802" s="3"/>
      <c r="AM802" s="3"/>
      <c r="AN802" s="20"/>
      <c r="AO802" s="3"/>
    </row>
    <row r="803" spans="2:41" x14ac:dyDescent="0.25">
      <c r="B803" s="13" t="s">
        <v>11</v>
      </c>
      <c r="C803" s="12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3" t="s">
        <v>11</v>
      </c>
      <c r="Y803" s="12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13" t="s">
        <v>12</v>
      </c>
      <c r="C804" s="12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13" t="s">
        <v>12</v>
      </c>
      <c r="Y804" s="12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3" t="s">
        <v>13</v>
      </c>
      <c r="C805" s="12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3" t="s">
        <v>13</v>
      </c>
      <c r="Y805" s="12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3" t="s">
        <v>14</v>
      </c>
      <c r="C806" s="12"/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3" t="s">
        <v>14</v>
      </c>
      <c r="Y806" s="12"/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15</v>
      </c>
      <c r="C807" s="12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15</v>
      </c>
      <c r="Y807" s="12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16</v>
      </c>
      <c r="C808" s="12"/>
      <c r="E808" s="161" t="s">
        <v>7</v>
      </c>
      <c r="F808" s="162"/>
      <c r="G808" s="163"/>
      <c r="H808" s="5">
        <f>SUM(H794:H807)</f>
        <v>0</v>
      </c>
      <c r="N808" s="3"/>
      <c r="O808" s="3"/>
      <c r="P808" s="3"/>
      <c r="Q808" s="3"/>
      <c r="R808" s="20"/>
      <c r="S808" s="3"/>
      <c r="V808" s="19"/>
      <c r="X808" s="13" t="s">
        <v>16</v>
      </c>
      <c r="Y808" s="12"/>
      <c r="AA808" s="161" t="s">
        <v>7</v>
      </c>
      <c r="AB808" s="162"/>
      <c r="AC808" s="163"/>
      <c r="AD808" s="5">
        <f>SUM(AD794:AD807)</f>
        <v>0</v>
      </c>
      <c r="AJ808" s="3"/>
      <c r="AK808" s="3"/>
      <c r="AL808" s="3"/>
      <c r="AM808" s="3"/>
      <c r="AN808" s="20"/>
      <c r="AO808" s="3"/>
    </row>
    <row r="809" spans="2:41" x14ac:dyDescent="0.25">
      <c r="B809" s="13" t="s">
        <v>17</v>
      </c>
      <c r="C809" s="12"/>
      <c r="E809" s="15"/>
      <c r="F809" s="15"/>
      <c r="G809" s="15"/>
      <c r="N809" s="3"/>
      <c r="O809" s="3"/>
      <c r="P809" s="3"/>
      <c r="Q809" s="3"/>
      <c r="R809" s="20"/>
      <c r="S809" s="3"/>
      <c r="V809" s="19"/>
      <c r="X809" s="13" t="s">
        <v>17</v>
      </c>
      <c r="Y809" s="12"/>
      <c r="AA809" s="15"/>
      <c r="AB809" s="15"/>
      <c r="AC809" s="15"/>
      <c r="AJ809" s="3"/>
      <c r="AK809" s="3"/>
      <c r="AL809" s="3"/>
      <c r="AM809" s="3"/>
      <c r="AN809" s="20"/>
      <c r="AO809" s="3"/>
    </row>
    <row r="810" spans="2:41" x14ac:dyDescent="0.25">
      <c r="B810" s="14"/>
      <c r="C810" s="12"/>
      <c r="N810" s="161" t="s">
        <v>7</v>
      </c>
      <c r="O810" s="162"/>
      <c r="P810" s="162"/>
      <c r="Q810" s="163"/>
      <c r="R810" s="20">
        <f>SUM(R794:R809)</f>
        <v>0</v>
      </c>
      <c r="S810" s="3"/>
      <c r="V810" s="19"/>
      <c r="X810" s="14"/>
      <c r="Y810" s="12"/>
      <c r="AJ810" s="161" t="s">
        <v>7</v>
      </c>
      <c r="AK810" s="162"/>
      <c r="AL810" s="162"/>
      <c r="AM810" s="163"/>
      <c r="AN810" s="20">
        <f>SUM(AN794:AN809)</f>
        <v>0</v>
      </c>
      <c r="AO810" s="3"/>
    </row>
    <row r="811" spans="2:41" x14ac:dyDescent="0.25">
      <c r="B811" s="14"/>
      <c r="C811" s="12"/>
      <c r="V811" s="19"/>
      <c r="X811" s="14"/>
      <c r="Y811" s="12"/>
    </row>
    <row r="812" spans="2:41" x14ac:dyDescent="0.25">
      <c r="B812" s="14"/>
      <c r="C812" s="12"/>
      <c r="V812" s="19"/>
      <c r="X812" s="14"/>
      <c r="Y812" s="12"/>
    </row>
    <row r="813" spans="2:41" x14ac:dyDescent="0.25">
      <c r="B813" s="14"/>
      <c r="C813" s="12"/>
      <c r="E813" s="16"/>
      <c r="V813" s="19"/>
      <c r="X813" s="14"/>
      <c r="Y813" s="12"/>
      <c r="AA813" s="16"/>
    </row>
    <row r="814" spans="2:41" x14ac:dyDescent="0.25">
      <c r="B814" s="14"/>
      <c r="C814" s="12"/>
      <c r="V814" s="19"/>
      <c r="X814" s="14"/>
      <c r="Y814" s="12"/>
    </row>
    <row r="815" spans="2:41" x14ac:dyDescent="0.25">
      <c r="B815" s="14"/>
      <c r="C815" s="12"/>
      <c r="V815" s="19"/>
      <c r="X815" s="14"/>
      <c r="Y815" s="12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V818" s="19"/>
      <c r="X818" s="14"/>
      <c r="Y818" s="12"/>
    </row>
    <row r="819" spans="2:27" x14ac:dyDescent="0.25">
      <c r="B819" s="13"/>
      <c r="C819" s="12"/>
      <c r="V819" s="19"/>
      <c r="X819" s="13"/>
      <c r="Y819" s="12"/>
    </row>
    <row r="820" spans="2:27" x14ac:dyDescent="0.25">
      <c r="B820" s="17" t="s">
        <v>18</v>
      </c>
      <c r="C820" s="18">
        <f>SUM(C801:C819)</f>
        <v>0</v>
      </c>
      <c r="D820" s="30" t="s">
        <v>22</v>
      </c>
      <c r="E820" s="30" t="s">
        <v>21</v>
      </c>
      <c r="V820" s="19"/>
      <c r="X820" s="17" t="s">
        <v>18</v>
      </c>
      <c r="Y820" s="18">
        <f>SUM(Y801:Y819)</f>
        <v>0</v>
      </c>
      <c r="Z820" s="30" t="s">
        <v>22</v>
      </c>
      <c r="AA820" s="30" t="s">
        <v>21</v>
      </c>
    </row>
    <row r="821" spans="2:27" x14ac:dyDescent="0.25">
      <c r="E821" s="1" t="s">
        <v>19</v>
      </c>
      <c r="V821" s="19"/>
      <c r="AA821" s="1" t="s">
        <v>19</v>
      </c>
    </row>
    <row r="822" spans="2:27" x14ac:dyDescent="0.25">
      <c r="V822" s="19"/>
    </row>
    <row r="823" spans="2:27" x14ac:dyDescent="0.25">
      <c r="V823" s="19"/>
    </row>
    <row r="824" spans="2:27" x14ac:dyDescent="0.25">
      <c r="V824" s="19"/>
    </row>
    <row r="825" spans="2:27" x14ac:dyDescent="0.25">
      <c r="V825" s="19"/>
    </row>
    <row r="826" spans="2:27" x14ac:dyDescent="0.25">
      <c r="V826" s="19"/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  <c r="AC834" s="164" t="s">
        <v>29</v>
      </c>
      <c r="AD834" s="164"/>
      <c r="AE834" s="164"/>
    </row>
    <row r="835" spans="2:41" ht="15" customHeight="1" x14ac:dyDescent="0.4">
      <c r="H835" s="101" t="s">
        <v>28</v>
      </c>
      <c r="I835" s="101"/>
      <c r="J835" s="101"/>
      <c r="V835" s="19"/>
      <c r="AC835" s="164"/>
      <c r="AD835" s="164"/>
      <c r="AE835" s="164"/>
    </row>
    <row r="836" spans="2:41" ht="15" customHeight="1" x14ac:dyDescent="0.4">
      <c r="H836" s="101"/>
      <c r="I836" s="101"/>
      <c r="J836" s="101"/>
      <c r="V836" s="19"/>
      <c r="AC836" s="164"/>
      <c r="AD836" s="164"/>
      <c r="AE836" s="164"/>
    </row>
    <row r="837" spans="2:41" x14ac:dyDescent="0.25">
      <c r="V837" s="19"/>
    </row>
    <row r="838" spans="2:41" x14ac:dyDescent="0.25">
      <c r="V838" s="19"/>
    </row>
    <row r="839" spans="2:41" ht="23.25" x14ac:dyDescent="0.35">
      <c r="B839" s="24" t="s">
        <v>70</v>
      </c>
      <c r="V839" s="19"/>
      <c r="X839" s="24" t="s">
        <v>70</v>
      </c>
    </row>
    <row r="840" spans="2:41" ht="23.25" x14ac:dyDescent="0.35">
      <c r="B840" s="25" t="s">
        <v>32</v>
      </c>
      <c r="C840" s="22">
        <f>IF(X792="PAGADO",0,Y797)</f>
        <v>218.61000000000013</v>
      </c>
      <c r="E840" s="166" t="s">
        <v>20</v>
      </c>
      <c r="F840" s="166"/>
      <c r="G840" s="166"/>
      <c r="H840" s="166"/>
      <c r="V840" s="19"/>
      <c r="X840" s="25" t="s">
        <v>32</v>
      </c>
      <c r="Y840" s="22">
        <f>IF(B840="PAGADO",0,C845)</f>
        <v>218.61000000000013</v>
      </c>
      <c r="AA840" s="166" t="s">
        <v>20</v>
      </c>
      <c r="AB840" s="166"/>
      <c r="AC840" s="166"/>
      <c r="AD840" s="166"/>
    </row>
    <row r="841" spans="2:41" x14ac:dyDescent="0.25">
      <c r="B841" s="1" t="s">
        <v>0</v>
      </c>
      <c r="C841" s="21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9"/>
      <c r="X841" s="1" t="s">
        <v>0</v>
      </c>
      <c r="Y841" s="21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 x14ac:dyDescent="0.25">
      <c r="C842" s="22"/>
      <c r="E842" s="4"/>
      <c r="F842" s="3"/>
      <c r="G842" s="3"/>
      <c r="H842" s="5"/>
      <c r="N842" s="3"/>
      <c r="O842" s="3"/>
      <c r="P842" s="3"/>
      <c r="Q842" s="3"/>
      <c r="R842" s="20"/>
      <c r="S842" s="3"/>
      <c r="V842" s="19"/>
      <c r="Y842" s="22"/>
      <c r="AA842" s="4"/>
      <c r="AB842" s="3"/>
      <c r="AC842" s="3"/>
      <c r="AD842" s="5"/>
      <c r="AJ842" s="3"/>
      <c r="AK842" s="3"/>
      <c r="AL842" s="3"/>
      <c r="AM842" s="3"/>
      <c r="AN842" s="20"/>
      <c r="AO842" s="3"/>
    </row>
    <row r="843" spans="2:41" x14ac:dyDescent="0.25">
      <c r="B843" s="1" t="s">
        <v>24</v>
      </c>
      <c r="C843" s="21">
        <f>IF(C840&gt;0,C840+C841,C841)</f>
        <v>218.61000000000013</v>
      </c>
      <c r="E843" s="4"/>
      <c r="F843" s="3"/>
      <c r="G843" s="3"/>
      <c r="H843" s="5"/>
      <c r="N843" s="3"/>
      <c r="O843" s="3"/>
      <c r="P843" s="3"/>
      <c r="Q843" s="3"/>
      <c r="R843" s="20"/>
      <c r="S843" s="3"/>
      <c r="V843" s="19"/>
      <c r="X843" s="1" t="s">
        <v>24</v>
      </c>
      <c r="Y843" s="21">
        <f>IF(Y840&gt;0,Y841+Y840,Y841)</f>
        <v>218.61000000000013</v>
      </c>
      <c r="AA843" s="4"/>
      <c r="AB843" s="3"/>
      <c r="AC843" s="3"/>
      <c r="AD843" s="5"/>
      <c r="AJ843" s="3"/>
      <c r="AK843" s="3"/>
      <c r="AL843" s="3"/>
      <c r="AM843" s="3"/>
      <c r="AN843" s="20"/>
      <c r="AO843" s="3"/>
    </row>
    <row r="844" spans="2:41" x14ac:dyDescent="0.25">
      <c r="B844" s="1" t="s">
        <v>9</v>
      </c>
      <c r="C844" s="22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20"/>
      <c r="S844" s="3"/>
      <c r="V844" s="19"/>
      <c r="X844" s="1" t="s">
        <v>9</v>
      </c>
      <c r="Y844" s="22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20"/>
      <c r="AO844" s="3"/>
    </row>
    <row r="845" spans="2:41" x14ac:dyDescent="0.25">
      <c r="B845" s="6" t="s">
        <v>25</v>
      </c>
      <c r="C845" s="23">
        <f>C843-C844</f>
        <v>218.61000000000013</v>
      </c>
      <c r="E845" s="4"/>
      <c r="F845" s="3"/>
      <c r="G845" s="3"/>
      <c r="H845" s="5"/>
      <c r="N845" s="3"/>
      <c r="O845" s="3"/>
      <c r="P845" s="3"/>
      <c r="Q845" s="3"/>
      <c r="R845" s="20"/>
      <c r="S845" s="3"/>
      <c r="V845" s="19"/>
      <c r="X845" s="6" t="s">
        <v>8</v>
      </c>
      <c r="Y845" s="23">
        <f>Y843-Y844</f>
        <v>218.61000000000013</v>
      </c>
      <c r="AA845" s="4"/>
      <c r="AB845" s="3"/>
      <c r="AC845" s="3"/>
      <c r="AD845" s="5"/>
      <c r="AJ845" s="3"/>
      <c r="AK845" s="3"/>
      <c r="AL845" s="3"/>
      <c r="AM845" s="3"/>
      <c r="AN845" s="20"/>
      <c r="AO845" s="3"/>
    </row>
    <row r="846" spans="2:41" ht="26.25" x14ac:dyDescent="0.4">
      <c r="B846" s="167" t="str">
        <f>IF(C845&lt;0,"NO PAGAR","COBRAR")</f>
        <v>COBRAR</v>
      </c>
      <c r="C846" s="167"/>
      <c r="E846" s="9"/>
      <c r="F846" s="10"/>
      <c r="G846" s="10"/>
      <c r="H846" s="5"/>
      <c r="N846" s="3"/>
      <c r="O846" s="3"/>
      <c r="P846" s="3"/>
      <c r="Q846" s="3"/>
      <c r="R846" s="20"/>
      <c r="S846" s="3"/>
      <c r="V846" s="19"/>
      <c r="X846" s="167" t="str">
        <f>IF(Y845&lt;0,"NO PAGAR","COBRAR")</f>
        <v>COBRAR</v>
      </c>
      <c r="Y846" s="167"/>
      <c r="AA846" s="9"/>
      <c r="AB846" s="10"/>
      <c r="AC846" s="10"/>
      <c r="AD846" s="5"/>
      <c r="AJ846" s="3"/>
      <c r="AK846" s="3"/>
      <c r="AL846" s="3"/>
      <c r="AM846" s="3"/>
      <c r="AN846" s="20"/>
      <c r="AO846" s="3"/>
    </row>
    <row r="847" spans="2:41" x14ac:dyDescent="0.25">
      <c r="B847" s="159" t="s">
        <v>9</v>
      </c>
      <c r="C847" s="160"/>
      <c r="E847" s="9"/>
      <c r="F847" s="10"/>
      <c r="G847" s="10"/>
      <c r="H847" s="5"/>
      <c r="N847" s="3"/>
      <c r="O847" s="3"/>
      <c r="P847" s="3"/>
      <c r="Q847" s="3"/>
      <c r="R847" s="20"/>
      <c r="S847" s="3"/>
      <c r="V847" s="19"/>
      <c r="X847" s="159" t="s">
        <v>9</v>
      </c>
      <c r="Y847" s="160"/>
      <c r="AA847" s="9"/>
      <c r="AB847" s="10"/>
      <c r="AC847" s="10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1" t="str">
        <f>IF(C881&lt;0,"SALDO A FAVOR","SALDO ADELANTAD0'")</f>
        <v>SALDO ADELANTAD0'</v>
      </c>
      <c r="C848" s="12" t="b">
        <f>IF(Y792&lt;=0,Y792*-1)</f>
        <v>0</v>
      </c>
      <c r="E848" s="9"/>
      <c r="F848" s="10"/>
      <c r="G848" s="10"/>
      <c r="H848" s="5"/>
      <c r="N848" s="3"/>
      <c r="O848" s="3"/>
      <c r="P848" s="3"/>
      <c r="Q848" s="3"/>
      <c r="R848" s="20"/>
      <c r="S848" s="3"/>
      <c r="V848" s="19"/>
      <c r="X848" s="11" t="str">
        <f>IF(C845&lt;0,"SALDO ADELANTADO","SALDO A FAVOR'")</f>
        <v>SALDO A FAVOR'</v>
      </c>
      <c r="Y848" s="12" t="b">
        <f>IF(C845&lt;=0,C845*-1)</f>
        <v>0</v>
      </c>
      <c r="AA848" s="9"/>
      <c r="AB848" s="10"/>
      <c r="AC848" s="10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3" t="s">
        <v>10</v>
      </c>
      <c r="C849" s="12">
        <f>R858</f>
        <v>0</v>
      </c>
      <c r="E849" s="9"/>
      <c r="F849" s="10"/>
      <c r="G849" s="10"/>
      <c r="H849" s="5"/>
      <c r="N849" s="3"/>
      <c r="O849" s="3"/>
      <c r="P849" s="3"/>
      <c r="Q849" s="3"/>
      <c r="R849" s="20"/>
      <c r="S849" s="3"/>
      <c r="V849" s="19"/>
      <c r="X849" s="13" t="s">
        <v>10</v>
      </c>
      <c r="Y849" s="12">
        <f>AN858</f>
        <v>0</v>
      </c>
      <c r="AA849" s="9"/>
      <c r="AB849" s="10"/>
      <c r="AC849" s="10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13" t="s">
        <v>11</v>
      </c>
      <c r="C850" s="12"/>
      <c r="E850" s="9"/>
      <c r="F850" s="10"/>
      <c r="G850" s="10"/>
      <c r="H850" s="5"/>
      <c r="N850" s="3"/>
      <c r="O850" s="3"/>
      <c r="P850" s="3"/>
      <c r="Q850" s="3"/>
      <c r="R850" s="20"/>
      <c r="S850" s="3"/>
      <c r="V850" s="19"/>
      <c r="X850" s="13" t="s">
        <v>11</v>
      </c>
      <c r="Y850" s="12"/>
      <c r="AA850" s="9"/>
      <c r="AB850" s="10"/>
      <c r="AC850" s="10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3" t="s">
        <v>12</v>
      </c>
      <c r="C851" s="12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3" t="s">
        <v>12</v>
      </c>
      <c r="Y851" s="12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3" t="s">
        <v>13</v>
      </c>
      <c r="C852" s="12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3" t="s">
        <v>13</v>
      </c>
      <c r="Y852" s="12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3" t="s">
        <v>14</v>
      </c>
      <c r="C853" s="12"/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3" t="s">
        <v>14</v>
      </c>
      <c r="Y853" s="12"/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15</v>
      </c>
      <c r="C854" s="12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15</v>
      </c>
      <c r="Y854" s="12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16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16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17</v>
      </c>
      <c r="C856" s="12"/>
      <c r="E856" s="161" t="s">
        <v>7</v>
      </c>
      <c r="F856" s="162"/>
      <c r="G856" s="163"/>
      <c r="H856" s="5">
        <f>SUM(H842:H855)</f>
        <v>0</v>
      </c>
      <c r="N856" s="3"/>
      <c r="O856" s="3"/>
      <c r="P856" s="3"/>
      <c r="Q856" s="3"/>
      <c r="R856" s="20"/>
      <c r="S856" s="3"/>
      <c r="V856" s="19"/>
      <c r="X856" s="13" t="s">
        <v>17</v>
      </c>
      <c r="Y856" s="12"/>
      <c r="AA856" s="161" t="s">
        <v>7</v>
      </c>
      <c r="AB856" s="162"/>
      <c r="AC856" s="163"/>
      <c r="AD856" s="5">
        <f>SUM(AD842:AD855)</f>
        <v>0</v>
      </c>
      <c r="AJ856" s="3"/>
      <c r="AK856" s="3"/>
      <c r="AL856" s="3"/>
      <c r="AM856" s="3"/>
      <c r="AN856" s="20"/>
      <c r="AO856" s="3"/>
    </row>
    <row r="857" spans="2:41" x14ac:dyDescent="0.25">
      <c r="B857" s="14"/>
      <c r="C857" s="12"/>
      <c r="E857" s="15"/>
      <c r="F857" s="15"/>
      <c r="G857" s="15"/>
      <c r="N857" s="3"/>
      <c r="O857" s="3"/>
      <c r="P857" s="3"/>
      <c r="Q857" s="3"/>
      <c r="R857" s="20"/>
      <c r="S857" s="3"/>
      <c r="V857" s="19"/>
      <c r="X857" s="14"/>
      <c r="Y857" s="12"/>
      <c r="AA857" s="15"/>
      <c r="AB857" s="15"/>
      <c r="AC857" s="15"/>
      <c r="AJ857" s="3"/>
      <c r="AK857" s="3"/>
      <c r="AL857" s="3"/>
      <c r="AM857" s="3"/>
      <c r="AN857" s="20"/>
      <c r="AO857" s="3"/>
    </row>
    <row r="858" spans="2:41" x14ac:dyDescent="0.25">
      <c r="B858" s="14"/>
      <c r="C858" s="12"/>
      <c r="N858" s="161" t="s">
        <v>7</v>
      </c>
      <c r="O858" s="162"/>
      <c r="P858" s="162"/>
      <c r="Q858" s="163"/>
      <c r="R858" s="20">
        <f>SUM(R842:R857)</f>
        <v>0</v>
      </c>
      <c r="S858" s="3"/>
      <c r="V858" s="19"/>
      <c r="X858" s="14"/>
      <c r="Y858" s="12"/>
      <c r="AJ858" s="161" t="s">
        <v>7</v>
      </c>
      <c r="AK858" s="162"/>
      <c r="AL858" s="162"/>
      <c r="AM858" s="163"/>
      <c r="AN858" s="20">
        <f>SUM(AN842:AN857)</f>
        <v>0</v>
      </c>
      <c r="AO858" s="3"/>
    </row>
    <row r="859" spans="2:41" x14ac:dyDescent="0.25">
      <c r="B859" s="14"/>
      <c r="C859" s="12"/>
      <c r="V859" s="19"/>
      <c r="X859" s="14"/>
      <c r="Y859" s="12"/>
    </row>
    <row r="860" spans="2:41" x14ac:dyDescent="0.25">
      <c r="B860" s="14"/>
      <c r="C860" s="12"/>
      <c r="V860" s="19"/>
      <c r="X860" s="14"/>
      <c r="Y860" s="12"/>
    </row>
    <row r="861" spans="2:41" x14ac:dyDescent="0.25">
      <c r="B861" s="14"/>
      <c r="C861" s="12"/>
      <c r="E861" s="16"/>
      <c r="V861" s="19"/>
      <c r="X861" s="14"/>
      <c r="Y861" s="12"/>
      <c r="AA861" s="16"/>
    </row>
    <row r="862" spans="2:41" x14ac:dyDescent="0.25">
      <c r="B862" s="14"/>
      <c r="C862" s="12"/>
      <c r="V862" s="19"/>
      <c r="X862" s="14"/>
      <c r="Y862" s="12"/>
    </row>
    <row r="863" spans="2:41" x14ac:dyDescent="0.25">
      <c r="B863" s="14"/>
      <c r="C863" s="12"/>
      <c r="V863" s="19"/>
      <c r="X863" s="14"/>
      <c r="Y863" s="12"/>
    </row>
    <row r="864" spans="2:41" x14ac:dyDescent="0.25">
      <c r="B864" s="14"/>
      <c r="C864" s="12"/>
      <c r="V864" s="19"/>
      <c r="X864" s="14"/>
      <c r="Y864" s="12"/>
    </row>
    <row r="865" spans="1:43" x14ac:dyDescent="0.25">
      <c r="B865" s="14"/>
      <c r="C865" s="12"/>
      <c r="V865" s="19"/>
      <c r="X865" s="14"/>
      <c r="Y865" s="12"/>
    </row>
    <row r="866" spans="1:43" x14ac:dyDescent="0.25">
      <c r="B866" s="13"/>
      <c r="C866" s="12"/>
      <c r="V866" s="19"/>
      <c r="X866" s="13"/>
      <c r="Y866" s="12"/>
    </row>
    <row r="867" spans="1:43" x14ac:dyDescent="0.25">
      <c r="B867" s="17" t="s">
        <v>18</v>
      </c>
      <c r="C867" s="18">
        <f>SUM(C848:C866)</f>
        <v>0</v>
      </c>
      <c r="V867" s="19"/>
      <c r="X867" s="17" t="s">
        <v>18</v>
      </c>
      <c r="Y867" s="18">
        <f>SUM(Y848:Y866)</f>
        <v>0</v>
      </c>
    </row>
    <row r="868" spans="1:43" x14ac:dyDescent="0.25">
      <c r="D868" s="30" t="s">
        <v>22</v>
      </c>
      <c r="E868" s="30" t="s">
        <v>21</v>
      </c>
      <c r="V868" s="19"/>
      <c r="Z868" s="30" t="s">
        <v>22</v>
      </c>
      <c r="AA868" s="30" t="s">
        <v>21</v>
      </c>
    </row>
    <row r="869" spans="1:43" x14ac:dyDescent="0.25">
      <c r="E869" s="1" t="s">
        <v>19</v>
      </c>
      <c r="V869" s="19"/>
      <c r="AA869" s="1" t="s">
        <v>19</v>
      </c>
    </row>
    <row r="870" spans="1:43" x14ac:dyDescent="0.25">
      <c r="V870" s="19"/>
    </row>
    <row r="871" spans="1:43" x14ac:dyDescent="0.25">
      <c r="V871" s="19"/>
    </row>
    <row r="872" spans="1:43" x14ac:dyDescent="0.25">
      <c r="V872" s="19"/>
    </row>
    <row r="873" spans="1:43" x14ac:dyDescent="0.25">
      <c r="V873" s="19"/>
    </row>
    <row r="874" spans="1:43" x14ac:dyDescent="0.25">
      <c r="V874" s="19"/>
    </row>
    <row r="875" spans="1:43" x14ac:dyDescent="0.25">
      <c r="V875" s="19"/>
    </row>
    <row r="876" spans="1:43" x14ac:dyDescent="0.2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</row>
    <row r="877" spans="1:43" x14ac:dyDescent="0.2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</row>
    <row r="878" spans="1:43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</row>
    <row r="879" spans="1:43" x14ac:dyDescent="0.25">
      <c r="V879" s="19"/>
    </row>
    <row r="880" spans="1:43" ht="15" customHeight="1" x14ac:dyDescent="0.4">
      <c r="H880" s="101" t="s">
        <v>30</v>
      </c>
      <c r="I880" s="101"/>
      <c r="J880" s="101"/>
      <c r="V880" s="19"/>
      <c r="AA880" s="165" t="s">
        <v>31</v>
      </c>
      <c r="AB880" s="165"/>
      <c r="AC880" s="165"/>
    </row>
    <row r="881" spans="2:41" ht="15" customHeight="1" x14ac:dyDescent="0.4">
      <c r="H881" s="101"/>
      <c r="I881" s="101"/>
      <c r="J881" s="101"/>
      <c r="V881" s="19"/>
      <c r="AA881" s="165"/>
      <c r="AB881" s="165"/>
      <c r="AC881" s="165"/>
    </row>
    <row r="882" spans="2:41" x14ac:dyDescent="0.25">
      <c r="V882" s="19"/>
    </row>
    <row r="883" spans="2:41" x14ac:dyDescent="0.25">
      <c r="V883" s="19"/>
    </row>
    <row r="884" spans="2:41" ht="23.25" x14ac:dyDescent="0.35">
      <c r="B884" s="26" t="s">
        <v>70</v>
      </c>
      <c r="V884" s="19"/>
      <c r="X884" s="24" t="s">
        <v>70</v>
      </c>
    </row>
    <row r="885" spans="2:41" ht="23.25" x14ac:dyDescent="0.35">
      <c r="B885" s="25" t="s">
        <v>32</v>
      </c>
      <c r="C885" s="22">
        <f>IF(X840="PAGADO",0,C845)</f>
        <v>218.61000000000013</v>
      </c>
      <c r="E885" s="166" t="s">
        <v>20</v>
      </c>
      <c r="F885" s="166"/>
      <c r="G885" s="166"/>
      <c r="H885" s="166"/>
      <c r="V885" s="19"/>
      <c r="X885" s="25" t="s">
        <v>32</v>
      </c>
      <c r="Y885" s="22">
        <f>IF(B1685="PAGADO",0,C890)</f>
        <v>218.61000000000013</v>
      </c>
      <c r="AA885" s="166" t="s">
        <v>20</v>
      </c>
      <c r="AB885" s="166"/>
      <c r="AC885" s="166"/>
      <c r="AD885" s="166"/>
    </row>
    <row r="886" spans="2:41" x14ac:dyDescent="0.25">
      <c r="B886" s="1" t="s">
        <v>0</v>
      </c>
      <c r="C886" s="21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9"/>
      <c r="X886" s="1" t="s">
        <v>0</v>
      </c>
      <c r="Y886" s="21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2"/>
      <c r="E887" s="4"/>
      <c r="F887" s="3"/>
      <c r="G887" s="3"/>
      <c r="H887" s="5"/>
      <c r="N887" s="3"/>
      <c r="O887" s="3"/>
      <c r="P887" s="3"/>
      <c r="Q887" s="3"/>
      <c r="R887" s="20"/>
      <c r="S887" s="3"/>
      <c r="V887" s="19"/>
      <c r="Y887" s="22"/>
      <c r="AA887" s="4"/>
      <c r="AB887" s="3"/>
      <c r="AC887" s="3"/>
      <c r="AD887" s="5"/>
      <c r="AJ887" s="3"/>
      <c r="AK887" s="3"/>
      <c r="AL887" s="3"/>
      <c r="AM887" s="3"/>
      <c r="AN887" s="20"/>
      <c r="AO887" s="3"/>
    </row>
    <row r="888" spans="2:41" x14ac:dyDescent="0.25">
      <c r="B888" s="1" t="s">
        <v>24</v>
      </c>
      <c r="C888" s="21">
        <f>IF(C885&gt;0,C885+C886,C886)</f>
        <v>218.61000000000013</v>
      </c>
      <c r="E888" s="4"/>
      <c r="F888" s="3"/>
      <c r="G888" s="3"/>
      <c r="H888" s="5"/>
      <c r="N888" s="3"/>
      <c r="O888" s="3"/>
      <c r="P888" s="3"/>
      <c r="Q888" s="3"/>
      <c r="R888" s="20"/>
      <c r="S888" s="3"/>
      <c r="V888" s="19"/>
      <c r="X888" s="1" t="s">
        <v>24</v>
      </c>
      <c r="Y888" s="21">
        <f>IF(Y885&gt;0,Y885+Y886,Y886)</f>
        <v>218.61000000000013</v>
      </c>
      <c r="AA888" s="4"/>
      <c r="AB888" s="3"/>
      <c r="AC888" s="3"/>
      <c r="AD888" s="5"/>
      <c r="AJ888" s="3"/>
      <c r="AK888" s="3"/>
      <c r="AL888" s="3"/>
      <c r="AM888" s="3"/>
      <c r="AN888" s="20"/>
      <c r="AO888" s="3"/>
    </row>
    <row r="889" spans="2:41" x14ac:dyDescent="0.25">
      <c r="B889" s="1" t="s">
        <v>9</v>
      </c>
      <c r="C889" s="22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20"/>
      <c r="S889" s="3"/>
      <c r="V889" s="19"/>
      <c r="X889" s="1" t="s">
        <v>9</v>
      </c>
      <c r="Y889" s="22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20"/>
      <c r="AO889" s="3"/>
    </row>
    <row r="890" spans="2:41" x14ac:dyDescent="0.25">
      <c r="B890" s="6" t="s">
        <v>26</v>
      </c>
      <c r="C890" s="23">
        <f>C888-C889</f>
        <v>218.61000000000013</v>
      </c>
      <c r="E890" s="4"/>
      <c r="F890" s="3"/>
      <c r="G890" s="3"/>
      <c r="H890" s="5"/>
      <c r="N890" s="3"/>
      <c r="O890" s="3"/>
      <c r="P890" s="3"/>
      <c r="Q890" s="3"/>
      <c r="R890" s="20"/>
      <c r="S890" s="3"/>
      <c r="V890" s="19"/>
      <c r="X890" s="6" t="s">
        <v>27</v>
      </c>
      <c r="Y890" s="23">
        <f>Y888-Y889</f>
        <v>218.61000000000013</v>
      </c>
      <c r="AA890" s="4"/>
      <c r="AB890" s="3"/>
      <c r="AC890" s="3"/>
      <c r="AD890" s="5"/>
      <c r="AJ890" s="3"/>
      <c r="AK890" s="3"/>
      <c r="AL890" s="3"/>
      <c r="AM890" s="3"/>
      <c r="AN890" s="20"/>
      <c r="AO890" s="3"/>
    </row>
    <row r="891" spans="2:41" ht="23.25" x14ac:dyDescent="0.35">
      <c r="B891" s="6"/>
      <c r="C891" s="7"/>
      <c r="E891" s="9"/>
      <c r="F891" s="10"/>
      <c r="G891" s="10"/>
      <c r="H891" s="5"/>
      <c r="N891" s="3"/>
      <c r="O891" s="3"/>
      <c r="P891" s="3"/>
      <c r="Q891" s="3"/>
      <c r="R891" s="20"/>
      <c r="S891" s="3"/>
      <c r="V891" s="19"/>
      <c r="X891" s="168" t="str">
        <f>IF(Y890&lt;0,"NO PAGAR","COBRAR'")</f>
        <v>COBRAR'</v>
      </c>
      <c r="Y891" s="168"/>
      <c r="AA891" s="9"/>
      <c r="AB891" s="10"/>
      <c r="AC891" s="10"/>
      <c r="AD891" s="5"/>
      <c r="AJ891" s="3"/>
      <c r="AK891" s="3"/>
      <c r="AL891" s="3"/>
      <c r="AM891" s="3"/>
      <c r="AN891" s="20"/>
      <c r="AO891" s="3"/>
    </row>
    <row r="892" spans="2:41" ht="23.25" x14ac:dyDescent="0.35">
      <c r="B892" s="168" t="str">
        <f>IF(C890&lt;0,"NO PAGAR","COBRAR'")</f>
        <v>COBRAR'</v>
      </c>
      <c r="C892" s="168"/>
      <c r="E892" s="9"/>
      <c r="F892" s="10"/>
      <c r="G892" s="10"/>
      <c r="H892" s="5"/>
      <c r="N892" s="3"/>
      <c r="O892" s="3"/>
      <c r="P892" s="3"/>
      <c r="Q892" s="3"/>
      <c r="R892" s="20"/>
      <c r="S892" s="3"/>
      <c r="V892" s="19"/>
      <c r="X892" s="6"/>
      <c r="Y892" s="8"/>
      <c r="AA892" s="9"/>
      <c r="AB892" s="10"/>
      <c r="AC892" s="10"/>
      <c r="AD892" s="5"/>
      <c r="AJ892" s="3"/>
      <c r="AK892" s="3"/>
      <c r="AL892" s="3"/>
      <c r="AM892" s="3"/>
      <c r="AN892" s="20"/>
      <c r="AO892" s="3"/>
    </row>
    <row r="893" spans="2:41" x14ac:dyDescent="0.25">
      <c r="B893" s="159" t="s">
        <v>9</v>
      </c>
      <c r="C893" s="160"/>
      <c r="E893" s="9"/>
      <c r="F893" s="10"/>
      <c r="G893" s="10"/>
      <c r="H893" s="5"/>
      <c r="N893" s="3"/>
      <c r="O893" s="3"/>
      <c r="P893" s="3"/>
      <c r="Q893" s="3"/>
      <c r="R893" s="20"/>
      <c r="S893" s="3"/>
      <c r="V893" s="19"/>
      <c r="X893" s="159" t="s">
        <v>9</v>
      </c>
      <c r="Y893" s="160"/>
      <c r="AA893" s="9"/>
      <c r="AB893" s="10"/>
      <c r="AC893" s="10"/>
      <c r="AD893" s="5"/>
      <c r="AJ893" s="3"/>
      <c r="AK893" s="3"/>
      <c r="AL893" s="3"/>
      <c r="AM893" s="3"/>
      <c r="AN893" s="20"/>
      <c r="AO893" s="3"/>
    </row>
    <row r="894" spans="2:41" x14ac:dyDescent="0.25">
      <c r="B894" s="11" t="str">
        <f>IF(Y845&lt;0,"SALDO ADELANTADO","SALDO A FAVOR '")</f>
        <v>SALDO A FAVOR '</v>
      </c>
      <c r="C894" s="12" t="b">
        <f>IF(Y845&lt;=0,Y845*-1)</f>
        <v>0</v>
      </c>
      <c r="E894" s="9"/>
      <c r="F894" s="10"/>
      <c r="G894" s="10"/>
      <c r="H894" s="5"/>
      <c r="N894" s="3"/>
      <c r="O894" s="3"/>
      <c r="P894" s="3"/>
      <c r="Q894" s="3"/>
      <c r="R894" s="20"/>
      <c r="S894" s="3"/>
      <c r="V894" s="19"/>
      <c r="X894" s="11" t="str">
        <f>IF(C890&lt;0,"SALDO ADELANTADO","SALDO A FAVOR'")</f>
        <v>SALDO A FAVOR'</v>
      </c>
      <c r="Y894" s="12" t="b">
        <f>IF(C890&lt;=0,C890*-1)</f>
        <v>0</v>
      </c>
      <c r="AA894" s="9"/>
      <c r="AB894" s="10"/>
      <c r="AC894" s="10"/>
      <c r="AD894" s="5"/>
      <c r="AJ894" s="3"/>
      <c r="AK894" s="3"/>
      <c r="AL894" s="3"/>
      <c r="AM894" s="3"/>
      <c r="AN894" s="20"/>
      <c r="AO894" s="3"/>
    </row>
    <row r="895" spans="2:41" x14ac:dyDescent="0.25">
      <c r="B895" s="13" t="s">
        <v>10</v>
      </c>
      <c r="C895" s="12">
        <f>R903</f>
        <v>0</v>
      </c>
      <c r="E895" s="9"/>
      <c r="F895" s="10"/>
      <c r="G895" s="10"/>
      <c r="H895" s="5"/>
      <c r="N895" s="3"/>
      <c r="O895" s="3"/>
      <c r="P895" s="3"/>
      <c r="Q895" s="3"/>
      <c r="R895" s="20"/>
      <c r="S895" s="3"/>
      <c r="V895" s="19"/>
      <c r="X895" s="13" t="s">
        <v>10</v>
      </c>
      <c r="Y895" s="12">
        <f>AN903</f>
        <v>0</v>
      </c>
      <c r="AA895" s="9"/>
      <c r="AB895" s="10"/>
      <c r="AC895" s="10"/>
      <c r="AD895" s="5"/>
      <c r="AJ895" s="3"/>
      <c r="AK895" s="3"/>
      <c r="AL895" s="3"/>
      <c r="AM895" s="3"/>
      <c r="AN895" s="20"/>
      <c r="AO895" s="3"/>
    </row>
    <row r="896" spans="2:41" x14ac:dyDescent="0.25">
      <c r="B896" s="13" t="s">
        <v>11</v>
      </c>
      <c r="C896" s="12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3" t="s">
        <v>11</v>
      </c>
      <c r="Y896" s="12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13" t="s">
        <v>12</v>
      </c>
      <c r="C897" s="12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13" t="s">
        <v>12</v>
      </c>
      <c r="Y897" s="12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3" t="s">
        <v>13</v>
      </c>
      <c r="C898" s="12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3" t="s">
        <v>13</v>
      </c>
      <c r="Y898" s="12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3" t="s">
        <v>14</v>
      </c>
      <c r="C899" s="12"/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3" t="s">
        <v>14</v>
      </c>
      <c r="Y899" s="12"/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15</v>
      </c>
      <c r="C900" s="12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15</v>
      </c>
      <c r="Y900" s="12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16</v>
      </c>
      <c r="C901" s="12"/>
      <c r="E901" s="161" t="s">
        <v>7</v>
      </c>
      <c r="F901" s="162"/>
      <c r="G901" s="163"/>
      <c r="H901" s="5">
        <f>SUM(H887:H900)</f>
        <v>0</v>
      </c>
      <c r="N901" s="3"/>
      <c r="O901" s="3"/>
      <c r="P901" s="3"/>
      <c r="Q901" s="3"/>
      <c r="R901" s="20"/>
      <c r="S901" s="3"/>
      <c r="V901" s="19"/>
      <c r="X901" s="13" t="s">
        <v>16</v>
      </c>
      <c r="Y901" s="12"/>
      <c r="AA901" s="161" t="s">
        <v>7</v>
      </c>
      <c r="AB901" s="162"/>
      <c r="AC901" s="163"/>
      <c r="AD901" s="5">
        <f>SUM(AD887:AD900)</f>
        <v>0</v>
      </c>
      <c r="AJ901" s="3"/>
      <c r="AK901" s="3"/>
      <c r="AL901" s="3"/>
      <c r="AM901" s="3"/>
      <c r="AN901" s="20"/>
      <c r="AO901" s="3"/>
    </row>
    <row r="902" spans="2:41" x14ac:dyDescent="0.25">
      <c r="B902" s="13" t="s">
        <v>17</v>
      </c>
      <c r="C902" s="12"/>
      <c r="E902" s="15"/>
      <c r="F902" s="15"/>
      <c r="G902" s="15"/>
      <c r="N902" s="3"/>
      <c r="O902" s="3"/>
      <c r="P902" s="3"/>
      <c r="Q902" s="3"/>
      <c r="R902" s="20"/>
      <c r="S902" s="3"/>
      <c r="V902" s="19"/>
      <c r="X902" s="13" t="s">
        <v>17</v>
      </c>
      <c r="Y902" s="12"/>
      <c r="AA902" s="15"/>
      <c r="AB902" s="15"/>
      <c r="AC902" s="15"/>
      <c r="AJ902" s="3"/>
      <c r="AK902" s="3"/>
      <c r="AL902" s="3"/>
      <c r="AM902" s="3"/>
      <c r="AN902" s="20"/>
      <c r="AO902" s="3"/>
    </row>
    <row r="903" spans="2:41" x14ac:dyDescent="0.25">
      <c r="B903" s="14"/>
      <c r="C903" s="12"/>
      <c r="N903" s="161" t="s">
        <v>7</v>
      </c>
      <c r="O903" s="162"/>
      <c r="P903" s="162"/>
      <c r="Q903" s="163"/>
      <c r="R903" s="20">
        <f>SUM(R887:R902)</f>
        <v>0</v>
      </c>
      <c r="S903" s="3"/>
      <c r="V903" s="19"/>
      <c r="X903" s="14"/>
      <c r="Y903" s="12"/>
      <c r="AJ903" s="161" t="s">
        <v>7</v>
      </c>
      <c r="AK903" s="162"/>
      <c r="AL903" s="162"/>
      <c r="AM903" s="163"/>
      <c r="AN903" s="20">
        <f>SUM(AN887:AN902)</f>
        <v>0</v>
      </c>
      <c r="AO903" s="3"/>
    </row>
    <row r="904" spans="2:41" x14ac:dyDescent="0.25">
      <c r="B904" s="14"/>
      <c r="C904" s="12"/>
      <c r="V904" s="19"/>
      <c r="X904" s="14"/>
      <c r="Y904" s="12"/>
    </row>
    <row r="905" spans="2:41" x14ac:dyDescent="0.25">
      <c r="B905" s="14"/>
      <c r="C905" s="12"/>
      <c r="V905" s="19"/>
      <c r="X905" s="14"/>
      <c r="Y905" s="12"/>
    </row>
    <row r="906" spans="2:41" x14ac:dyDescent="0.25">
      <c r="B906" s="14"/>
      <c r="C906" s="12"/>
      <c r="E906" s="16"/>
      <c r="V906" s="19"/>
      <c r="X906" s="14"/>
      <c r="Y906" s="12"/>
      <c r="AA906" s="16"/>
    </row>
    <row r="907" spans="2:41" x14ac:dyDescent="0.25">
      <c r="B907" s="14"/>
      <c r="C907" s="12"/>
      <c r="V907" s="19"/>
      <c r="X907" s="14"/>
      <c r="Y907" s="12"/>
    </row>
    <row r="908" spans="2:41" x14ac:dyDescent="0.25">
      <c r="B908" s="14"/>
      <c r="C908" s="12"/>
      <c r="V908" s="19"/>
      <c r="X908" s="14"/>
      <c r="Y908" s="12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3"/>
      <c r="C912" s="12"/>
      <c r="V912" s="19"/>
      <c r="X912" s="13"/>
      <c r="Y912" s="12"/>
    </row>
    <row r="913" spans="2:31" x14ac:dyDescent="0.25">
      <c r="B913" s="17" t="s">
        <v>18</v>
      </c>
      <c r="C913" s="18">
        <f>SUM(C894:C912)</f>
        <v>0</v>
      </c>
      <c r="D913" s="30" t="s">
        <v>22</v>
      </c>
      <c r="E913" s="30" t="s">
        <v>21</v>
      </c>
      <c r="V913" s="19"/>
      <c r="X913" s="17" t="s">
        <v>18</v>
      </c>
      <c r="Y913" s="18">
        <f>SUM(Y894:Y912)</f>
        <v>0</v>
      </c>
      <c r="Z913" s="30" t="s">
        <v>22</v>
      </c>
      <c r="AA913" s="30" t="s">
        <v>21</v>
      </c>
    </row>
    <row r="914" spans="2:31" x14ac:dyDescent="0.25">
      <c r="E914" s="1" t="s">
        <v>19</v>
      </c>
      <c r="V914" s="19"/>
      <c r="AA914" s="1" t="s">
        <v>19</v>
      </c>
    </row>
    <row r="915" spans="2:31" x14ac:dyDescent="0.25">
      <c r="V915" s="19"/>
    </row>
    <row r="916" spans="2:31" x14ac:dyDescent="0.25">
      <c r="V916" s="19"/>
    </row>
    <row r="917" spans="2:31" x14ac:dyDescent="0.25">
      <c r="V917" s="19"/>
    </row>
    <row r="918" spans="2:31" x14ac:dyDescent="0.25">
      <c r="V918" s="19"/>
    </row>
    <row r="919" spans="2:31" x14ac:dyDescent="0.25">
      <c r="V919" s="19"/>
    </row>
    <row r="920" spans="2:31" x14ac:dyDescent="0.25">
      <c r="V920" s="19"/>
    </row>
    <row r="921" spans="2:31" x14ac:dyDescent="0.25">
      <c r="V921" s="19"/>
    </row>
    <row r="922" spans="2:31" x14ac:dyDescent="0.25">
      <c r="V922" s="19"/>
    </row>
    <row r="923" spans="2:31" x14ac:dyDescent="0.25">
      <c r="V923" s="19"/>
    </row>
    <row r="924" spans="2:31" x14ac:dyDescent="0.25">
      <c r="V924" s="19"/>
    </row>
    <row r="925" spans="2:31" x14ac:dyDescent="0.25">
      <c r="V925" s="19"/>
    </row>
    <row r="926" spans="2:31" x14ac:dyDescent="0.25">
      <c r="V926" s="19"/>
    </row>
    <row r="927" spans="2:31" x14ac:dyDescent="0.25">
      <c r="V927" s="19"/>
    </row>
    <row r="928" spans="2:31" x14ac:dyDescent="0.25">
      <c r="V928" s="19"/>
      <c r="AC928" s="164" t="s">
        <v>29</v>
      </c>
      <c r="AD928" s="164"/>
      <c r="AE928" s="164"/>
    </row>
    <row r="929" spans="2:41" ht="15" customHeight="1" x14ac:dyDescent="0.4">
      <c r="H929" s="101" t="s">
        <v>28</v>
      </c>
      <c r="I929" s="101"/>
      <c r="J929" s="101"/>
      <c r="V929" s="19"/>
      <c r="AC929" s="164"/>
      <c r="AD929" s="164"/>
      <c r="AE929" s="164"/>
    </row>
    <row r="930" spans="2:41" ht="15" customHeight="1" x14ac:dyDescent="0.4">
      <c r="H930" s="101"/>
      <c r="I930" s="101"/>
      <c r="J930" s="101"/>
      <c r="V930" s="19"/>
      <c r="AC930" s="164"/>
      <c r="AD930" s="164"/>
      <c r="AE930" s="164"/>
    </row>
    <row r="931" spans="2:41" x14ac:dyDescent="0.25">
      <c r="V931" s="19"/>
    </row>
    <row r="932" spans="2:41" x14ac:dyDescent="0.25">
      <c r="V932" s="19"/>
    </row>
    <row r="933" spans="2:41" ht="23.25" x14ac:dyDescent="0.35">
      <c r="B933" s="24" t="s">
        <v>71</v>
      </c>
      <c r="V933" s="19"/>
      <c r="X933" s="24" t="s">
        <v>71</v>
      </c>
    </row>
    <row r="934" spans="2:41" ht="23.25" x14ac:dyDescent="0.35">
      <c r="B934" s="25" t="s">
        <v>32</v>
      </c>
      <c r="C934" s="22">
        <f>IF(X885="PAGADO",0,Y890)</f>
        <v>218.61000000000013</v>
      </c>
      <c r="E934" s="166" t="s">
        <v>20</v>
      </c>
      <c r="F934" s="166"/>
      <c r="G934" s="166"/>
      <c r="H934" s="166"/>
      <c r="V934" s="19"/>
      <c r="X934" s="25" t="s">
        <v>32</v>
      </c>
      <c r="Y934" s="22">
        <f>IF(B934="PAGADO",0,C939)</f>
        <v>218.61000000000013</v>
      </c>
      <c r="AA934" s="166" t="s">
        <v>20</v>
      </c>
      <c r="AB934" s="166"/>
      <c r="AC934" s="166"/>
      <c r="AD934" s="166"/>
    </row>
    <row r="935" spans="2:41" x14ac:dyDescent="0.25">
      <c r="B935" s="1" t="s">
        <v>0</v>
      </c>
      <c r="C935" s="21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9"/>
      <c r="X935" s="1" t="s">
        <v>0</v>
      </c>
      <c r="Y935" s="21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2"/>
      <c r="E936" s="4"/>
      <c r="F936" s="3"/>
      <c r="G936" s="3"/>
      <c r="H936" s="5"/>
      <c r="N936" s="3"/>
      <c r="O936" s="3"/>
      <c r="P936" s="3"/>
      <c r="Q936" s="3"/>
      <c r="R936" s="20"/>
      <c r="S936" s="3"/>
      <c r="V936" s="19"/>
      <c r="Y936" s="22"/>
      <c r="AA936" s="4"/>
      <c r="AB936" s="3"/>
      <c r="AC936" s="3"/>
      <c r="AD936" s="5"/>
      <c r="AJ936" s="3"/>
      <c r="AK936" s="3"/>
      <c r="AL936" s="3"/>
      <c r="AM936" s="3"/>
      <c r="AN936" s="20"/>
      <c r="AO936" s="3"/>
    </row>
    <row r="937" spans="2:41" x14ac:dyDescent="0.25">
      <c r="B937" s="1" t="s">
        <v>24</v>
      </c>
      <c r="C937" s="21">
        <f>IF(C934&gt;0,C934+C935,C935)</f>
        <v>218.61000000000013</v>
      </c>
      <c r="E937" s="4"/>
      <c r="F937" s="3"/>
      <c r="G937" s="3"/>
      <c r="H937" s="5"/>
      <c r="N937" s="3"/>
      <c r="O937" s="3"/>
      <c r="P937" s="3"/>
      <c r="Q937" s="3"/>
      <c r="R937" s="20"/>
      <c r="S937" s="3"/>
      <c r="V937" s="19"/>
      <c r="X937" s="1" t="s">
        <v>24</v>
      </c>
      <c r="Y937" s="21">
        <f>IF(Y934&gt;0,Y935+Y934,Y935)</f>
        <v>218.61000000000013</v>
      </c>
      <c r="AA937" s="4"/>
      <c r="AB937" s="3"/>
      <c r="AC937" s="3"/>
      <c r="AD937" s="5"/>
      <c r="AJ937" s="3"/>
      <c r="AK937" s="3"/>
      <c r="AL937" s="3"/>
      <c r="AM937" s="3"/>
      <c r="AN937" s="20"/>
      <c r="AO937" s="3"/>
    </row>
    <row r="938" spans="2:41" x14ac:dyDescent="0.25">
      <c r="B938" s="1" t="s">
        <v>9</v>
      </c>
      <c r="C938" s="22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20"/>
      <c r="S938" s="3"/>
      <c r="V938" s="19"/>
      <c r="X938" s="1" t="s">
        <v>9</v>
      </c>
      <c r="Y938" s="22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20"/>
      <c r="AO938" s="3"/>
    </row>
    <row r="939" spans="2:41" x14ac:dyDescent="0.25">
      <c r="B939" s="6" t="s">
        <v>25</v>
      </c>
      <c r="C939" s="23">
        <f>C937-C938</f>
        <v>218.61000000000013</v>
      </c>
      <c r="E939" s="4"/>
      <c r="F939" s="3"/>
      <c r="G939" s="3"/>
      <c r="H939" s="5"/>
      <c r="N939" s="3"/>
      <c r="O939" s="3"/>
      <c r="P939" s="3"/>
      <c r="Q939" s="3"/>
      <c r="R939" s="20"/>
      <c r="S939" s="3"/>
      <c r="V939" s="19"/>
      <c r="X939" s="6" t="s">
        <v>8</v>
      </c>
      <c r="Y939" s="23">
        <f>Y937-Y938</f>
        <v>218.61000000000013</v>
      </c>
      <c r="AA939" s="4"/>
      <c r="AB939" s="3"/>
      <c r="AC939" s="3"/>
      <c r="AD939" s="5"/>
      <c r="AJ939" s="3"/>
      <c r="AK939" s="3"/>
      <c r="AL939" s="3"/>
      <c r="AM939" s="3"/>
      <c r="AN939" s="20"/>
      <c r="AO939" s="3"/>
    </row>
    <row r="940" spans="2:41" ht="26.25" x14ac:dyDescent="0.4">
      <c r="B940" s="167" t="str">
        <f>IF(C939&lt;0,"NO PAGAR","COBRAR")</f>
        <v>COBRAR</v>
      </c>
      <c r="C940" s="167"/>
      <c r="E940" s="9"/>
      <c r="F940" s="10"/>
      <c r="G940" s="10"/>
      <c r="H940" s="5"/>
      <c r="N940" s="3"/>
      <c r="O940" s="3"/>
      <c r="P940" s="3"/>
      <c r="Q940" s="3"/>
      <c r="R940" s="20"/>
      <c r="S940" s="3"/>
      <c r="V940" s="19"/>
      <c r="X940" s="167" t="str">
        <f>IF(Y939&lt;0,"NO PAGAR","COBRAR")</f>
        <v>COBRAR</v>
      </c>
      <c r="Y940" s="167"/>
      <c r="AA940" s="9"/>
      <c r="AB940" s="10"/>
      <c r="AC940" s="10"/>
      <c r="AD940" s="5"/>
      <c r="AJ940" s="3"/>
      <c r="AK940" s="3"/>
      <c r="AL940" s="3"/>
      <c r="AM940" s="3"/>
      <c r="AN940" s="20"/>
      <c r="AO940" s="3"/>
    </row>
    <row r="941" spans="2:41" x14ac:dyDescent="0.25">
      <c r="B941" s="159" t="s">
        <v>9</v>
      </c>
      <c r="C941" s="160"/>
      <c r="E941" s="9"/>
      <c r="F941" s="10"/>
      <c r="G941" s="10"/>
      <c r="H941" s="5"/>
      <c r="N941" s="3"/>
      <c r="O941" s="3"/>
      <c r="P941" s="3"/>
      <c r="Q941" s="3"/>
      <c r="R941" s="20"/>
      <c r="S941" s="3"/>
      <c r="V941" s="19"/>
      <c r="X941" s="159" t="s">
        <v>9</v>
      </c>
      <c r="Y941" s="160"/>
      <c r="AA941" s="9"/>
      <c r="AB941" s="10"/>
      <c r="AC941" s="10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1" t="str">
        <f>IF(C975&lt;0,"SALDO A FAVOR","SALDO ADELANTAD0'")</f>
        <v>SALDO ADELANTAD0'</v>
      </c>
      <c r="C942" s="12" t="b">
        <f>IF(Y890&lt;=0,Y890*-1)</f>
        <v>0</v>
      </c>
      <c r="E942" s="9"/>
      <c r="F942" s="10"/>
      <c r="G942" s="10"/>
      <c r="H942" s="5"/>
      <c r="N942" s="3"/>
      <c r="O942" s="3"/>
      <c r="P942" s="3"/>
      <c r="Q942" s="3"/>
      <c r="R942" s="20"/>
      <c r="S942" s="3"/>
      <c r="V942" s="19"/>
      <c r="X942" s="11" t="str">
        <f>IF(C939&lt;0,"SALDO ADELANTADO","SALDO A FAVOR'")</f>
        <v>SALDO A FAVOR'</v>
      </c>
      <c r="Y942" s="12" t="b">
        <f>IF(C939&lt;=0,C939*-1)</f>
        <v>0</v>
      </c>
      <c r="AA942" s="9"/>
      <c r="AB942" s="10"/>
      <c r="AC942" s="10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3" t="s">
        <v>10</v>
      </c>
      <c r="C943" s="12">
        <f>R952</f>
        <v>0</v>
      </c>
      <c r="E943" s="9"/>
      <c r="F943" s="10"/>
      <c r="G943" s="10"/>
      <c r="H943" s="5"/>
      <c r="N943" s="3"/>
      <c r="O943" s="3"/>
      <c r="P943" s="3"/>
      <c r="Q943" s="3"/>
      <c r="R943" s="20"/>
      <c r="S943" s="3"/>
      <c r="V943" s="19"/>
      <c r="X943" s="13" t="s">
        <v>10</v>
      </c>
      <c r="Y943" s="12">
        <f>AN952</f>
        <v>0</v>
      </c>
      <c r="AA943" s="9"/>
      <c r="AB943" s="10"/>
      <c r="AC943" s="10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13" t="s">
        <v>11</v>
      </c>
      <c r="C944" s="12"/>
      <c r="E944" s="9"/>
      <c r="F944" s="10"/>
      <c r="G944" s="10"/>
      <c r="H944" s="5"/>
      <c r="N944" s="3"/>
      <c r="O944" s="3"/>
      <c r="P944" s="3"/>
      <c r="Q944" s="3"/>
      <c r="R944" s="20"/>
      <c r="S944" s="3"/>
      <c r="V944" s="19"/>
      <c r="X944" s="13" t="s">
        <v>11</v>
      </c>
      <c r="Y944" s="12"/>
      <c r="AA944" s="9"/>
      <c r="AB944" s="10"/>
      <c r="AC944" s="10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3" t="s">
        <v>12</v>
      </c>
      <c r="C945" s="12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3" t="s">
        <v>12</v>
      </c>
      <c r="Y945" s="12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3" t="s">
        <v>13</v>
      </c>
      <c r="C946" s="12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3" t="s">
        <v>13</v>
      </c>
      <c r="Y946" s="12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3" t="s">
        <v>14</v>
      </c>
      <c r="C947" s="12"/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3" t="s">
        <v>14</v>
      </c>
      <c r="Y947" s="12"/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15</v>
      </c>
      <c r="C948" s="12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15</v>
      </c>
      <c r="Y948" s="12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16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16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17</v>
      </c>
      <c r="C950" s="12"/>
      <c r="E950" s="161" t="s">
        <v>7</v>
      </c>
      <c r="F950" s="162"/>
      <c r="G950" s="163"/>
      <c r="H950" s="5">
        <f>SUM(H936:H949)</f>
        <v>0</v>
      </c>
      <c r="N950" s="3"/>
      <c r="O950" s="3"/>
      <c r="P950" s="3"/>
      <c r="Q950" s="3"/>
      <c r="R950" s="20"/>
      <c r="S950" s="3"/>
      <c r="V950" s="19"/>
      <c r="X950" s="13" t="s">
        <v>17</v>
      </c>
      <c r="Y950" s="12"/>
      <c r="AA950" s="161" t="s">
        <v>7</v>
      </c>
      <c r="AB950" s="162"/>
      <c r="AC950" s="163"/>
      <c r="AD950" s="5">
        <f>SUM(AD936:AD949)</f>
        <v>0</v>
      </c>
      <c r="AJ950" s="3"/>
      <c r="AK950" s="3"/>
      <c r="AL950" s="3"/>
      <c r="AM950" s="3"/>
      <c r="AN950" s="20"/>
      <c r="AO950" s="3"/>
    </row>
    <row r="951" spans="2:41" x14ac:dyDescent="0.25">
      <c r="B951" s="14"/>
      <c r="C951" s="12"/>
      <c r="E951" s="15"/>
      <c r="F951" s="15"/>
      <c r="G951" s="15"/>
      <c r="N951" s="3"/>
      <c r="O951" s="3"/>
      <c r="P951" s="3"/>
      <c r="Q951" s="3"/>
      <c r="R951" s="20"/>
      <c r="S951" s="3"/>
      <c r="V951" s="19"/>
      <c r="X951" s="14"/>
      <c r="Y951" s="12"/>
      <c r="AA951" s="15"/>
      <c r="AB951" s="15"/>
      <c r="AC951" s="15"/>
      <c r="AJ951" s="3"/>
      <c r="AK951" s="3"/>
      <c r="AL951" s="3"/>
      <c r="AM951" s="3"/>
      <c r="AN951" s="20"/>
      <c r="AO951" s="3"/>
    </row>
    <row r="952" spans="2:41" x14ac:dyDescent="0.25">
      <c r="B952" s="14"/>
      <c r="C952" s="12"/>
      <c r="N952" s="161" t="s">
        <v>7</v>
      </c>
      <c r="O952" s="162"/>
      <c r="P952" s="162"/>
      <c r="Q952" s="163"/>
      <c r="R952" s="20">
        <f>SUM(R936:R951)</f>
        <v>0</v>
      </c>
      <c r="S952" s="3"/>
      <c r="V952" s="19"/>
      <c r="X952" s="14"/>
      <c r="Y952" s="12"/>
      <c r="AJ952" s="161" t="s">
        <v>7</v>
      </c>
      <c r="AK952" s="162"/>
      <c r="AL952" s="162"/>
      <c r="AM952" s="163"/>
      <c r="AN952" s="20">
        <f>SUM(AN936:AN951)</f>
        <v>0</v>
      </c>
      <c r="AO952" s="3"/>
    </row>
    <row r="953" spans="2:41" x14ac:dyDescent="0.25">
      <c r="B953" s="14"/>
      <c r="C953" s="12"/>
      <c r="V953" s="19"/>
      <c r="X953" s="14"/>
      <c r="Y953" s="12"/>
    </row>
    <row r="954" spans="2:41" x14ac:dyDescent="0.25">
      <c r="B954" s="14"/>
      <c r="C954" s="12"/>
      <c r="V954" s="19"/>
      <c r="X954" s="14"/>
      <c r="Y954" s="12"/>
    </row>
    <row r="955" spans="2:41" x14ac:dyDescent="0.25">
      <c r="B955" s="14"/>
      <c r="C955" s="12"/>
      <c r="E955" s="16"/>
      <c r="V955" s="19"/>
      <c r="X955" s="14"/>
      <c r="Y955" s="12"/>
      <c r="AA955" s="16"/>
    </row>
    <row r="956" spans="2:41" x14ac:dyDescent="0.25">
      <c r="B956" s="14"/>
      <c r="C956" s="12"/>
      <c r="V956" s="19"/>
      <c r="X956" s="14"/>
      <c r="Y956" s="12"/>
    </row>
    <row r="957" spans="2:41" x14ac:dyDescent="0.25">
      <c r="B957" s="14"/>
      <c r="C957" s="12"/>
      <c r="V957" s="19"/>
      <c r="X957" s="14"/>
      <c r="Y957" s="12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3"/>
      <c r="C960" s="12"/>
      <c r="V960" s="19"/>
      <c r="X960" s="13"/>
      <c r="Y960" s="12"/>
    </row>
    <row r="961" spans="1:43" x14ac:dyDescent="0.25">
      <c r="B961" s="17" t="s">
        <v>18</v>
      </c>
      <c r="C961" s="18">
        <f>SUM(C942:C960)</f>
        <v>0</v>
      </c>
      <c r="V961" s="19"/>
      <c r="X961" s="17" t="s">
        <v>18</v>
      </c>
      <c r="Y961" s="18">
        <f>SUM(Y942:Y960)</f>
        <v>0</v>
      </c>
    </row>
    <row r="962" spans="1:43" x14ac:dyDescent="0.25">
      <c r="D962" s="30" t="s">
        <v>22</v>
      </c>
      <c r="E962" s="30" t="s">
        <v>21</v>
      </c>
      <c r="V962" s="19"/>
      <c r="Z962" s="30" t="s">
        <v>22</v>
      </c>
      <c r="AA962" s="30" t="s">
        <v>21</v>
      </c>
    </row>
    <row r="963" spans="1:43" x14ac:dyDescent="0.25">
      <c r="E963" s="1" t="s">
        <v>19</v>
      </c>
      <c r="V963" s="19"/>
      <c r="AA963" s="1" t="s">
        <v>19</v>
      </c>
    </row>
    <row r="964" spans="1:43" x14ac:dyDescent="0.25">
      <c r="V964" s="19"/>
    </row>
    <row r="965" spans="1:43" x14ac:dyDescent="0.25">
      <c r="V965" s="19"/>
    </row>
    <row r="966" spans="1:43" x14ac:dyDescent="0.25">
      <c r="V966" s="19"/>
    </row>
    <row r="967" spans="1:43" x14ac:dyDescent="0.25">
      <c r="V967" s="19"/>
    </row>
    <row r="968" spans="1:43" x14ac:dyDescent="0.25">
      <c r="V968" s="19"/>
    </row>
    <row r="969" spans="1:43" x14ac:dyDescent="0.25">
      <c r="V969" s="19"/>
    </row>
    <row r="970" spans="1:43" x14ac:dyDescent="0.2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</row>
    <row r="971" spans="1:43" x14ac:dyDescent="0.2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</row>
    <row r="972" spans="1:43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</row>
    <row r="973" spans="1:43" x14ac:dyDescent="0.25">
      <c r="V973" s="19"/>
    </row>
    <row r="974" spans="1:43" ht="15" customHeight="1" x14ac:dyDescent="0.4">
      <c r="H974" s="101" t="s">
        <v>30</v>
      </c>
      <c r="I974" s="101"/>
      <c r="J974" s="101"/>
      <c r="V974" s="19"/>
      <c r="AA974" s="165" t="s">
        <v>31</v>
      </c>
      <c r="AB974" s="165"/>
      <c r="AC974" s="165"/>
    </row>
    <row r="975" spans="1:43" ht="15" customHeight="1" x14ac:dyDescent="0.4">
      <c r="H975" s="101"/>
      <c r="I975" s="101"/>
      <c r="J975" s="101"/>
      <c r="V975" s="19"/>
      <c r="AA975" s="165"/>
      <c r="AB975" s="165"/>
      <c r="AC975" s="165"/>
    </row>
    <row r="976" spans="1:43" x14ac:dyDescent="0.25">
      <c r="V976" s="19"/>
    </row>
    <row r="977" spans="2:41" x14ac:dyDescent="0.25">
      <c r="V977" s="19"/>
    </row>
    <row r="978" spans="2:41" ht="23.25" x14ac:dyDescent="0.35">
      <c r="B978" s="26" t="s">
        <v>73</v>
      </c>
      <c r="V978" s="19"/>
      <c r="X978" s="24" t="s">
        <v>71</v>
      </c>
    </row>
    <row r="979" spans="2:41" ht="23.25" x14ac:dyDescent="0.35">
      <c r="B979" s="25" t="s">
        <v>32</v>
      </c>
      <c r="C979" s="22">
        <f>IF(X934="PAGADO",0,C939)</f>
        <v>218.61000000000013</v>
      </c>
      <c r="E979" s="166" t="s">
        <v>20</v>
      </c>
      <c r="F979" s="166"/>
      <c r="G979" s="166"/>
      <c r="H979" s="166"/>
      <c r="V979" s="19"/>
      <c r="X979" s="25" t="s">
        <v>32</v>
      </c>
      <c r="Y979" s="22">
        <f>IF(B1779="PAGADO",0,C984)</f>
        <v>218.61000000000013</v>
      </c>
      <c r="AA979" s="166" t="s">
        <v>20</v>
      </c>
      <c r="AB979" s="166"/>
      <c r="AC979" s="166"/>
      <c r="AD979" s="166"/>
    </row>
    <row r="980" spans="2:41" x14ac:dyDescent="0.25">
      <c r="B980" s="1" t="s">
        <v>0</v>
      </c>
      <c r="C980" s="21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9"/>
      <c r="X980" s="1" t="s">
        <v>0</v>
      </c>
      <c r="Y980" s="21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2"/>
      <c r="E981" s="4"/>
      <c r="F981" s="3"/>
      <c r="G981" s="3"/>
      <c r="H981" s="5"/>
      <c r="N981" s="3"/>
      <c r="O981" s="3"/>
      <c r="P981" s="3"/>
      <c r="Q981" s="3"/>
      <c r="R981" s="20"/>
      <c r="S981" s="3"/>
      <c r="V981" s="19"/>
      <c r="Y981" s="22"/>
      <c r="AA981" s="4"/>
      <c r="AB981" s="3"/>
      <c r="AC981" s="3"/>
      <c r="AD981" s="5"/>
      <c r="AJ981" s="3"/>
      <c r="AK981" s="3"/>
      <c r="AL981" s="3"/>
      <c r="AM981" s="3"/>
      <c r="AN981" s="20"/>
      <c r="AO981" s="3"/>
    </row>
    <row r="982" spans="2:41" x14ac:dyDescent="0.25">
      <c r="B982" s="1" t="s">
        <v>24</v>
      </c>
      <c r="C982" s="21">
        <f>IF(C979&gt;0,C979+C980,C980)</f>
        <v>218.61000000000013</v>
      </c>
      <c r="E982" s="4"/>
      <c r="F982" s="3"/>
      <c r="G982" s="3"/>
      <c r="H982" s="5"/>
      <c r="N982" s="3"/>
      <c r="O982" s="3"/>
      <c r="P982" s="3"/>
      <c r="Q982" s="3"/>
      <c r="R982" s="20"/>
      <c r="S982" s="3"/>
      <c r="V982" s="19"/>
      <c r="X982" s="1" t="s">
        <v>24</v>
      </c>
      <c r="Y982" s="21">
        <f>IF(Y979&gt;0,Y979+Y980,Y980)</f>
        <v>218.61000000000013</v>
      </c>
      <c r="AA982" s="4"/>
      <c r="AB982" s="3"/>
      <c r="AC982" s="3"/>
      <c r="AD982" s="5"/>
      <c r="AJ982" s="3"/>
      <c r="AK982" s="3"/>
      <c r="AL982" s="3"/>
      <c r="AM982" s="3"/>
      <c r="AN982" s="20"/>
      <c r="AO982" s="3"/>
    </row>
    <row r="983" spans="2:41" x14ac:dyDescent="0.25">
      <c r="B983" s="1" t="s">
        <v>9</v>
      </c>
      <c r="C983" s="22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20"/>
      <c r="S983" s="3"/>
      <c r="V983" s="19"/>
      <c r="X983" s="1" t="s">
        <v>9</v>
      </c>
      <c r="Y983" s="22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20"/>
      <c r="AO983" s="3"/>
    </row>
    <row r="984" spans="2:41" x14ac:dyDescent="0.25">
      <c r="B984" s="6" t="s">
        <v>26</v>
      </c>
      <c r="C984" s="23">
        <f>C982-C983</f>
        <v>218.61000000000013</v>
      </c>
      <c r="E984" s="4"/>
      <c r="F984" s="3"/>
      <c r="G984" s="3"/>
      <c r="H984" s="5"/>
      <c r="N984" s="3"/>
      <c r="O984" s="3"/>
      <c r="P984" s="3"/>
      <c r="Q984" s="3"/>
      <c r="R984" s="20"/>
      <c r="S984" s="3"/>
      <c r="V984" s="19"/>
      <c r="X984" s="6" t="s">
        <v>27</v>
      </c>
      <c r="Y984" s="23">
        <f>Y982-Y983</f>
        <v>218.61000000000013</v>
      </c>
      <c r="AA984" s="4"/>
      <c r="AB984" s="3"/>
      <c r="AC984" s="3"/>
      <c r="AD984" s="5"/>
      <c r="AJ984" s="3"/>
      <c r="AK984" s="3"/>
      <c r="AL984" s="3"/>
      <c r="AM984" s="3"/>
      <c r="AN984" s="20"/>
      <c r="AO984" s="3"/>
    </row>
    <row r="985" spans="2:41" ht="23.25" x14ac:dyDescent="0.35">
      <c r="B985" s="6"/>
      <c r="C985" s="7"/>
      <c r="E985" s="9"/>
      <c r="F985" s="10"/>
      <c r="G985" s="10"/>
      <c r="H985" s="5"/>
      <c r="N985" s="3"/>
      <c r="O985" s="3"/>
      <c r="P985" s="3"/>
      <c r="Q985" s="3"/>
      <c r="R985" s="20"/>
      <c r="S985" s="3"/>
      <c r="V985" s="19"/>
      <c r="X985" s="168" t="str">
        <f>IF(Y984&lt;0,"NO PAGAR","COBRAR'")</f>
        <v>COBRAR'</v>
      </c>
      <c r="Y985" s="168"/>
      <c r="AA985" s="9"/>
      <c r="AB985" s="10"/>
      <c r="AC985" s="10"/>
      <c r="AD985" s="5"/>
      <c r="AJ985" s="3"/>
      <c r="AK985" s="3"/>
      <c r="AL985" s="3"/>
      <c r="AM985" s="3"/>
      <c r="AN985" s="20"/>
      <c r="AO985" s="3"/>
    </row>
    <row r="986" spans="2:41" ht="23.25" x14ac:dyDescent="0.35">
      <c r="B986" s="168" t="str">
        <f>IF(C984&lt;0,"NO PAGAR","COBRAR'")</f>
        <v>COBRAR'</v>
      </c>
      <c r="C986" s="168"/>
      <c r="E986" s="9"/>
      <c r="F986" s="10"/>
      <c r="G986" s="10"/>
      <c r="H986" s="5"/>
      <c r="N986" s="3"/>
      <c r="O986" s="3"/>
      <c r="P986" s="3"/>
      <c r="Q986" s="3"/>
      <c r="R986" s="20"/>
      <c r="S986" s="3"/>
      <c r="V986" s="19"/>
      <c r="X986" s="6"/>
      <c r="Y986" s="8"/>
      <c r="AA986" s="9"/>
      <c r="AB986" s="10"/>
      <c r="AC986" s="10"/>
      <c r="AD986" s="5"/>
      <c r="AJ986" s="3"/>
      <c r="AK986" s="3"/>
      <c r="AL986" s="3"/>
      <c r="AM986" s="3"/>
      <c r="AN986" s="20"/>
      <c r="AO986" s="3"/>
    </row>
    <row r="987" spans="2:41" x14ac:dyDescent="0.25">
      <c r="B987" s="159" t="s">
        <v>9</v>
      </c>
      <c r="C987" s="160"/>
      <c r="E987" s="9"/>
      <c r="F987" s="10"/>
      <c r="G987" s="10"/>
      <c r="H987" s="5"/>
      <c r="N987" s="3"/>
      <c r="O987" s="3"/>
      <c r="P987" s="3"/>
      <c r="Q987" s="3"/>
      <c r="R987" s="20"/>
      <c r="S987" s="3"/>
      <c r="V987" s="19"/>
      <c r="X987" s="159" t="s">
        <v>9</v>
      </c>
      <c r="Y987" s="160"/>
      <c r="AA987" s="9"/>
      <c r="AB987" s="10"/>
      <c r="AC987" s="10"/>
      <c r="AD987" s="5"/>
      <c r="AJ987" s="3"/>
      <c r="AK987" s="3"/>
      <c r="AL987" s="3"/>
      <c r="AM987" s="3"/>
      <c r="AN987" s="20"/>
      <c r="AO987" s="3"/>
    </row>
    <row r="988" spans="2:41" x14ac:dyDescent="0.25">
      <c r="B988" s="11" t="str">
        <f>IF(Y939&lt;0,"SALDO ADELANTADO","SALDO A FAVOR '")</f>
        <v>SALDO A FAVOR '</v>
      </c>
      <c r="C988" s="12" t="b">
        <f>IF(Y939&lt;=0,Y939*-1)</f>
        <v>0</v>
      </c>
      <c r="E988" s="9"/>
      <c r="F988" s="10"/>
      <c r="G988" s="10"/>
      <c r="H988" s="5"/>
      <c r="N988" s="3"/>
      <c r="O988" s="3"/>
      <c r="P988" s="3"/>
      <c r="Q988" s="3"/>
      <c r="R988" s="20"/>
      <c r="S988" s="3"/>
      <c r="V988" s="19"/>
      <c r="X988" s="11" t="str">
        <f>IF(C984&lt;0,"SALDO ADELANTADO","SALDO A FAVOR'")</f>
        <v>SALDO A FAVOR'</v>
      </c>
      <c r="Y988" s="12" t="b">
        <f>IF(C984&lt;=0,C984*-1)</f>
        <v>0</v>
      </c>
      <c r="AA988" s="9"/>
      <c r="AB988" s="10"/>
      <c r="AC988" s="10"/>
      <c r="AD988" s="5"/>
      <c r="AJ988" s="3"/>
      <c r="AK988" s="3"/>
      <c r="AL988" s="3"/>
      <c r="AM988" s="3"/>
      <c r="AN988" s="20"/>
      <c r="AO988" s="3"/>
    </row>
    <row r="989" spans="2:41" x14ac:dyDescent="0.25">
      <c r="B989" s="13" t="s">
        <v>10</v>
      </c>
      <c r="C989" s="12">
        <f>R997</f>
        <v>0</v>
      </c>
      <c r="E989" s="9"/>
      <c r="F989" s="10"/>
      <c r="G989" s="10"/>
      <c r="H989" s="5"/>
      <c r="N989" s="3"/>
      <c r="O989" s="3"/>
      <c r="P989" s="3"/>
      <c r="Q989" s="3"/>
      <c r="R989" s="20"/>
      <c r="S989" s="3"/>
      <c r="V989" s="19"/>
      <c r="X989" s="13" t="s">
        <v>10</v>
      </c>
      <c r="Y989" s="12">
        <f>AN997</f>
        <v>0</v>
      </c>
      <c r="AA989" s="9"/>
      <c r="AB989" s="10"/>
      <c r="AC989" s="10"/>
      <c r="AD989" s="5"/>
      <c r="AJ989" s="3"/>
      <c r="AK989" s="3"/>
      <c r="AL989" s="3"/>
      <c r="AM989" s="3"/>
      <c r="AN989" s="20"/>
      <c r="AO989" s="3"/>
    </row>
    <row r="990" spans="2:41" x14ac:dyDescent="0.25">
      <c r="B990" s="13" t="s">
        <v>11</v>
      </c>
      <c r="C990" s="12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3" t="s">
        <v>11</v>
      </c>
      <c r="Y990" s="12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2:41" x14ac:dyDescent="0.25">
      <c r="B991" s="13" t="s">
        <v>12</v>
      </c>
      <c r="C991" s="12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13" t="s">
        <v>12</v>
      </c>
      <c r="Y991" s="12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2:41" x14ac:dyDescent="0.25">
      <c r="B992" s="13" t="s">
        <v>13</v>
      </c>
      <c r="C992" s="12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3" t="s">
        <v>13</v>
      </c>
      <c r="Y992" s="12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3" t="s">
        <v>14</v>
      </c>
      <c r="C993" s="12"/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3" t="s">
        <v>14</v>
      </c>
      <c r="Y993" s="12"/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15</v>
      </c>
      <c r="C994" s="12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15</v>
      </c>
      <c r="Y994" s="12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16</v>
      </c>
      <c r="C995" s="12"/>
      <c r="E995" s="161" t="s">
        <v>7</v>
      </c>
      <c r="F995" s="162"/>
      <c r="G995" s="163"/>
      <c r="H995" s="5">
        <f>SUM(H981:H994)</f>
        <v>0</v>
      </c>
      <c r="N995" s="3"/>
      <c r="O995" s="3"/>
      <c r="P995" s="3"/>
      <c r="Q995" s="3"/>
      <c r="R995" s="20"/>
      <c r="S995" s="3"/>
      <c r="V995" s="19"/>
      <c r="X995" s="13" t="s">
        <v>16</v>
      </c>
      <c r="Y995" s="12"/>
      <c r="AA995" s="161" t="s">
        <v>7</v>
      </c>
      <c r="AB995" s="162"/>
      <c r="AC995" s="163"/>
      <c r="AD995" s="5">
        <f>SUM(AD981:AD994)</f>
        <v>0</v>
      </c>
      <c r="AJ995" s="3"/>
      <c r="AK995" s="3"/>
      <c r="AL995" s="3"/>
      <c r="AM995" s="3"/>
      <c r="AN995" s="20"/>
      <c r="AO995" s="3"/>
    </row>
    <row r="996" spans="2:41" x14ac:dyDescent="0.25">
      <c r="B996" s="13" t="s">
        <v>17</v>
      </c>
      <c r="C996" s="12"/>
      <c r="E996" s="15"/>
      <c r="F996" s="15"/>
      <c r="G996" s="15"/>
      <c r="N996" s="3"/>
      <c r="O996" s="3"/>
      <c r="P996" s="3"/>
      <c r="Q996" s="3"/>
      <c r="R996" s="20"/>
      <c r="S996" s="3"/>
      <c r="V996" s="19"/>
      <c r="X996" s="13" t="s">
        <v>17</v>
      </c>
      <c r="Y996" s="12"/>
      <c r="AA996" s="15"/>
      <c r="AB996" s="15"/>
      <c r="AC996" s="15"/>
      <c r="AJ996" s="3"/>
      <c r="AK996" s="3"/>
      <c r="AL996" s="3"/>
      <c r="AM996" s="3"/>
      <c r="AN996" s="20"/>
      <c r="AO996" s="3"/>
    </row>
    <row r="997" spans="2:41" x14ac:dyDescent="0.25">
      <c r="B997" s="14"/>
      <c r="C997" s="12"/>
      <c r="N997" s="161" t="s">
        <v>7</v>
      </c>
      <c r="O997" s="162"/>
      <c r="P997" s="162"/>
      <c r="Q997" s="163"/>
      <c r="R997" s="20">
        <f>SUM(R981:R996)</f>
        <v>0</v>
      </c>
      <c r="S997" s="3"/>
      <c r="V997" s="19"/>
      <c r="X997" s="14"/>
      <c r="Y997" s="12"/>
      <c r="AJ997" s="161" t="s">
        <v>7</v>
      </c>
      <c r="AK997" s="162"/>
      <c r="AL997" s="162"/>
      <c r="AM997" s="163"/>
      <c r="AN997" s="20">
        <f>SUM(AN981:AN996)</f>
        <v>0</v>
      </c>
      <c r="AO997" s="3"/>
    </row>
    <row r="998" spans="2:41" x14ac:dyDescent="0.25">
      <c r="B998" s="14"/>
      <c r="C998" s="12"/>
      <c r="V998" s="19"/>
      <c r="X998" s="14"/>
      <c r="Y998" s="12"/>
    </row>
    <row r="999" spans="2:41" x14ac:dyDescent="0.25">
      <c r="B999" s="14"/>
      <c r="C999" s="12"/>
      <c r="V999" s="19"/>
      <c r="X999" s="14"/>
      <c r="Y999" s="12"/>
    </row>
    <row r="1000" spans="2:41" x14ac:dyDescent="0.25">
      <c r="B1000" s="14"/>
      <c r="C1000" s="12"/>
      <c r="E1000" s="16"/>
      <c r="V1000" s="19"/>
      <c r="X1000" s="14"/>
      <c r="Y1000" s="12"/>
      <c r="AA1000" s="16"/>
    </row>
    <row r="1001" spans="2:41" x14ac:dyDescent="0.25">
      <c r="B1001" s="14"/>
      <c r="C1001" s="12"/>
      <c r="V1001" s="19"/>
      <c r="X1001" s="14"/>
      <c r="Y1001" s="12"/>
    </row>
    <row r="1002" spans="2:41" x14ac:dyDescent="0.25">
      <c r="B1002" s="14"/>
      <c r="C1002" s="12"/>
      <c r="V1002" s="19"/>
      <c r="X1002" s="14"/>
      <c r="Y1002" s="12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3"/>
      <c r="C1006" s="12"/>
      <c r="V1006" s="19"/>
      <c r="X1006" s="13"/>
      <c r="Y1006" s="12"/>
    </row>
    <row r="1007" spans="2:41" x14ac:dyDescent="0.25">
      <c r="B1007" s="17" t="s">
        <v>18</v>
      </c>
      <c r="C1007" s="18">
        <f>SUM(C988:C1006)</f>
        <v>0</v>
      </c>
      <c r="D1007" s="30" t="s">
        <v>22</v>
      </c>
      <c r="E1007" s="30" t="s">
        <v>21</v>
      </c>
      <c r="V1007" s="19"/>
      <c r="X1007" s="17" t="s">
        <v>18</v>
      </c>
      <c r="Y1007" s="18">
        <f>SUM(Y988:Y1006)</f>
        <v>0</v>
      </c>
      <c r="Z1007" s="30" t="s">
        <v>22</v>
      </c>
      <c r="AA1007" s="30" t="s">
        <v>21</v>
      </c>
    </row>
    <row r="1008" spans="2:41" x14ac:dyDescent="0.25">
      <c r="E1008" s="1" t="s">
        <v>19</v>
      </c>
      <c r="V1008" s="19"/>
      <c r="AA1008" s="1" t="s">
        <v>19</v>
      </c>
    </row>
    <row r="1009" spans="8:31" x14ac:dyDescent="0.25">
      <c r="V1009" s="19"/>
    </row>
    <row r="1010" spans="8:31" x14ac:dyDescent="0.25">
      <c r="V1010" s="19"/>
    </row>
    <row r="1011" spans="8:31" x14ac:dyDescent="0.25">
      <c r="V1011" s="19"/>
    </row>
    <row r="1012" spans="8:31" x14ac:dyDescent="0.25">
      <c r="V1012" s="19"/>
    </row>
    <row r="1013" spans="8:31" x14ac:dyDescent="0.25">
      <c r="V1013" s="19"/>
    </row>
    <row r="1014" spans="8:31" x14ac:dyDescent="0.25">
      <c r="V1014" s="19"/>
    </row>
    <row r="1015" spans="8:31" x14ac:dyDescent="0.25">
      <c r="V1015" s="19"/>
    </row>
    <row r="1016" spans="8:31" x14ac:dyDescent="0.25">
      <c r="V1016" s="19"/>
    </row>
    <row r="1017" spans="8:31" x14ac:dyDescent="0.25">
      <c r="V1017" s="19"/>
    </row>
    <row r="1018" spans="8:31" x14ac:dyDescent="0.25">
      <c r="V1018" s="19"/>
    </row>
    <row r="1019" spans="8:31" x14ac:dyDescent="0.25">
      <c r="V1019" s="19"/>
    </row>
    <row r="1020" spans="8:31" x14ac:dyDescent="0.25">
      <c r="V1020" s="19"/>
    </row>
    <row r="1021" spans="8:31" x14ac:dyDescent="0.25">
      <c r="V1021" s="19"/>
      <c r="AC1021" s="164" t="s">
        <v>29</v>
      </c>
      <c r="AD1021" s="164"/>
      <c r="AE1021" s="164"/>
    </row>
    <row r="1022" spans="8:31" ht="15" customHeight="1" x14ac:dyDescent="0.4">
      <c r="H1022" s="101" t="s">
        <v>28</v>
      </c>
      <c r="I1022" s="101"/>
      <c r="J1022" s="101"/>
      <c r="V1022" s="19"/>
      <c r="AC1022" s="164"/>
      <c r="AD1022" s="164"/>
      <c r="AE1022" s="164"/>
    </row>
    <row r="1023" spans="8:31" ht="15" customHeight="1" x14ac:dyDescent="0.4">
      <c r="H1023" s="101"/>
      <c r="I1023" s="101"/>
      <c r="J1023" s="101"/>
      <c r="V1023" s="19"/>
      <c r="AC1023" s="164"/>
      <c r="AD1023" s="164"/>
      <c r="AE1023" s="164"/>
    </row>
    <row r="1024" spans="8:31" x14ac:dyDescent="0.25">
      <c r="V1024" s="19"/>
    </row>
    <row r="1025" spans="2:41" x14ac:dyDescent="0.25">
      <c r="V1025" s="19"/>
    </row>
    <row r="1026" spans="2:41" ht="23.25" x14ac:dyDescent="0.35">
      <c r="B1026" s="24" t="s">
        <v>72</v>
      </c>
      <c r="V1026" s="19"/>
      <c r="X1026" s="24" t="s">
        <v>74</v>
      </c>
    </row>
    <row r="1027" spans="2:41" ht="23.25" x14ac:dyDescent="0.35">
      <c r="B1027" s="25" t="s">
        <v>32</v>
      </c>
      <c r="C1027" s="22">
        <f>IF(X979="PAGADO",0,Y984)</f>
        <v>218.61000000000013</v>
      </c>
      <c r="E1027" s="166" t="s">
        <v>20</v>
      </c>
      <c r="F1027" s="166"/>
      <c r="G1027" s="166"/>
      <c r="H1027" s="166"/>
      <c r="V1027" s="19"/>
      <c r="X1027" s="25" t="s">
        <v>32</v>
      </c>
      <c r="Y1027" s="22">
        <f>IF(B1027="PAGADO",0,C1032)</f>
        <v>218.61000000000013</v>
      </c>
      <c r="AA1027" s="166" t="s">
        <v>20</v>
      </c>
      <c r="AB1027" s="166"/>
      <c r="AC1027" s="166"/>
      <c r="AD1027" s="166"/>
    </row>
    <row r="1028" spans="2:41" x14ac:dyDescent="0.25">
      <c r="B1028" s="1" t="s">
        <v>0</v>
      </c>
      <c r="C1028" s="21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9"/>
      <c r="X1028" s="1" t="s">
        <v>0</v>
      </c>
      <c r="Y1028" s="21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2"/>
      <c r="E1029" s="4"/>
      <c r="F1029" s="3"/>
      <c r="G1029" s="3"/>
      <c r="H1029" s="5"/>
      <c r="N1029" s="3"/>
      <c r="O1029" s="3"/>
      <c r="P1029" s="3"/>
      <c r="Q1029" s="3"/>
      <c r="R1029" s="20"/>
      <c r="S1029" s="3"/>
      <c r="V1029" s="19"/>
      <c r="Y1029" s="22"/>
      <c r="AA1029" s="4"/>
      <c r="AB1029" s="3"/>
      <c r="AC1029" s="3"/>
      <c r="AD1029" s="5"/>
      <c r="AJ1029" s="3"/>
      <c r="AK1029" s="3"/>
      <c r="AL1029" s="3"/>
      <c r="AM1029" s="3"/>
      <c r="AN1029" s="20"/>
      <c r="AO1029" s="3"/>
    </row>
    <row r="1030" spans="2:41" x14ac:dyDescent="0.25">
      <c r="B1030" s="1" t="s">
        <v>24</v>
      </c>
      <c r="C1030" s="21">
        <f>IF(C1027&gt;0,C1027+C1028,C1028)</f>
        <v>218.61000000000013</v>
      </c>
      <c r="E1030" s="4"/>
      <c r="F1030" s="3"/>
      <c r="G1030" s="3"/>
      <c r="H1030" s="5"/>
      <c r="N1030" s="3"/>
      <c r="O1030" s="3"/>
      <c r="P1030" s="3"/>
      <c r="Q1030" s="3"/>
      <c r="R1030" s="20"/>
      <c r="S1030" s="3"/>
      <c r="V1030" s="19"/>
      <c r="X1030" s="1" t="s">
        <v>24</v>
      </c>
      <c r="Y1030" s="21">
        <f>IF(Y1027&gt;0,Y1027+Y1028,Y1028)</f>
        <v>218.61000000000013</v>
      </c>
      <c r="AA1030" s="4"/>
      <c r="AB1030" s="3"/>
      <c r="AC1030" s="3"/>
      <c r="AD1030" s="5"/>
      <c r="AJ1030" s="3"/>
      <c r="AK1030" s="3"/>
      <c r="AL1030" s="3"/>
      <c r="AM1030" s="3"/>
      <c r="AN1030" s="20"/>
      <c r="AO1030" s="3"/>
    </row>
    <row r="1031" spans="2:41" x14ac:dyDescent="0.25">
      <c r="B1031" s="1" t="s">
        <v>9</v>
      </c>
      <c r="C1031" s="22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20"/>
      <c r="S1031" s="3"/>
      <c r="V1031" s="19"/>
      <c r="X1031" s="1" t="s">
        <v>9</v>
      </c>
      <c r="Y1031" s="22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20"/>
      <c r="AO1031" s="3"/>
    </row>
    <row r="1032" spans="2:41" x14ac:dyDescent="0.25">
      <c r="B1032" s="6" t="s">
        <v>25</v>
      </c>
      <c r="C1032" s="23">
        <f>C1030-C1031</f>
        <v>218.61000000000013</v>
      </c>
      <c r="E1032" s="4"/>
      <c r="F1032" s="3"/>
      <c r="G1032" s="3"/>
      <c r="H1032" s="5"/>
      <c r="N1032" s="3"/>
      <c r="O1032" s="3"/>
      <c r="P1032" s="3"/>
      <c r="Q1032" s="3"/>
      <c r="R1032" s="20"/>
      <c r="S1032" s="3"/>
      <c r="V1032" s="19"/>
      <c r="X1032" s="6" t="s">
        <v>8</v>
      </c>
      <c r="Y1032" s="23">
        <f>Y1030-Y1031</f>
        <v>218.61000000000013</v>
      </c>
      <c r="AA1032" s="4"/>
      <c r="AB1032" s="3"/>
      <c r="AC1032" s="3"/>
      <c r="AD1032" s="5"/>
      <c r="AJ1032" s="3"/>
      <c r="AK1032" s="3"/>
      <c r="AL1032" s="3"/>
      <c r="AM1032" s="3"/>
      <c r="AN1032" s="20"/>
      <c r="AO1032" s="3"/>
    </row>
    <row r="1033" spans="2:41" ht="26.25" x14ac:dyDescent="0.4">
      <c r="B1033" s="167" t="str">
        <f>IF(C1032&lt;0,"NO PAGAR","COBRAR")</f>
        <v>COBRAR</v>
      </c>
      <c r="C1033" s="167"/>
      <c r="E1033" s="9"/>
      <c r="F1033" s="10"/>
      <c r="G1033" s="10"/>
      <c r="H1033" s="5"/>
      <c r="N1033" s="3"/>
      <c r="O1033" s="3"/>
      <c r="P1033" s="3"/>
      <c r="Q1033" s="3"/>
      <c r="R1033" s="20"/>
      <c r="S1033" s="3"/>
      <c r="V1033" s="19"/>
      <c r="X1033" s="167" t="str">
        <f>IF(Y1032&lt;0,"NO PAGAR","COBRAR")</f>
        <v>COBRAR</v>
      </c>
      <c r="Y1033" s="167"/>
      <c r="AA1033" s="9"/>
      <c r="AB1033" s="10"/>
      <c r="AC1033" s="10"/>
      <c r="AD1033" s="5"/>
      <c r="AJ1033" s="3"/>
      <c r="AK1033" s="3"/>
      <c r="AL1033" s="3"/>
      <c r="AM1033" s="3"/>
      <c r="AN1033" s="20"/>
      <c r="AO1033" s="3"/>
    </row>
    <row r="1034" spans="2:41" x14ac:dyDescent="0.25">
      <c r="B1034" s="159" t="s">
        <v>9</v>
      </c>
      <c r="C1034" s="160"/>
      <c r="E1034" s="9"/>
      <c r="F1034" s="10"/>
      <c r="G1034" s="10"/>
      <c r="H1034" s="5"/>
      <c r="N1034" s="3"/>
      <c r="O1034" s="3"/>
      <c r="P1034" s="3"/>
      <c r="Q1034" s="3"/>
      <c r="R1034" s="20"/>
      <c r="S1034" s="3"/>
      <c r="V1034" s="19"/>
      <c r="X1034" s="159" t="s">
        <v>9</v>
      </c>
      <c r="Y1034" s="160"/>
      <c r="AA1034" s="9"/>
      <c r="AB1034" s="10"/>
      <c r="AC1034" s="10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1" t="str">
        <f>IF(C1068&lt;0,"SALDO A FAVOR","SALDO ADELANTAD0'")</f>
        <v>SALDO ADELANTAD0'</v>
      </c>
      <c r="C1035" s="12" t="b">
        <f>IF(Y979&lt;=0,Y979*-1)</f>
        <v>0</v>
      </c>
      <c r="E1035" s="9"/>
      <c r="F1035" s="10"/>
      <c r="G1035" s="10"/>
      <c r="H1035" s="5"/>
      <c r="N1035" s="3"/>
      <c r="O1035" s="3"/>
      <c r="P1035" s="3"/>
      <c r="Q1035" s="3"/>
      <c r="R1035" s="20"/>
      <c r="S1035" s="3"/>
      <c r="V1035" s="19"/>
      <c r="X1035" s="11" t="str">
        <f>IF(C1032&lt;0,"SALDO ADELANTADO","SALDO A FAVOR'")</f>
        <v>SALDO A FAVOR'</v>
      </c>
      <c r="Y1035" s="12" t="b">
        <f>IF(C1032&lt;=0,C1032*-1)</f>
        <v>0</v>
      </c>
      <c r="AA1035" s="9"/>
      <c r="AB1035" s="10"/>
      <c r="AC1035" s="10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3" t="s">
        <v>10</v>
      </c>
      <c r="C1036" s="12">
        <f>R1045</f>
        <v>0</v>
      </c>
      <c r="E1036" s="9"/>
      <c r="F1036" s="10"/>
      <c r="G1036" s="10"/>
      <c r="H1036" s="5"/>
      <c r="N1036" s="3"/>
      <c r="O1036" s="3"/>
      <c r="P1036" s="3"/>
      <c r="Q1036" s="3"/>
      <c r="R1036" s="20"/>
      <c r="S1036" s="3"/>
      <c r="V1036" s="19"/>
      <c r="X1036" s="13" t="s">
        <v>10</v>
      </c>
      <c r="Y1036" s="12">
        <f>AN1045</f>
        <v>0</v>
      </c>
      <c r="AA1036" s="9"/>
      <c r="AB1036" s="10"/>
      <c r="AC1036" s="10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13" t="s">
        <v>11</v>
      </c>
      <c r="C1037" s="12"/>
      <c r="E1037" s="9"/>
      <c r="F1037" s="10"/>
      <c r="G1037" s="10"/>
      <c r="H1037" s="5"/>
      <c r="N1037" s="3"/>
      <c r="O1037" s="3"/>
      <c r="P1037" s="3"/>
      <c r="Q1037" s="3"/>
      <c r="R1037" s="20"/>
      <c r="S1037" s="3"/>
      <c r="V1037" s="19"/>
      <c r="X1037" s="13" t="s">
        <v>11</v>
      </c>
      <c r="Y1037" s="12"/>
      <c r="AA1037" s="9"/>
      <c r="AB1037" s="10"/>
      <c r="AC1037" s="10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3" t="s">
        <v>12</v>
      </c>
      <c r="C1038" s="12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3" t="s">
        <v>12</v>
      </c>
      <c r="Y1038" s="12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3" t="s">
        <v>13</v>
      </c>
      <c r="C1039" s="12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3" t="s">
        <v>13</v>
      </c>
      <c r="Y1039" s="12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3" t="s">
        <v>14</v>
      </c>
      <c r="C1040" s="12"/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3" t="s">
        <v>14</v>
      </c>
      <c r="Y1040" s="12"/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15</v>
      </c>
      <c r="C1041" s="12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15</v>
      </c>
      <c r="Y1041" s="12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16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16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17</v>
      </c>
      <c r="C1043" s="12"/>
      <c r="E1043" s="161" t="s">
        <v>7</v>
      </c>
      <c r="F1043" s="162"/>
      <c r="G1043" s="163"/>
      <c r="H1043" s="5">
        <f>SUM(H1029:H1042)</f>
        <v>0</v>
      </c>
      <c r="N1043" s="3"/>
      <c r="O1043" s="3"/>
      <c r="P1043" s="3"/>
      <c r="Q1043" s="3"/>
      <c r="R1043" s="20"/>
      <c r="S1043" s="3"/>
      <c r="V1043" s="19"/>
      <c r="X1043" s="13" t="s">
        <v>17</v>
      </c>
      <c r="Y1043" s="12"/>
      <c r="AA1043" s="161" t="s">
        <v>7</v>
      </c>
      <c r="AB1043" s="162"/>
      <c r="AC1043" s="163"/>
      <c r="AD1043" s="5">
        <f>SUM(AD1029:AD1042)</f>
        <v>0</v>
      </c>
      <c r="AJ1043" s="3"/>
      <c r="AK1043" s="3"/>
      <c r="AL1043" s="3"/>
      <c r="AM1043" s="3"/>
      <c r="AN1043" s="20"/>
      <c r="AO1043" s="3"/>
    </row>
    <row r="1044" spans="2:41" x14ac:dyDescent="0.25">
      <c r="B1044" s="14"/>
      <c r="C1044" s="12"/>
      <c r="E1044" s="15"/>
      <c r="F1044" s="15"/>
      <c r="G1044" s="15"/>
      <c r="N1044" s="3"/>
      <c r="O1044" s="3"/>
      <c r="P1044" s="3"/>
      <c r="Q1044" s="3"/>
      <c r="R1044" s="20"/>
      <c r="S1044" s="3"/>
      <c r="V1044" s="19"/>
      <c r="X1044" s="14"/>
      <c r="Y1044" s="12"/>
      <c r="AA1044" s="15"/>
      <c r="AB1044" s="15"/>
      <c r="AC1044" s="15"/>
      <c r="AJ1044" s="3"/>
      <c r="AK1044" s="3"/>
      <c r="AL1044" s="3"/>
      <c r="AM1044" s="3"/>
      <c r="AN1044" s="20"/>
      <c r="AO1044" s="3"/>
    </row>
    <row r="1045" spans="2:41" x14ac:dyDescent="0.25">
      <c r="B1045" s="14"/>
      <c r="C1045" s="12"/>
      <c r="N1045" s="161" t="s">
        <v>7</v>
      </c>
      <c r="O1045" s="162"/>
      <c r="P1045" s="162"/>
      <c r="Q1045" s="163"/>
      <c r="R1045" s="20">
        <f>SUM(R1029:R1044)</f>
        <v>0</v>
      </c>
      <c r="S1045" s="3"/>
      <c r="V1045" s="19"/>
      <c r="X1045" s="14"/>
      <c r="Y1045" s="12"/>
      <c r="AJ1045" s="161" t="s">
        <v>7</v>
      </c>
      <c r="AK1045" s="162"/>
      <c r="AL1045" s="162"/>
      <c r="AM1045" s="163"/>
      <c r="AN1045" s="20">
        <f>SUM(AN1029:AN1044)</f>
        <v>0</v>
      </c>
      <c r="AO1045" s="3"/>
    </row>
    <row r="1046" spans="2:41" x14ac:dyDescent="0.25">
      <c r="B1046" s="14"/>
      <c r="C1046" s="12"/>
      <c r="V1046" s="19"/>
      <c r="X1046" s="14"/>
      <c r="Y1046" s="12"/>
    </row>
    <row r="1047" spans="2:41" x14ac:dyDescent="0.25">
      <c r="B1047" s="14"/>
      <c r="C1047" s="12"/>
      <c r="V1047" s="19"/>
      <c r="X1047" s="14"/>
      <c r="Y1047" s="12"/>
    </row>
    <row r="1048" spans="2:41" x14ac:dyDescent="0.25">
      <c r="B1048" s="14"/>
      <c r="C1048" s="12"/>
      <c r="E1048" s="16"/>
      <c r="V1048" s="19"/>
      <c r="X1048" s="14"/>
      <c r="Y1048" s="12"/>
      <c r="AA1048" s="16"/>
    </row>
    <row r="1049" spans="2:41" x14ac:dyDescent="0.25">
      <c r="B1049" s="14"/>
      <c r="C1049" s="12"/>
      <c r="V1049" s="19"/>
      <c r="X1049" s="14"/>
      <c r="Y1049" s="12"/>
    </row>
    <row r="1050" spans="2:41" x14ac:dyDescent="0.25">
      <c r="B1050" s="14"/>
      <c r="C1050" s="12"/>
      <c r="V1050" s="19"/>
      <c r="X1050" s="14"/>
      <c r="Y1050" s="12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3"/>
      <c r="C1053" s="12"/>
      <c r="V1053" s="19"/>
      <c r="X1053" s="13"/>
      <c r="Y1053" s="12"/>
    </row>
    <row r="1054" spans="2:41" x14ac:dyDescent="0.25">
      <c r="B1054" s="17" t="s">
        <v>18</v>
      </c>
      <c r="C1054" s="18">
        <f>SUM(C1035:C1053)</f>
        <v>0</v>
      </c>
      <c r="V1054" s="19"/>
      <c r="X1054" s="17" t="s">
        <v>18</v>
      </c>
      <c r="Y1054" s="18">
        <f>SUM(Y1035:Y1053)</f>
        <v>0</v>
      </c>
    </row>
    <row r="1055" spans="2:41" x14ac:dyDescent="0.25">
      <c r="D1055" s="30" t="s">
        <v>22</v>
      </c>
      <c r="E1055" s="30" t="s">
        <v>21</v>
      </c>
      <c r="V1055" s="19"/>
      <c r="Z1055" s="30" t="s">
        <v>22</v>
      </c>
      <c r="AA1055" s="30" t="s">
        <v>21</v>
      </c>
    </row>
    <row r="1056" spans="2:41" x14ac:dyDescent="0.25">
      <c r="E1056" s="1" t="s">
        <v>19</v>
      </c>
      <c r="V1056" s="19"/>
      <c r="AA1056" s="1" t="s">
        <v>19</v>
      </c>
    </row>
    <row r="1057" spans="1:43" x14ac:dyDescent="0.25">
      <c r="V1057" s="19"/>
    </row>
    <row r="1058" spans="1:43" x14ac:dyDescent="0.25">
      <c r="V1058" s="19"/>
    </row>
    <row r="1059" spans="1:43" x14ac:dyDescent="0.25">
      <c r="V1059" s="19"/>
    </row>
    <row r="1060" spans="1:43" x14ac:dyDescent="0.25">
      <c r="V1060" s="19"/>
    </row>
    <row r="1061" spans="1:43" x14ac:dyDescent="0.25">
      <c r="V1061" s="19"/>
    </row>
    <row r="1062" spans="1:43" x14ac:dyDescent="0.25">
      <c r="V1062" s="19"/>
    </row>
    <row r="1063" spans="1:43" x14ac:dyDescent="0.25">
      <c r="A1063" s="19"/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</row>
    <row r="1064" spans="1:43" x14ac:dyDescent="0.25">
      <c r="A1064" s="19"/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19"/>
    </row>
    <row r="1065" spans="1:43" x14ac:dyDescent="0.25">
      <c r="A1065" s="19"/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</row>
    <row r="1066" spans="1:43" x14ac:dyDescent="0.25">
      <c r="V1066" s="19"/>
    </row>
    <row r="1067" spans="1:43" ht="15" customHeight="1" x14ac:dyDescent="0.4">
      <c r="H1067" s="101" t="s">
        <v>30</v>
      </c>
      <c r="I1067" s="101"/>
      <c r="J1067" s="101"/>
      <c r="V1067" s="19"/>
      <c r="AA1067" s="165" t="s">
        <v>31</v>
      </c>
      <c r="AB1067" s="165"/>
      <c r="AC1067" s="165"/>
    </row>
    <row r="1068" spans="1:43" ht="15" customHeight="1" x14ac:dyDescent="0.4">
      <c r="H1068" s="101"/>
      <c r="I1068" s="101"/>
      <c r="J1068" s="101"/>
      <c r="V1068" s="19"/>
      <c r="AA1068" s="165"/>
      <c r="AB1068" s="165"/>
      <c r="AC1068" s="165"/>
    </row>
    <row r="1069" spans="1:43" x14ac:dyDescent="0.25">
      <c r="V1069" s="19"/>
    </row>
    <row r="1070" spans="1:43" x14ac:dyDescent="0.25">
      <c r="V1070" s="19"/>
    </row>
    <row r="1071" spans="1:43" ht="23.25" x14ac:dyDescent="0.35">
      <c r="B1071" s="26" t="s">
        <v>72</v>
      </c>
      <c r="V1071" s="19"/>
      <c r="X1071" s="24" t="s">
        <v>72</v>
      </c>
    </row>
    <row r="1072" spans="1:43" ht="23.25" x14ac:dyDescent="0.35">
      <c r="B1072" s="25" t="s">
        <v>32</v>
      </c>
      <c r="C1072" s="22">
        <f>IF(X1027="PAGADO",0,C1032)</f>
        <v>218.61000000000013</v>
      </c>
      <c r="E1072" s="166" t="s">
        <v>20</v>
      </c>
      <c r="F1072" s="166"/>
      <c r="G1072" s="166"/>
      <c r="H1072" s="166"/>
      <c r="V1072" s="19"/>
      <c r="X1072" s="25" t="s">
        <v>32</v>
      </c>
      <c r="Y1072" s="22">
        <f>IF(B1872="PAGADO",0,C1077)</f>
        <v>218.61000000000013</v>
      </c>
      <c r="AA1072" s="166" t="s">
        <v>20</v>
      </c>
      <c r="AB1072" s="166"/>
      <c r="AC1072" s="166"/>
      <c r="AD1072" s="166"/>
    </row>
    <row r="1073" spans="2:41" x14ac:dyDescent="0.25">
      <c r="B1073" s="1" t="s">
        <v>0</v>
      </c>
      <c r="C1073" s="21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9"/>
      <c r="X1073" s="1" t="s">
        <v>0</v>
      </c>
      <c r="Y1073" s="21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 x14ac:dyDescent="0.25">
      <c r="C1074" s="22"/>
      <c r="E1074" s="4"/>
      <c r="F1074" s="3"/>
      <c r="G1074" s="3"/>
      <c r="H1074" s="5"/>
      <c r="N1074" s="3"/>
      <c r="O1074" s="3"/>
      <c r="P1074" s="3"/>
      <c r="Q1074" s="3"/>
      <c r="R1074" s="20"/>
      <c r="S1074" s="3"/>
      <c r="V1074" s="19"/>
      <c r="Y1074" s="22"/>
      <c r="AA1074" s="4"/>
      <c r="AB1074" s="3"/>
      <c r="AC1074" s="3"/>
      <c r="AD1074" s="5"/>
      <c r="AJ1074" s="3"/>
      <c r="AK1074" s="3"/>
      <c r="AL1074" s="3"/>
      <c r="AM1074" s="3"/>
      <c r="AN1074" s="20"/>
      <c r="AO1074" s="3"/>
    </row>
    <row r="1075" spans="2:41" x14ac:dyDescent="0.25">
      <c r="B1075" s="1" t="s">
        <v>24</v>
      </c>
      <c r="C1075" s="21">
        <f>IF(C1072&gt;0,C1072+C1073,C1073)</f>
        <v>218.61000000000013</v>
      </c>
      <c r="E1075" s="4"/>
      <c r="F1075" s="3"/>
      <c r="G1075" s="3"/>
      <c r="H1075" s="5"/>
      <c r="N1075" s="3"/>
      <c r="O1075" s="3"/>
      <c r="P1075" s="3"/>
      <c r="Q1075" s="3"/>
      <c r="R1075" s="20"/>
      <c r="S1075" s="3"/>
      <c r="V1075" s="19"/>
      <c r="X1075" s="1" t="s">
        <v>24</v>
      </c>
      <c r="Y1075" s="21">
        <f>IF(Y1072&gt;0,Y1072+Y1073,Y1073)</f>
        <v>218.61000000000013</v>
      </c>
      <c r="AA1075" s="4"/>
      <c r="AB1075" s="3"/>
      <c r="AC1075" s="3"/>
      <c r="AD1075" s="5"/>
      <c r="AJ1075" s="3"/>
      <c r="AK1075" s="3"/>
      <c r="AL1075" s="3"/>
      <c r="AM1075" s="3"/>
      <c r="AN1075" s="20"/>
      <c r="AO1075" s="3"/>
    </row>
    <row r="1076" spans="2:41" x14ac:dyDescent="0.25">
      <c r="B1076" s="1" t="s">
        <v>9</v>
      </c>
      <c r="C1076" s="22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20"/>
      <c r="S1076" s="3"/>
      <c r="V1076" s="19"/>
      <c r="X1076" s="1" t="s">
        <v>9</v>
      </c>
      <c r="Y1076" s="22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20"/>
      <c r="AO1076" s="3"/>
    </row>
    <row r="1077" spans="2:41" x14ac:dyDescent="0.25">
      <c r="B1077" s="6" t="s">
        <v>26</v>
      </c>
      <c r="C1077" s="23">
        <f>C1075-C1076</f>
        <v>218.61000000000013</v>
      </c>
      <c r="E1077" s="4"/>
      <c r="F1077" s="3"/>
      <c r="G1077" s="3"/>
      <c r="H1077" s="5"/>
      <c r="N1077" s="3"/>
      <c r="O1077" s="3"/>
      <c r="P1077" s="3"/>
      <c r="Q1077" s="3"/>
      <c r="R1077" s="20"/>
      <c r="S1077" s="3"/>
      <c r="V1077" s="19"/>
      <c r="X1077" s="6" t="s">
        <v>27</v>
      </c>
      <c r="Y1077" s="23">
        <f>Y1075-Y1076</f>
        <v>218.61000000000013</v>
      </c>
      <c r="AA1077" s="4"/>
      <c r="AB1077" s="3"/>
      <c r="AC1077" s="3"/>
      <c r="AD1077" s="5"/>
      <c r="AJ1077" s="3"/>
      <c r="AK1077" s="3"/>
      <c r="AL1077" s="3"/>
      <c r="AM1077" s="3"/>
      <c r="AN1077" s="20"/>
      <c r="AO1077" s="3"/>
    </row>
    <row r="1078" spans="2:41" ht="23.25" x14ac:dyDescent="0.35">
      <c r="B1078" s="6"/>
      <c r="C1078" s="7"/>
      <c r="E1078" s="9"/>
      <c r="F1078" s="10"/>
      <c r="G1078" s="10"/>
      <c r="H1078" s="5"/>
      <c r="N1078" s="3"/>
      <c r="O1078" s="3"/>
      <c r="P1078" s="3"/>
      <c r="Q1078" s="3"/>
      <c r="R1078" s="20"/>
      <c r="S1078" s="3"/>
      <c r="V1078" s="19"/>
      <c r="X1078" s="168" t="str">
        <f>IF(Y1077&lt;0,"NO PAGAR","COBRAR'")</f>
        <v>COBRAR'</v>
      </c>
      <c r="Y1078" s="168"/>
      <c r="AA1078" s="9"/>
      <c r="AB1078" s="10"/>
      <c r="AC1078" s="10"/>
      <c r="AD1078" s="5"/>
      <c r="AJ1078" s="3"/>
      <c r="AK1078" s="3"/>
      <c r="AL1078" s="3"/>
      <c r="AM1078" s="3"/>
      <c r="AN1078" s="20"/>
      <c r="AO1078" s="3"/>
    </row>
    <row r="1079" spans="2:41" ht="23.25" x14ac:dyDescent="0.35">
      <c r="B1079" s="168" t="str">
        <f>IF(C1077&lt;0,"NO PAGAR","COBRAR'")</f>
        <v>COBRAR'</v>
      </c>
      <c r="C1079" s="168"/>
      <c r="E1079" s="9"/>
      <c r="F1079" s="10"/>
      <c r="G1079" s="10"/>
      <c r="H1079" s="5"/>
      <c r="N1079" s="3"/>
      <c r="O1079" s="3"/>
      <c r="P1079" s="3"/>
      <c r="Q1079" s="3"/>
      <c r="R1079" s="20"/>
      <c r="S1079" s="3"/>
      <c r="V1079" s="19"/>
      <c r="X1079" s="6"/>
      <c r="Y1079" s="8"/>
      <c r="AA1079" s="9"/>
      <c r="AB1079" s="10"/>
      <c r="AC1079" s="10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59" t="s">
        <v>9</v>
      </c>
      <c r="C1080" s="160"/>
      <c r="E1080" s="9"/>
      <c r="F1080" s="10"/>
      <c r="G1080" s="10"/>
      <c r="H1080" s="5"/>
      <c r="N1080" s="3"/>
      <c r="O1080" s="3"/>
      <c r="P1080" s="3"/>
      <c r="Q1080" s="3"/>
      <c r="R1080" s="20"/>
      <c r="S1080" s="3"/>
      <c r="V1080" s="19"/>
      <c r="X1080" s="159" t="s">
        <v>9</v>
      </c>
      <c r="Y1080" s="160"/>
      <c r="AA1080" s="9"/>
      <c r="AB1080" s="10"/>
      <c r="AC1080" s="10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11" t="str">
        <f>IF(Y1032&lt;0,"SALDO ADELANTADO","SALDO A FAVOR '")</f>
        <v>SALDO A FAVOR '</v>
      </c>
      <c r="C1081" s="12" t="b">
        <f>IF(Y1032&lt;=0,Y1032*-1)</f>
        <v>0</v>
      </c>
      <c r="E1081" s="9"/>
      <c r="F1081" s="10"/>
      <c r="G1081" s="10"/>
      <c r="H1081" s="5"/>
      <c r="N1081" s="3"/>
      <c r="O1081" s="3"/>
      <c r="P1081" s="3"/>
      <c r="Q1081" s="3"/>
      <c r="R1081" s="20"/>
      <c r="S1081" s="3"/>
      <c r="V1081" s="19"/>
      <c r="X1081" s="11" t="str">
        <f>IF(C1077&lt;0,"SALDO ADELANTADO","SALDO A FAVOR'")</f>
        <v>SALDO A FAVOR'</v>
      </c>
      <c r="Y1081" s="12" t="b">
        <f>IF(C1077&lt;=0,C1077*-1)</f>
        <v>0</v>
      </c>
      <c r="AA1081" s="9"/>
      <c r="AB1081" s="10"/>
      <c r="AC1081" s="10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13" t="s">
        <v>10</v>
      </c>
      <c r="C1082" s="12">
        <f>R1090</f>
        <v>0</v>
      </c>
      <c r="E1082" s="9"/>
      <c r="F1082" s="10"/>
      <c r="G1082" s="10"/>
      <c r="H1082" s="5"/>
      <c r="N1082" s="3"/>
      <c r="O1082" s="3"/>
      <c r="P1082" s="3"/>
      <c r="Q1082" s="3"/>
      <c r="R1082" s="20"/>
      <c r="S1082" s="3"/>
      <c r="V1082" s="19"/>
      <c r="X1082" s="13" t="s">
        <v>10</v>
      </c>
      <c r="Y1082" s="12">
        <f>AN1090</f>
        <v>0</v>
      </c>
      <c r="AA1082" s="9"/>
      <c r="AB1082" s="10"/>
      <c r="AC1082" s="10"/>
      <c r="AD1082" s="5"/>
      <c r="AJ1082" s="3"/>
      <c r="AK1082" s="3"/>
      <c r="AL1082" s="3"/>
      <c r="AM1082" s="3"/>
      <c r="AN1082" s="20"/>
      <c r="AO1082" s="3"/>
    </row>
    <row r="1083" spans="2:41" x14ac:dyDescent="0.25">
      <c r="B1083" s="13" t="s">
        <v>11</v>
      </c>
      <c r="C1083" s="12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3" t="s">
        <v>11</v>
      </c>
      <c r="Y1083" s="12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13" t="s">
        <v>12</v>
      </c>
      <c r="C1084" s="12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13" t="s">
        <v>12</v>
      </c>
      <c r="Y1084" s="12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3" t="s">
        <v>13</v>
      </c>
      <c r="C1085" s="12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3" t="s">
        <v>13</v>
      </c>
      <c r="Y1085" s="12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3" t="s">
        <v>14</v>
      </c>
      <c r="C1086" s="12"/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3" t="s">
        <v>14</v>
      </c>
      <c r="Y1086" s="12"/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15</v>
      </c>
      <c r="C1087" s="12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15</v>
      </c>
      <c r="Y1087" s="12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16</v>
      </c>
      <c r="C1088" s="12"/>
      <c r="E1088" s="161" t="s">
        <v>7</v>
      </c>
      <c r="F1088" s="162"/>
      <c r="G1088" s="163"/>
      <c r="H1088" s="5">
        <f>SUM(H1074:H1087)</f>
        <v>0</v>
      </c>
      <c r="N1088" s="3"/>
      <c r="O1088" s="3"/>
      <c r="P1088" s="3"/>
      <c r="Q1088" s="3"/>
      <c r="R1088" s="20"/>
      <c r="S1088" s="3"/>
      <c r="V1088" s="19"/>
      <c r="X1088" s="13" t="s">
        <v>16</v>
      </c>
      <c r="Y1088" s="12"/>
      <c r="AA1088" s="161" t="s">
        <v>7</v>
      </c>
      <c r="AB1088" s="162"/>
      <c r="AC1088" s="163"/>
      <c r="AD1088" s="5">
        <f>SUM(AD1074:AD1087)</f>
        <v>0</v>
      </c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17</v>
      </c>
      <c r="C1089" s="12"/>
      <c r="E1089" s="15"/>
      <c r="F1089" s="15"/>
      <c r="G1089" s="15"/>
      <c r="N1089" s="3"/>
      <c r="O1089" s="3"/>
      <c r="P1089" s="3"/>
      <c r="Q1089" s="3"/>
      <c r="R1089" s="20"/>
      <c r="S1089" s="3"/>
      <c r="V1089" s="19"/>
      <c r="X1089" s="13" t="s">
        <v>17</v>
      </c>
      <c r="Y1089" s="12"/>
      <c r="AA1089" s="15"/>
      <c r="AB1089" s="15"/>
      <c r="AC1089" s="15"/>
      <c r="AJ1089" s="3"/>
      <c r="AK1089" s="3"/>
      <c r="AL1089" s="3"/>
      <c r="AM1089" s="3"/>
      <c r="AN1089" s="20"/>
      <c r="AO1089" s="3"/>
    </row>
    <row r="1090" spans="2:41" x14ac:dyDescent="0.25">
      <c r="B1090" s="14"/>
      <c r="C1090" s="12"/>
      <c r="N1090" s="161" t="s">
        <v>7</v>
      </c>
      <c r="O1090" s="162"/>
      <c r="P1090" s="162"/>
      <c r="Q1090" s="163"/>
      <c r="R1090" s="20">
        <f>SUM(R1074:R1089)</f>
        <v>0</v>
      </c>
      <c r="S1090" s="3"/>
      <c r="V1090" s="19"/>
      <c r="X1090" s="14"/>
      <c r="Y1090" s="12"/>
      <c r="AJ1090" s="161" t="s">
        <v>7</v>
      </c>
      <c r="AK1090" s="162"/>
      <c r="AL1090" s="162"/>
      <c r="AM1090" s="163"/>
      <c r="AN1090" s="20">
        <f>SUM(AN1074:AN1089)</f>
        <v>0</v>
      </c>
      <c r="AO1090" s="3"/>
    </row>
    <row r="1091" spans="2:41" x14ac:dyDescent="0.25">
      <c r="B1091" s="14"/>
      <c r="C1091" s="12"/>
      <c r="V1091" s="19"/>
      <c r="X1091" s="14"/>
      <c r="Y1091" s="12"/>
    </row>
    <row r="1092" spans="2:41" x14ac:dyDescent="0.25">
      <c r="B1092" s="14"/>
      <c r="C1092" s="12"/>
      <c r="V1092" s="19"/>
      <c r="X1092" s="14"/>
      <c r="Y1092" s="12"/>
    </row>
    <row r="1093" spans="2:41" x14ac:dyDescent="0.25">
      <c r="B1093" s="14"/>
      <c r="C1093" s="12"/>
      <c r="E1093" s="16"/>
      <c r="V1093" s="19"/>
      <c r="X1093" s="14"/>
      <c r="Y1093" s="12"/>
      <c r="AA1093" s="16"/>
    </row>
    <row r="1094" spans="2:41" x14ac:dyDescent="0.25">
      <c r="B1094" s="14"/>
      <c r="C1094" s="12"/>
      <c r="V1094" s="19"/>
      <c r="X1094" s="14"/>
      <c r="Y1094" s="12"/>
    </row>
    <row r="1095" spans="2:41" x14ac:dyDescent="0.25">
      <c r="B1095" s="14"/>
      <c r="C1095" s="12"/>
      <c r="V1095" s="19"/>
      <c r="X1095" s="14"/>
      <c r="Y1095" s="12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3"/>
      <c r="C1099" s="12"/>
      <c r="V1099" s="19"/>
      <c r="X1099" s="13"/>
      <c r="Y1099" s="12"/>
    </row>
    <row r="1100" spans="2:41" x14ac:dyDescent="0.25">
      <c r="B1100" s="17" t="s">
        <v>18</v>
      </c>
      <c r="C1100" s="18">
        <f>SUM(C1081:C1099)</f>
        <v>0</v>
      </c>
      <c r="D1100" s="30" t="s">
        <v>22</v>
      </c>
      <c r="E1100" s="30" t="s">
        <v>21</v>
      </c>
      <c r="V1100" s="19"/>
      <c r="X1100" s="17" t="s">
        <v>18</v>
      </c>
      <c r="Y1100" s="18">
        <f>SUM(Y1081:Y1099)</f>
        <v>0</v>
      </c>
      <c r="Z1100" s="30" t="s">
        <v>22</v>
      </c>
      <c r="AA1100" s="30" t="s">
        <v>21</v>
      </c>
    </row>
    <row r="1101" spans="2:41" x14ac:dyDescent="0.25">
      <c r="E1101" s="1" t="s">
        <v>19</v>
      </c>
      <c r="V1101" s="19"/>
      <c r="AA1101" s="1" t="s">
        <v>19</v>
      </c>
    </row>
    <row r="1102" spans="2:41" x14ac:dyDescent="0.25">
      <c r="V1102" s="19"/>
    </row>
    <row r="1103" spans="2:41" x14ac:dyDescent="0.25">
      <c r="V1103" s="19"/>
    </row>
    <row r="1104" spans="2:41" x14ac:dyDescent="0.25">
      <c r="V1104" s="19"/>
    </row>
    <row r="1105" spans="22:22" x14ac:dyDescent="0.25">
      <c r="V1105" s="19"/>
    </row>
    <row r="1106" spans="22:22" x14ac:dyDescent="0.25">
      <c r="V1106" s="19"/>
    </row>
    <row r="1107" spans="22:22" x14ac:dyDescent="0.25">
      <c r="V1107" s="19"/>
    </row>
    <row r="1108" spans="22:22" x14ac:dyDescent="0.25">
      <c r="V1108" s="19"/>
    </row>
    <row r="1109" spans="22:22" x14ac:dyDescent="0.25">
      <c r="V1109" s="19"/>
    </row>
    <row r="1110" spans="22:22" x14ac:dyDescent="0.25">
      <c r="V1110" s="19"/>
    </row>
    <row r="1111" spans="22:22" x14ac:dyDescent="0.25">
      <c r="V1111" s="19"/>
    </row>
    <row r="1112" spans="22:22" x14ac:dyDescent="0.25">
      <c r="V1112" s="19"/>
    </row>
    <row r="1113" spans="22:22" x14ac:dyDescent="0.25">
      <c r="V1113" s="19"/>
    </row>
    <row r="1114" spans="22:22" x14ac:dyDescent="0.25">
      <c r="V1114" s="19"/>
    </row>
    <row r="1115" spans="22:22" x14ac:dyDescent="0.25">
      <c r="V1115" s="19"/>
    </row>
    <row r="1116" spans="22:22" x14ac:dyDescent="0.25">
      <c r="V1116" s="19"/>
    </row>
    <row r="1117" spans="22:22" x14ac:dyDescent="0.25">
      <c r="V1117" s="19"/>
    </row>
    <row r="1118" spans="22:22" x14ac:dyDescent="0.25">
      <c r="V1118" s="19"/>
    </row>
    <row r="1119" spans="22:22" x14ac:dyDescent="0.25">
      <c r="V1119" s="19"/>
    </row>
    <row r="1120" spans="22:22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</sheetData>
  <mergeCells count="273"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5:AE367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RowHeight="15" x14ac:dyDescent="0.25"/>
  <cols>
    <col min="1" max="1" width="4.5703125" style="30" customWidth="1"/>
    <col min="2" max="2" width="24" style="30" customWidth="1"/>
    <col min="3" max="3" width="16.85546875" style="30" customWidth="1"/>
    <col min="4" max="4" width="11.42578125" style="30"/>
    <col min="5" max="5" width="12.7109375" style="30" customWidth="1"/>
    <col min="6" max="8" width="12.85546875" style="30" customWidth="1"/>
    <col min="9" max="14" width="11.42578125" style="30"/>
    <col min="15" max="15" width="31.5703125" style="30" customWidth="1"/>
    <col min="16" max="17" width="11.42578125" style="30"/>
    <col min="18" max="18" width="10.5703125" style="30" customWidth="1"/>
    <col min="1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31.7109375" style="30" customWidth="1"/>
    <col min="38" max="38" width="11.42578125" style="30"/>
    <col min="39" max="39" width="16.28515625" style="30" customWidth="1"/>
    <col min="40" max="40" width="12" style="30" bestFit="1" customWidth="1"/>
    <col min="41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130</v>
      </c>
      <c r="C8" s="22"/>
      <c r="E8" s="166" t="s">
        <v>78</v>
      </c>
      <c r="F8" s="166"/>
      <c r="G8" s="166"/>
      <c r="H8" s="166"/>
      <c r="V8" s="19"/>
      <c r="X8" s="25" t="s">
        <v>130</v>
      </c>
      <c r="Y8" s="22">
        <f>IF(B8="PAGADO",0,C13)</f>
        <v>0</v>
      </c>
      <c r="AA8" s="166" t="s">
        <v>78</v>
      </c>
      <c r="AB8" s="166"/>
      <c r="AC8" s="166"/>
      <c r="AD8" s="166"/>
    </row>
    <row r="9" spans="2:41" x14ac:dyDescent="0.25">
      <c r="B9" s="1" t="s">
        <v>0</v>
      </c>
      <c r="C9" s="21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>
        <v>50</v>
      </c>
      <c r="N10" s="27">
        <v>44931</v>
      </c>
      <c r="O10" s="3" t="s">
        <v>129</v>
      </c>
      <c r="P10" s="3"/>
      <c r="Q10" s="3"/>
      <c r="R10" s="20">
        <v>0.35</v>
      </c>
      <c r="S10" s="3"/>
      <c r="V10" s="19"/>
      <c r="Y10" s="22"/>
      <c r="AA10" s="4">
        <v>44874</v>
      </c>
      <c r="AB10" s="3" t="s">
        <v>149</v>
      </c>
      <c r="AC10" s="3" t="s">
        <v>150</v>
      </c>
      <c r="AD10" s="5">
        <v>170</v>
      </c>
      <c r="AJ10" s="27">
        <v>44932</v>
      </c>
      <c r="AK10" s="3" t="s">
        <v>131</v>
      </c>
      <c r="AL10" s="3">
        <v>255</v>
      </c>
      <c r="AM10" s="3"/>
      <c r="AN10" s="20">
        <v>255.35</v>
      </c>
      <c r="AO10" s="3"/>
    </row>
    <row r="11" spans="2:41" x14ac:dyDescent="0.25">
      <c r="B11" s="1" t="s">
        <v>24</v>
      </c>
      <c r="C11" s="21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464.65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>
        <v>44893</v>
      </c>
      <c r="AB14" s="10" t="s">
        <v>149</v>
      </c>
      <c r="AC14" s="10" t="s">
        <v>150</v>
      </c>
      <c r="AD14" s="5">
        <v>170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44901</v>
      </c>
      <c r="AB15" s="10" t="s">
        <v>87</v>
      </c>
      <c r="AC15" s="10" t="s">
        <v>150</v>
      </c>
      <c r="AD15" s="5">
        <v>150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>
        <v>44886</v>
      </c>
      <c r="AB16" s="10" t="s">
        <v>181</v>
      </c>
      <c r="AC16" s="10" t="s">
        <v>182</v>
      </c>
      <c r="AD16" s="5">
        <v>225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0.35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255.35</v>
      </c>
      <c r="AA17" s="9">
        <v>45272</v>
      </c>
      <c r="AB17" s="10" t="s">
        <v>190</v>
      </c>
      <c r="AC17" s="10"/>
      <c r="AD17" s="5">
        <v>50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>
        <v>50</v>
      </c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44938</v>
      </c>
      <c r="AB18" s="10" t="s">
        <v>191</v>
      </c>
      <c r="AC18" s="10"/>
      <c r="AD18" s="5">
        <v>30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>
        <v>30</v>
      </c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162</v>
      </c>
      <c r="Y23" s="12">
        <v>48.67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545</v>
      </c>
      <c r="N24" s="3"/>
      <c r="O24" s="3"/>
      <c r="P24" s="3"/>
      <c r="Q24" s="3"/>
      <c r="R24" s="20"/>
      <c r="S24" s="3"/>
      <c r="V24" s="19"/>
      <c r="X24" s="13" t="s">
        <v>160</v>
      </c>
      <c r="Y24" s="12">
        <v>380</v>
      </c>
      <c r="AA24" s="161" t="s">
        <v>7</v>
      </c>
      <c r="AB24" s="162"/>
      <c r="AC24" s="163"/>
      <c r="AD24" s="5">
        <f>SUM(AD10:AD23)</f>
        <v>1345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0.35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255.35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80.349999999999994</v>
      </c>
      <c r="V35" s="19"/>
      <c r="X35" s="17" t="s">
        <v>18</v>
      </c>
      <c r="Y35" s="18">
        <f>SUM(Y16:Y34)</f>
        <v>684.02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32</v>
      </c>
      <c r="C53" s="22">
        <f>IF(X8="PAGADO",0,Y13)</f>
        <v>0</v>
      </c>
      <c r="E53" s="166" t="s">
        <v>213</v>
      </c>
      <c r="F53" s="166"/>
      <c r="G53" s="166"/>
      <c r="H53" s="166"/>
      <c r="V53" s="19"/>
      <c r="X53" s="25" t="s">
        <v>32</v>
      </c>
      <c r="Y53" s="22">
        <f>IF(B53="PAGADO",0,C58)</f>
        <v>540</v>
      </c>
      <c r="AA53" s="166" t="s">
        <v>78</v>
      </c>
      <c r="AB53" s="166"/>
      <c r="AC53" s="166"/>
      <c r="AD53" s="166"/>
    </row>
    <row r="54" spans="2:41" x14ac:dyDescent="0.25">
      <c r="B54" s="1" t="s">
        <v>0</v>
      </c>
      <c r="C54" s="21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20"/>
      <c r="S55" s="3"/>
      <c r="V55" s="19"/>
      <c r="Y55" s="22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540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540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494.07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31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31" x14ac:dyDescent="0.25">
      <c r="E82" s="1" t="s">
        <v>19</v>
      </c>
      <c r="V82" s="19"/>
      <c r="AA82" s="1" t="s">
        <v>19</v>
      </c>
    </row>
    <row r="83" spans="2:31" x14ac:dyDescent="0.25">
      <c r="V83" s="19"/>
    </row>
    <row r="84" spans="2:31" x14ac:dyDescent="0.25">
      <c r="V84" s="19"/>
    </row>
    <row r="85" spans="2:31" x14ac:dyDescent="0.25">
      <c r="V85" s="19"/>
    </row>
    <row r="86" spans="2:31" x14ac:dyDescent="0.25">
      <c r="V86" s="19"/>
    </row>
    <row r="87" spans="2:31" x14ac:dyDescent="0.25">
      <c r="V87" s="19"/>
    </row>
    <row r="88" spans="2:31" x14ac:dyDescent="0.25">
      <c r="V88" s="19"/>
    </row>
    <row r="89" spans="2:31" x14ac:dyDescent="0.25">
      <c r="V89" s="19"/>
    </row>
    <row r="90" spans="2:31" x14ac:dyDescent="0.25">
      <c r="V90" s="19"/>
    </row>
    <row r="91" spans="2:31" x14ac:dyDescent="0.25">
      <c r="V91" s="19"/>
    </row>
    <row r="92" spans="2:31" x14ac:dyDescent="0.25">
      <c r="V92" s="19"/>
    </row>
    <row r="93" spans="2:31" x14ac:dyDescent="0.25">
      <c r="V93" s="19"/>
    </row>
    <row r="94" spans="2:31" x14ac:dyDescent="0.25">
      <c r="V94" s="19"/>
    </row>
    <row r="95" spans="2:31" x14ac:dyDescent="0.25">
      <c r="V95" s="19"/>
      <c r="AC95" s="164" t="s">
        <v>29</v>
      </c>
      <c r="AD95" s="164"/>
      <c r="AE95" s="164"/>
    </row>
    <row r="96" spans="2:31" x14ac:dyDescent="0.25">
      <c r="H96" s="165" t="s">
        <v>28</v>
      </c>
      <c r="I96" s="165"/>
      <c r="J96" s="165"/>
      <c r="V96" s="19"/>
      <c r="AC96" s="164"/>
      <c r="AD96" s="164"/>
      <c r="AE96" s="164"/>
    </row>
    <row r="97" spans="2:41" x14ac:dyDescent="0.25">
      <c r="H97" s="165"/>
      <c r="I97" s="165"/>
      <c r="J97" s="165"/>
      <c r="V97" s="19"/>
      <c r="AC97" s="164"/>
      <c r="AD97" s="164"/>
      <c r="AE97" s="164"/>
    </row>
    <row r="98" spans="2:41" x14ac:dyDescent="0.25">
      <c r="V98" s="19"/>
    </row>
    <row r="99" spans="2:41" x14ac:dyDescent="0.25">
      <c r="V99" s="19"/>
    </row>
    <row r="100" spans="2:41" ht="23.25" x14ac:dyDescent="0.35">
      <c r="B100" s="24" t="s">
        <v>33</v>
      </c>
      <c r="V100" s="19"/>
      <c r="X100" s="24" t="s">
        <v>33</v>
      </c>
    </row>
    <row r="101" spans="2:41" ht="23.25" x14ac:dyDescent="0.35">
      <c r="B101" s="25" t="s">
        <v>82</v>
      </c>
      <c r="C101" s="22">
        <f>IF(X53="PAGADO",0,Y58)</f>
        <v>1034.07</v>
      </c>
      <c r="E101" s="166" t="s">
        <v>78</v>
      </c>
      <c r="F101" s="166"/>
      <c r="G101" s="166"/>
      <c r="H101" s="166"/>
      <c r="V101" s="19"/>
      <c r="X101" s="25" t="s">
        <v>32</v>
      </c>
      <c r="Y101" s="22">
        <f>IF(B101="PAGADO",0,C106)</f>
        <v>0</v>
      </c>
      <c r="AA101" s="166" t="s">
        <v>312</v>
      </c>
      <c r="AB101" s="166"/>
      <c r="AC101" s="166"/>
      <c r="AD101" s="166"/>
    </row>
    <row r="102" spans="2:41" x14ac:dyDescent="0.25">
      <c r="B102" s="1" t="s">
        <v>0</v>
      </c>
      <c r="C102" s="21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9"/>
      <c r="X102" s="1" t="s">
        <v>0</v>
      </c>
      <c r="Y102" s="21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2"/>
      <c r="E103" s="4"/>
      <c r="F103" s="3"/>
      <c r="G103" s="3"/>
      <c r="H103" s="5"/>
      <c r="N103" s="3"/>
      <c r="O103" s="3"/>
      <c r="P103" s="3"/>
      <c r="Q103" s="3"/>
      <c r="R103" s="20"/>
      <c r="S103" s="3"/>
      <c r="V103" s="19"/>
      <c r="Y103" s="22"/>
      <c r="AA103" s="4"/>
      <c r="AB103" s="3"/>
      <c r="AC103" s="3"/>
      <c r="AD103" s="5"/>
      <c r="AJ103" s="3"/>
      <c r="AK103" s="3"/>
      <c r="AL103" s="3"/>
      <c r="AM103" s="3"/>
      <c r="AN103" s="20"/>
      <c r="AO103" s="3"/>
    </row>
    <row r="104" spans="2:41" x14ac:dyDescent="0.25">
      <c r="B104" s="1" t="s">
        <v>24</v>
      </c>
      <c r="C104" s="21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20"/>
      <c r="S104" s="3"/>
      <c r="V104" s="19"/>
      <c r="X104" s="1" t="s">
        <v>24</v>
      </c>
      <c r="Y104" s="21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20"/>
      <c r="AO104" s="3"/>
    </row>
    <row r="105" spans="2:41" x14ac:dyDescent="0.25">
      <c r="B105" s="1" t="s">
        <v>9</v>
      </c>
      <c r="C105" s="22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20"/>
      <c r="S105" s="3"/>
      <c r="V105" s="19"/>
      <c r="X105" s="1" t="s">
        <v>9</v>
      </c>
      <c r="Y105" s="22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6" t="s">
        <v>25</v>
      </c>
      <c r="C106" s="23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20"/>
      <c r="S106" s="3"/>
      <c r="V106" s="19"/>
      <c r="X106" s="6" t="s">
        <v>8</v>
      </c>
      <c r="Y106" s="23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20"/>
      <c r="AO106" s="3"/>
    </row>
    <row r="107" spans="2:41" ht="26.25" x14ac:dyDescent="0.4">
      <c r="B107" s="167" t="str">
        <f>IF(C106&lt;0,"NO PAGAR","COBRAR")</f>
        <v>COBRAR</v>
      </c>
      <c r="C107" s="167"/>
      <c r="E107" s="9"/>
      <c r="F107" s="10"/>
      <c r="G107" s="10"/>
      <c r="H107" s="5"/>
      <c r="N107" s="3"/>
      <c r="O107" s="3"/>
      <c r="P107" s="3"/>
      <c r="Q107" s="3"/>
      <c r="R107" s="20"/>
      <c r="S107" s="3"/>
      <c r="V107" s="19"/>
      <c r="X107" s="167" t="str">
        <f>IF(Y106&lt;0,"NO PAGAR","COBRAR")</f>
        <v>COBRAR</v>
      </c>
      <c r="Y107" s="167"/>
      <c r="AA107" s="9"/>
      <c r="AB107" s="10"/>
      <c r="AC107" s="10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59" t="s">
        <v>9</v>
      </c>
      <c r="C108" s="160"/>
      <c r="E108" s="9"/>
      <c r="F108" s="10"/>
      <c r="G108" s="10"/>
      <c r="H108" s="5"/>
      <c r="N108" s="3"/>
      <c r="O108" s="3"/>
      <c r="P108" s="3"/>
      <c r="Q108" s="3"/>
      <c r="R108" s="20"/>
      <c r="S108" s="3"/>
      <c r="V108" s="19"/>
      <c r="X108" s="159" t="s">
        <v>9</v>
      </c>
      <c r="Y108" s="160"/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1" t="str">
        <f>IF(C134&lt;0,"SALDO A FAVOR","SALDO ADELANTAD0'")</f>
        <v>SALDO ADELANTAD0'</v>
      </c>
      <c r="C109" s="12" t="b">
        <f>IF(Y58&lt;=0,Y58*-1)</f>
        <v>0</v>
      </c>
      <c r="E109" s="9"/>
      <c r="F109" s="10"/>
      <c r="G109" s="10"/>
      <c r="H109" s="5"/>
      <c r="N109" s="3"/>
      <c r="O109" s="3"/>
      <c r="P109" s="3"/>
      <c r="Q109" s="3"/>
      <c r="R109" s="20"/>
      <c r="S109" s="3"/>
      <c r="V109" s="19"/>
      <c r="X109" s="11" t="str">
        <f>IF(C106&lt;0,"SALDO ADELANTADO","SALDO A FAVOR'")</f>
        <v>SALDO A FAVOR'</v>
      </c>
      <c r="Y109" s="12" t="b">
        <f>IF(C106&lt;=0,C106*-1)</f>
        <v>0</v>
      </c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3" t="s">
        <v>10</v>
      </c>
      <c r="C110" s="12">
        <f>R119</f>
        <v>0</v>
      </c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3" t="s">
        <v>10</v>
      </c>
      <c r="Y110" s="12">
        <f>AN119</f>
        <v>0</v>
      </c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11</v>
      </c>
      <c r="C111" s="12"/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3" t="s">
        <v>11</v>
      </c>
      <c r="Y111" s="12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12</v>
      </c>
      <c r="C112" s="12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12</v>
      </c>
      <c r="Y112" s="12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3" t="s">
        <v>13</v>
      </c>
      <c r="C113" s="12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13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3" t="s">
        <v>14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14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15</v>
      </c>
      <c r="C115" s="12"/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15</v>
      </c>
      <c r="Y115" s="12"/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16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16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17</v>
      </c>
      <c r="C117" s="12"/>
      <c r="E117" s="161" t="s">
        <v>7</v>
      </c>
      <c r="F117" s="162"/>
      <c r="G117" s="163"/>
      <c r="H117" s="5">
        <f>SUM(H103:H116)</f>
        <v>0</v>
      </c>
      <c r="N117" s="3"/>
      <c r="O117" s="3"/>
      <c r="P117" s="3"/>
      <c r="Q117" s="3"/>
      <c r="R117" s="20"/>
      <c r="S117" s="3"/>
      <c r="V117" s="19"/>
      <c r="X117" s="13" t="s">
        <v>17</v>
      </c>
      <c r="Y117" s="12"/>
      <c r="AA117" s="161" t="s">
        <v>7</v>
      </c>
      <c r="AB117" s="162"/>
      <c r="AC117" s="163"/>
      <c r="AD117" s="5">
        <f>SUM(AD103:AD116)</f>
        <v>0</v>
      </c>
      <c r="AJ117" s="3"/>
      <c r="AK117" s="3"/>
      <c r="AL117" s="3"/>
      <c r="AM117" s="3"/>
      <c r="AN117" s="20"/>
      <c r="AO117" s="3"/>
    </row>
    <row r="118" spans="2:41" x14ac:dyDescent="0.25">
      <c r="B118" s="14"/>
      <c r="C118" s="12"/>
      <c r="E118" s="15"/>
      <c r="F118" s="15"/>
      <c r="G118" s="15"/>
      <c r="N118" s="3"/>
      <c r="O118" s="3"/>
      <c r="P118" s="3"/>
      <c r="Q118" s="3"/>
      <c r="R118" s="20"/>
      <c r="S118" s="3"/>
      <c r="V118" s="19"/>
      <c r="X118" s="14"/>
      <c r="Y118" s="12"/>
      <c r="AA118" s="15"/>
      <c r="AB118" s="15"/>
      <c r="AC118" s="15"/>
      <c r="AJ118" s="3"/>
      <c r="AK118" s="3"/>
      <c r="AL118" s="3"/>
      <c r="AM118" s="3"/>
      <c r="AN118" s="20"/>
      <c r="AO118" s="3"/>
    </row>
    <row r="119" spans="2:41" x14ac:dyDescent="0.25">
      <c r="B119" s="14"/>
      <c r="C119" s="12"/>
      <c r="N119" s="161" t="s">
        <v>7</v>
      </c>
      <c r="O119" s="162"/>
      <c r="P119" s="162"/>
      <c r="Q119" s="163"/>
      <c r="R119" s="20">
        <f>SUM(R103:R118)</f>
        <v>0</v>
      </c>
      <c r="S119" s="3"/>
      <c r="V119" s="19"/>
      <c r="X119" s="14"/>
      <c r="Y119" s="12"/>
      <c r="AJ119" s="161" t="s">
        <v>7</v>
      </c>
      <c r="AK119" s="162"/>
      <c r="AL119" s="162"/>
      <c r="AM119" s="163"/>
      <c r="AN119" s="20">
        <f>SUM(AN103:AN118)</f>
        <v>0</v>
      </c>
      <c r="AO119" s="3"/>
    </row>
    <row r="120" spans="2:41" x14ac:dyDescent="0.25">
      <c r="B120" s="17" t="s">
        <v>18</v>
      </c>
      <c r="C120" s="18">
        <f>SUM(C109:C119)</f>
        <v>0</v>
      </c>
      <c r="V120" s="19"/>
      <c r="X120" s="17" t="s">
        <v>18</v>
      </c>
      <c r="Y120" s="18">
        <f>SUM(Y109:Y119)</f>
        <v>0</v>
      </c>
    </row>
    <row r="121" spans="2:41" x14ac:dyDescent="0.25">
      <c r="D121" s="30" t="s">
        <v>22</v>
      </c>
      <c r="E121" s="30" t="s">
        <v>21</v>
      </c>
      <c r="V121" s="19"/>
      <c r="Z121" s="30" t="s">
        <v>22</v>
      </c>
      <c r="AA121" s="30" t="s">
        <v>21</v>
      </c>
    </row>
    <row r="122" spans="2:41" x14ac:dyDescent="0.25">
      <c r="E122" s="1" t="s">
        <v>19</v>
      </c>
      <c r="V122" s="19"/>
      <c r="AA122" s="1" t="s">
        <v>19</v>
      </c>
    </row>
    <row r="123" spans="2:41" x14ac:dyDescent="0.25">
      <c r="V123" s="19"/>
    </row>
    <row r="124" spans="2:41" x14ac:dyDescent="0.25">
      <c r="V124" s="19"/>
    </row>
    <row r="125" spans="2:41" x14ac:dyDescent="0.25">
      <c r="V125" s="19"/>
    </row>
    <row r="126" spans="2:41" x14ac:dyDescent="0.25">
      <c r="V126" s="19"/>
    </row>
    <row r="127" spans="2:41" x14ac:dyDescent="0.25">
      <c r="V127" s="19"/>
    </row>
    <row r="128" spans="2:41" x14ac:dyDescent="0.25">
      <c r="V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</row>
    <row r="131" spans="1:43" x14ac:dyDescent="0.2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</row>
    <row r="132" spans="1:43" x14ac:dyDescent="0.25">
      <c r="V132" s="19"/>
    </row>
    <row r="133" spans="1:43" x14ac:dyDescent="0.25">
      <c r="H133" s="165" t="s">
        <v>30</v>
      </c>
      <c r="I133" s="165"/>
      <c r="J133" s="165"/>
      <c r="V133" s="19"/>
      <c r="AA133" s="165" t="s">
        <v>31</v>
      </c>
      <c r="AB133" s="165"/>
      <c r="AC133" s="165"/>
    </row>
    <row r="134" spans="1:43" x14ac:dyDescent="0.25">
      <c r="H134" s="165"/>
      <c r="I134" s="165"/>
      <c r="J134" s="165"/>
      <c r="V134" s="19"/>
      <c r="AA134" s="165"/>
      <c r="AB134" s="165"/>
      <c r="AC134" s="165"/>
    </row>
    <row r="135" spans="1:43" x14ac:dyDescent="0.25">
      <c r="V135" s="19"/>
    </row>
    <row r="136" spans="1:43" x14ac:dyDescent="0.25">
      <c r="V136" s="19"/>
    </row>
    <row r="137" spans="1:43" ht="23.25" x14ac:dyDescent="0.35">
      <c r="B137" s="26" t="s">
        <v>33</v>
      </c>
      <c r="V137" s="19"/>
      <c r="X137" s="24" t="s">
        <v>33</v>
      </c>
    </row>
    <row r="138" spans="1:43" ht="23.25" x14ac:dyDescent="0.35">
      <c r="B138" s="25" t="s">
        <v>32</v>
      </c>
      <c r="C138" s="22">
        <f>IF(X101="PAGADO",0,Y106)</f>
        <v>0</v>
      </c>
      <c r="E138" s="166" t="s">
        <v>312</v>
      </c>
      <c r="F138" s="166"/>
      <c r="G138" s="166"/>
      <c r="H138" s="166"/>
      <c r="V138" s="19"/>
      <c r="X138" s="25" t="s">
        <v>32</v>
      </c>
      <c r="Y138" s="22">
        <f>IF(B138="PAGADO",0,C143)</f>
        <v>670</v>
      </c>
      <c r="AA138" s="166" t="s">
        <v>78</v>
      </c>
      <c r="AB138" s="166"/>
      <c r="AC138" s="166"/>
      <c r="AD138" s="166"/>
    </row>
    <row r="139" spans="1:43" x14ac:dyDescent="0.25">
      <c r="B139" s="1" t="s">
        <v>0</v>
      </c>
      <c r="C139" s="21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9"/>
      <c r="X139" s="1" t="s">
        <v>0</v>
      </c>
      <c r="Y139" s="21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2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20"/>
      <c r="S140" s="3"/>
      <c r="V140" s="19"/>
      <c r="Y140" s="22"/>
      <c r="AA140" s="4"/>
      <c r="AB140" s="3"/>
      <c r="AC140" s="3"/>
      <c r="AD140" s="5"/>
      <c r="AJ140" s="3"/>
      <c r="AK140" s="3"/>
      <c r="AL140" s="3"/>
      <c r="AM140" s="3"/>
      <c r="AN140" s="20"/>
      <c r="AO140" s="3"/>
    </row>
    <row r="141" spans="1:43" x14ac:dyDescent="0.25">
      <c r="B141" s="1" t="s">
        <v>24</v>
      </c>
      <c r="C141" s="21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20"/>
      <c r="S141" s="3"/>
      <c r="V141" s="19"/>
      <c r="X141" s="1" t="s">
        <v>24</v>
      </c>
      <c r="Y141" s="21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20"/>
      <c r="AO141" s="3"/>
    </row>
    <row r="142" spans="1:43" x14ac:dyDescent="0.25">
      <c r="B142" s="1" t="s">
        <v>9</v>
      </c>
      <c r="C142" s="22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20"/>
      <c r="S142" s="3"/>
      <c r="V142" s="19"/>
      <c r="X142" s="1" t="s">
        <v>9</v>
      </c>
      <c r="Y142" s="22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20"/>
      <c r="AO142" s="3"/>
    </row>
    <row r="143" spans="1:43" x14ac:dyDescent="0.25">
      <c r="B143" s="6" t="s">
        <v>26</v>
      </c>
      <c r="C143" s="23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20"/>
      <c r="S143" s="3"/>
      <c r="V143" s="19"/>
      <c r="X143" s="6" t="s">
        <v>27</v>
      </c>
      <c r="Y143" s="23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20"/>
      <c r="AO143" s="3"/>
    </row>
    <row r="144" spans="1:43" ht="23.25" x14ac:dyDescent="0.35">
      <c r="B144" s="6"/>
      <c r="C144" s="7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68" t="str">
        <f>IF(Y143&lt;0,"NO PAGAR","COBRAR'")</f>
        <v>COBRAR'</v>
      </c>
      <c r="Y144" s="168"/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ht="23.25" x14ac:dyDescent="0.35">
      <c r="B145" s="168" t="str">
        <f>IF(C143&lt;0,"NO PAGAR","COBRAR'")</f>
        <v>COBRAR'</v>
      </c>
      <c r="C145" s="168"/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6"/>
      <c r="Y145" s="8"/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59" t="s">
        <v>9</v>
      </c>
      <c r="C146" s="160"/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59" t="s">
        <v>9</v>
      </c>
      <c r="Y146" s="160"/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1" t="str">
        <f>IF(Y106&lt;0,"SALDO ADELANTADO","SALDO A FAVOR '")</f>
        <v>SALDO A FAVOR '</v>
      </c>
      <c r="C147" s="12">
        <f>IF(Y106&lt;=0,Y106*-1)</f>
        <v>0</v>
      </c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1" t="str">
        <f>IF(C143&lt;0,"SALDO ADELANTADO","SALDO A FAVOR'")</f>
        <v>SALDO A FAVOR'</v>
      </c>
      <c r="Y147" s="12" t="b">
        <f>IF(C143&lt;=0,C143*-1)</f>
        <v>0</v>
      </c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10</v>
      </c>
      <c r="C148" s="12">
        <f>R156</f>
        <v>0</v>
      </c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10</v>
      </c>
      <c r="Y148" s="12">
        <f>AN156</f>
        <v>0</v>
      </c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11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11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12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12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13</v>
      </c>
      <c r="C151" s="12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13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14</v>
      </c>
      <c r="C152" s="12"/>
      <c r="E152" s="9"/>
      <c r="F152" s="10"/>
      <c r="G152" s="10"/>
      <c r="H152" s="5"/>
      <c r="N152" s="3"/>
      <c r="O152" s="3"/>
      <c r="P152" s="3"/>
      <c r="Q152" s="3"/>
      <c r="R152" s="20"/>
      <c r="S152" s="3"/>
      <c r="V152" s="19"/>
      <c r="X152" s="13" t="s">
        <v>14</v>
      </c>
      <c r="Y152" s="12"/>
      <c r="AA152" s="9"/>
      <c r="AB152" s="10"/>
      <c r="AC152" s="10"/>
      <c r="AD152" s="5"/>
      <c r="AJ152" s="3"/>
      <c r="AK152" s="3"/>
      <c r="AL152" s="3"/>
      <c r="AM152" s="3"/>
      <c r="AN152" s="20"/>
      <c r="AO152" s="3"/>
    </row>
    <row r="153" spans="2:41" x14ac:dyDescent="0.25">
      <c r="B153" s="13" t="s">
        <v>15</v>
      </c>
      <c r="C153" s="12"/>
      <c r="E153" s="9"/>
      <c r="F153" s="10"/>
      <c r="G153" s="10"/>
      <c r="H153" s="5"/>
      <c r="N153" s="3"/>
      <c r="O153" s="3"/>
      <c r="P153" s="3"/>
      <c r="Q153" s="3"/>
      <c r="R153" s="20"/>
      <c r="S153" s="3"/>
      <c r="V153" s="19"/>
      <c r="X153" s="13" t="s">
        <v>15</v>
      </c>
      <c r="Y153" s="12"/>
      <c r="AA153" s="9"/>
      <c r="AB153" s="10"/>
      <c r="AC153" s="10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3" t="s">
        <v>16</v>
      </c>
      <c r="C154" s="12"/>
      <c r="E154" s="161" t="s">
        <v>7</v>
      </c>
      <c r="F154" s="162"/>
      <c r="G154" s="163"/>
      <c r="H154" s="5">
        <f>SUM(H140:H153)</f>
        <v>670</v>
      </c>
      <c r="N154" s="3"/>
      <c r="O154" s="3"/>
      <c r="P154" s="3"/>
      <c r="Q154" s="3"/>
      <c r="R154" s="20"/>
      <c r="S154" s="3"/>
      <c r="V154" s="19"/>
      <c r="X154" s="13" t="s">
        <v>16</v>
      </c>
      <c r="Y154" s="12"/>
      <c r="AA154" s="161" t="s">
        <v>7</v>
      </c>
      <c r="AB154" s="162"/>
      <c r="AC154" s="163"/>
      <c r="AD154" s="5">
        <f>SUM(AD140:AD153)</f>
        <v>0</v>
      </c>
      <c r="AJ154" s="3"/>
      <c r="AK154" s="3"/>
      <c r="AL154" s="3"/>
      <c r="AM154" s="3"/>
      <c r="AN154" s="20"/>
      <c r="AO154" s="3"/>
    </row>
    <row r="155" spans="2:41" x14ac:dyDescent="0.25">
      <c r="B155" s="13" t="s">
        <v>17</v>
      </c>
      <c r="C155" s="12"/>
      <c r="E155" s="15"/>
      <c r="F155" s="15"/>
      <c r="G155" s="15"/>
      <c r="N155" s="3"/>
      <c r="O155" s="3"/>
      <c r="P155" s="3"/>
      <c r="Q155" s="3"/>
      <c r="R155" s="20"/>
      <c r="S155" s="3"/>
      <c r="V155" s="19"/>
      <c r="X155" s="13" t="s">
        <v>17</v>
      </c>
      <c r="Y155" s="12"/>
      <c r="AA155" s="15"/>
      <c r="AB155" s="15"/>
      <c r="AC155" s="15"/>
      <c r="AJ155" s="3"/>
      <c r="AK155" s="3"/>
      <c r="AL155" s="3"/>
      <c r="AM155" s="3"/>
      <c r="AN155" s="20"/>
      <c r="AO155" s="3"/>
    </row>
    <row r="156" spans="2:41" x14ac:dyDescent="0.25">
      <c r="B156" s="14"/>
      <c r="C156" s="12"/>
      <c r="N156" s="161" t="s">
        <v>7</v>
      </c>
      <c r="O156" s="162"/>
      <c r="P156" s="162"/>
      <c r="Q156" s="163"/>
      <c r="R156" s="20">
        <f>SUM(R140:R155)</f>
        <v>0</v>
      </c>
      <c r="S156" s="3"/>
      <c r="V156" s="19"/>
      <c r="X156" s="14"/>
      <c r="Y156" s="12"/>
      <c r="AJ156" s="161" t="s">
        <v>7</v>
      </c>
      <c r="AK156" s="162"/>
      <c r="AL156" s="162"/>
      <c r="AM156" s="163"/>
      <c r="AN156" s="20">
        <f>SUM(AN140:AN155)</f>
        <v>0</v>
      </c>
      <c r="AO156" s="3"/>
    </row>
    <row r="157" spans="2:41" x14ac:dyDescent="0.25">
      <c r="B157" s="14"/>
      <c r="C157" s="12"/>
      <c r="V157" s="19"/>
      <c r="X157" s="14"/>
      <c r="Y157" s="12"/>
    </row>
    <row r="158" spans="2:41" x14ac:dyDescent="0.25">
      <c r="B158" s="14"/>
      <c r="C158" s="12"/>
      <c r="V158" s="19"/>
      <c r="X158" s="14"/>
      <c r="Y158" s="12"/>
    </row>
    <row r="159" spans="2:41" x14ac:dyDescent="0.25">
      <c r="B159" s="14"/>
      <c r="C159" s="12"/>
      <c r="E159" s="16"/>
      <c r="V159" s="19"/>
      <c r="X159" s="14"/>
      <c r="Y159" s="12"/>
      <c r="AA159" s="16"/>
    </row>
    <row r="160" spans="2:41" x14ac:dyDescent="0.25">
      <c r="B160" s="14"/>
      <c r="C160" s="12"/>
      <c r="V160" s="19"/>
      <c r="X160" s="14"/>
      <c r="Y160" s="12"/>
    </row>
    <row r="161" spans="2:27" x14ac:dyDescent="0.25">
      <c r="B161" s="14"/>
      <c r="C161" s="12"/>
      <c r="V161" s="19"/>
      <c r="X161" s="14"/>
      <c r="Y161" s="12"/>
    </row>
    <row r="162" spans="2:27" x14ac:dyDescent="0.25">
      <c r="B162" s="14"/>
      <c r="C162" s="12"/>
      <c r="V162" s="19"/>
      <c r="X162" s="14"/>
      <c r="Y162" s="12"/>
    </row>
    <row r="163" spans="2:27" x14ac:dyDescent="0.25">
      <c r="B163" s="14"/>
      <c r="C163" s="12"/>
      <c r="V163" s="19"/>
      <c r="X163" s="14"/>
      <c r="Y163" s="12"/>
    </row>
    <row r="164" spans="2:27" x14ac:dyDescent="0.25">
      <c r="B164" s="14"/>
      <c r="C164" s="12"/>
      <c r="V164" s="19"/>
      <c r="X164" s="14"/>
      <c r="Y164" s="12"/>
    </row>
    <row r="165" spans="2:27" x14ac:dyDescent="0.25">
      <c r="B165" s="13"/>
      <c r="C165" s="12"/>
      <c r="V165" s="19"/>
      <c r="X165" s="13"/>
      <c r="Y165" s="12"/>
    </row>
    <row r="166" spans="2:27" x14ac:dyDescent="0.25">
      <c r="B166" s="17" t="s">
        <v>18</v>
      </c>
      <c r="C166" s="18">
        <f>SUM(C147:C165)</f>
        <v>0</v>
      </c>
      <c r="D166" s="30" t="s">
        <v>22</v>
      </c>
      <c r="E166" s="30" t="s">
        <v>21</v>
      </c>
      <c r="V166" s="19"/>
      <c r="X166" s="17" t="s">
        <v>18</v>
      </c>
      <c r="Y166" s="18">
        <f>SUM(Y147:Y165)</f>
        <v>0</v>
      </c>
      <c r="Z166" s="30" t="s">
        <v>22</v>
      </c>
      <c r="AA166" s="30" t="s">
        <v>21</v>
      </c>
    </row>
    <row r="167" spans="2:27" x14ac:dyDescent="0.25">
      <c r="E167" s="1" t="s">
        <v>19</v>
      </c>
      <c r="V167" s="19"/>
      <c r="AA167" s="1" t="s">
        <v>19</v>
      </c>
    </row>
    <row r="168" spans="2:27" x14ac:dyDescent="0.25">
      <c r="V168" s="19"/>
    </row>
    <row r="169" spans="2:27" x14ac:dyDescent="0.25">
      <c r="V169" s="19"/>
    </row>
    <row r="170" spans="2:27" x14ac:dyDescent="0.25">
      <c r="V170" s="19"/>
    </row>
    <row r="171" spans="2:27" x14ac:dyDescent="0.25">
      <c r="V171" s="19"/>
    </row>
    <row r="172" spans="2:27" x14ac:dyDescent="0.25">
      <c r="V172" s="19"/>
    </row>
    <row r="173" spans="2:27" x14ac:dyDescent="0.25">
      <c r="V173" s="19"/>
    </row>
    <row r="174" spans="2:27" x14ac:dyDescent="0.25">
      <c r="V174" s="19"/>
    </row>
    <row r="175" spans="2:27" x14ac:dyDescent="0.25">
      <c r="V175" s="19"/>
    </row>
    <row r="176" spans="2:27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</row>
    <row r="181" spans="2:41" x14ac:dyDescent="0.25">
      <c r="V181" s="19"/>
      <c r="AC181" s="164" t="s">
        <v>29</v>
      </c>
      <c r="AD181" s="164"/>
      <c r="AE181" s="164"/>
    </row>
    <row r="182" spans="2:41" x14ac:dyDescent="0.25">
      <c r="H182" s="165" t="s">
        <v>28</v>
      </c>
      <c r="I182" s="165"/>
      <c r="J182" s="165"/>
      <c r="V182" s="19"/>
      <c r="AC182" s="164"/>
      <c r="AD182" s="164"/>
      <c r="AE182" s="164"/>
    </row>
    <row r="183" spans="2:41" x14ac:dyDescent="0.25">
      <c r="H183" s="165"/>
      <c r="I183" s="165"/>
      <c r="J183" s="165"/>
      <c r="V183" s="19"/>
      <c r="AC183" s="164"/>
      <c r="AD183" s="164"/>
      <c r="AE183" s="164"/>
    </row>
    <row r="184" spans="2:41" x14ac:dyDescent="0.25">
      <c r="V184" s="19"/>
    </row>
    <row r="185" spans="2:41" x14ac:dyDescent="0.25">
      <c r="V185" s="19"/>
    </row>
    <row r="186" spans="2:41" ht="23.25" x14ac:dyDescent="0.35">
      <c r="B186" s="24" t="s">
        <v>63</v>
      </c>
      <c r="V186" s="19"/>
      <c r="X186" s="24" t="s">
        <v>63</v>
      </c>
    </row>
    <row r="187" spans="2:41" ht="28.5" x14ac:dyDescent="0.45">
      <c r="B187" s="25" t="s">
        <v>82</v>
      </c>
      <c r="C187" s="22">
        <f>IF(X138="PAGADO",0,Y143)</f>
        <v>670</v>
      </c>
      <c r="E187" s="166" t="s">
        <v>436</v>
      </c>
      <c r="F187" s="166"/>
      <c r="G187" s="166"/>
      <c r="H187" s="166"/>
      <c r="O187" s="74" t="s">
        <v>435</v>
      </c>
      <c r="V187" s="19"/>
      <c r="X187" s="25" t="s">
        <v>32</v>
      </c>
      <c r="Y187" s="22">
        <f>IF(B187="PAGADO",0,C192)</f>
        <v>0</v>
      </c>
      <c r="AA187" s="166" t="s">
        <v>20</v>
      </c>
      <c r="AB187" s="166"/>
      <c r="AC187" s="166"/>
      <c r="AD187" s="166"/>
    </row>
    <row r="188" spans="2:41" x14ac:dyDescent="0.25">
      <c r="B188" s="1" t="s">
        <v>0</v>
      </c>
      <c r="C188" s="21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9"/>
      <c r="X188" s="1" t="s">
        <v>0</v>
      </c>
      <c r="Y188" s="21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2"/>
      <c r="E189" s="4"/>
      <c r="F189" s="3"/>
      <c r="G189" s="3"/>
      <c r="H189" s="5"/>
      <c r="N189" s="27">
        <v>44986</v>
      </c>
      <c r="O189" s="3" t="s">
        <v>420</v>
      </c>
      <c r="P189" s="3">
        <v>300</v>
      </c>
      <c r="Q189" s="3"/>
      <c r="R189" s="20">
        <v>300</v>
      </c>
      <c r="S189" s="3"/>
      <c r="V189" s="19"/>
      <c r="Y189" s="22"/>
      <c r="AA189" s="4"/>
      <c r="AB189" s="3"/>
      <c r="AC189" s="3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1" t="s">
        <v>24</v>
      </c>
      <c r="C190" s="21">
        <f>IF(C187&gt;0,C187+C188,C188)</f>
        <v>670</v>
      </c>
      <c r="E190" s="4"/>
      <c r="F190" s="3"/>
      <c r="G190" s="3"/>
      <c r="H190" s="5"/>
      <c r="N190" s="27">
        <v>44986</v>
      </c>
      <c r="O190" s="3" t="s">
        <v>421</v>
      </c>
      <c r="P190" s="3">
        <v>120</v>
      </c>
      <c r="Q190" s="3"/>
      <c r="R190" s="20">
        <v>120</v>
      </c>
      <c r="S190" s="3"/>
      <c r="V190" s="19"/>
      <c r="X190" s="1" t="s">
        <v>24</v>
      </c>
      <c r="Y190" s="21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20"/>
      <c r="AO190" s="3"/>
    </row>
    <row r="191" spans="2:41" x14ac:dyDescent="0.25">
      <c r="B191" s="1" t="s">
        <v>9</v>
      </c>
      <c r="C191" s="22">
        <f>C214</f>
        <v>480.45</v>
      </c>
      <c r="E191" s="4"/>
      <c r="F191" s="3"/>
      <c r="G191" s="3"/>
      <c r="H191" s="5"/>
      <c r="N191" s="27">
        <v>44986</v>
      </c>
      <c r="O191" s="3" t="s">
        <v>428</v>
      </c>
      <c r="P191" s="3">
        <v>60.45</v>
      </c>
      <c r="Q191" s="3"/>
      <c r="R191" s="20">
        <v>60.45</v>
      </c>
      <c r="S191" s="3"/>
      <c r="V191" s="19"/>
      <c r="X191" s="1" t="s">
        <v>9</v>
      </c>
      <c r="Y191" s="22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20"/>
      <c r="AO191" s="3"/>
    </row>
    <row r="192" spans="2:41" x14ac:dyDescent="0.25">
      <c r="B192" s="6" t="s">
        <v>25</v>
      </c>
      <c r="C192" s="23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20"/>
      <c r="S192" s="3"/>
      <c r="V192" s="19"/>
      <c r="X192" s="6" t="s">
        <v>8</v>
      </c>
      <c r="Y192" s="23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20"/>
      <c r="AO192" s="3"/>
    </row>
    <row r="193" spans="2:41" ht="26.25" x14ac:dyDescent="0.4">
      <c r="B193" s="167" t="str">
        <f>IF(C192&lt;0,"NO PAGAR","COBRAR")</f>
        <v>COBRAR</v>
      </c>
      <c r="C193" s="167"/>
      <c r="E193" s="9"/>
      <c r="F193" s="10"/>
      <c r="G193" s="10"/>
      <c r="H193" s="5"/>
      <c r="N193" s="3"/>
      <c r="O193" s="3"/>
      <c r="P193" s="3"/>
      <c r="Q193" s="3"/>
      <c r="R193" s="20"/>
      <c r="S193" s="3"/>
      <c r="V193" s="19"/>
      <c r="X193" s="167" t="str">
        <f>IF(Y192&lt;0,"NO PAGAR","COBRAR")</f>
        <v>COBRAR</v>
      </c>
      <c r="Y193" s="167"/>
      <c r="AA193" s="9"/>
      <c r="AB193" s="10"/>
      <c r="AC193" s="10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59" t="s">
        <v>9</v>
      </c>
      <c r="C194" s="160"/>
      <c r="E194" s="9"/>
      <c r="F194" s="10"/>
      <c r="G194" s="10"/>
      <c r="H194" s="5"/>
      <c r="N194" s="3"/>
      <c r="O194" s="3"/>
      <c r="P194" s="3"/>
      <c r="Q194" s="3"/>
      <c r="R194" s="20"/>
      <c r="S194" s="3"/>
      <c r="V194" s="19"/>
      <c r="X194" s="159" t="s">
        <v>9</v>
      </c>
      <c r="Y194" s="160"/>
      <c r="AA194" s="9"/>
      <c r="AB194" s="10"/>
      <c r="AC194" s="10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1" t="str">
        <f>IF(C228&lt;0,"SALDO A FAVOR","SALDO ADELANTAD0'")</f>
        <v>SALDO ADELANTAD0'</v>
      </c>
      <c r="C195" s="12" t="b">
        <f>IF(Y143&lt;=0,Y143*-1)</f>
        <v>0</v>
      </c>
      <c r="E195" s="9"/>
      <c r="F195" s="10"/>
      <c r="G195" s="10"/>
      <c r="H195" s="5"/>
      <c r="N195" s="3"/>
      <c r="O195" s="3"/>
      <c r="P195" s="3"/>
      <c r="Q195" s="3"/>
      <c r="R195" s="20"/>
      <c r="S195" s="3"/>
      <c r="V195" s="19"/>
      <c r="X195" s="11" t="str">
        <f>IF(C192&lt;0,"SALDO ADELANTADO","SALDO A FAVOR'")</f>
        <v>SALDO A FAVOR'</v>
      </c>
      <c r="Y195" s="12" t="b">
        <f>IF(C192&lt;=0,C192*-1)</f>
        <v>0</v>
      </c>
      <c r="AA195" s="9"/>
      <c r="AB195" s="10"/>
      <c r="AC195" s="10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13" t="s">
        <v>10</v>
      </c>
      <c r="C196" s="12">
        <f>R205</f>
        <v>480.45</v>
      </c>
      <c r="E196" s="9"/>
      <c r="F196" s="10"/>
      <c r="G196" s="10"/>
      <c r="H196" s="5"/>
      <c r="N196" s="3"/>
      <c r="O196" s="3"/>
      <c r="P196" s="3"/>
      <c r="Q196" s="3"/>
      <c r="R196" s="20"/>
      <c r="S196" s="3"/>
      <c r="V196" s="19"/>
      <c r="X196" s="13" t="s">
        <v>10</v>
      </c>
      <c r="Y196" s="12">
        <f>AN205</f>
        <v>0</v>
      </c>
      <c r="AA196" s="9"/>
      <c r="AB196" s="10"/>
      <c r="AC196" s="10"/>
      <c r="AD196" s="5"/>
      <c r="AJ196" s="3"/>
      <c r="AK196" s="3"/>
      <c r="AL196" s="3"/>
      <c r="AM196" s="3"/>
      <c r="AN196" s="20"/>
      <c r="AO196" s="3"/>
    </row>
    <row r="197" spans="2:41" x14ac:dyDescent="0.25">
      <c r="B197" s="13" t="s">
        <v>11</v>
      </c>
      <c r="C197" s="12"/>
      <c r="E197" s="9"/>
      <c r="F197" s="10"/>
      <c r="G197" s="10"/>
      <c r="H197" s="5"/>
      <c r="N197" s="3"/>
      <c r="O197" s="3"/>
      <c r="P197" s="3"/>
      <c r="Q197" s="3"/>
      <c r="R197" s="20"/>
      <c r="S197" s="3"/>
      <c r="V197" s="19"/>
      <c r="X197" s="13" t="s">
        <v>11</v>
      </c>
      <c r="Y197" s="12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3" t="s">
        <v>12</v>
      </c>
      <c r="C198" s="12"/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3" t="s">
        <v>12</v>
      </c>
      <c r="Y198" s="12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3" t="s">
        <v>13</v>
      </c>
      <c r="C199" s="12"/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3" t="s">
        <v>13</v>
      </c>
      <c r="Y199" s="12"/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14</v>
      </c>
      <c r="C200" s="12"/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14</v>
      </c>
      <c r="Y200" s="12"/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15</v>
      </c>
      <c r="C201" s="12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3" t="s">
        <v>15</v>
      </c>
      <c r="Y201" s="12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16</v>
      </c>
      <c r="C202" s="12"/>
      <c r="E202" s="9"/>
      <c r="F202" s="10"/>
      <c r="G202" s="10"/>
      <c r="H202" s="5"/>
      <c r="N202" s="3"/>
      <c r="O202" s="3"/>
      <c r="P202" s="3"/>
      <c r="Q202" s="3"/>
      <c r="R202" s="20"/>
      <c r="S202" s="3"/>
      <c r="V202" s="19"/>
      <c r="X202" s="13" t="s">
        <v>16</v>
      </c>
      <c r="Y202" s="12"/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17</v>
      </c>
      <c r="C203" s="12"/>
      <c r="E203" s="161" t="s">
        <v>7</v>
      </c>
      <c r="F203" s="162"/>
      <c r="G203" s="163"/>
      <c r="H203" s="5">
        <f>SUM(H189:H202)</f>
        <v>0</v>
      </c>
      <c r="N203" s="3"/>
      <c r="O203" s="3"/>
      <c r="P203" s="3"/>
      <c r="Q203" s="3"/>
      <c r="R203" s="20"/>
      <c r="S203" s="3"/>
      <c r="V203" s="19"/>
      <c r="X203" s="13" t="s">
        <v>17</v>
      </c>
      <c r="Y203" s="12"/>
      <c r="AA203" s="161" t="s">
        <v>7</v>
      </c>
      <c r="AB203" s="162"/>
      <c r="AC203" s="163"/>
      <c r="AD203" s="5">
        <f>SUM(AD189:AD202)</f>
        <v>0</v>
      </c>
      <c r="AJ203" s="3"/>
      <c r="AK203" s="3"/>
      <c r="AL203" s="3"/>
      <c r="AM203" s="3"/>
      <c r="AN203" s="20"/>
      <c r="AO203" s="3"/>
    </row>
    <row r="204" spans="2:41" x14ac:dyDescent="0.25">
      <c r="B204" s="14"/>
      <c r="C204" s="12"/>
      <c r="E204" s="15"/>
      <c r="F204" s="15"/>
      <c r="G204" s="15"/>
      <c r="N204" s="3"/>
      <c r="O204" s="3"/>
      <c r="P204" s="3"/>
      <c r="Q204" s="3"/>
      <c r="R204" s="20"/>
      <c r="S204" s="3"/>
      <c r="V204" s="19"/>
      <c r="X204" s="14"/>
      <c r="Y204" s="12"/>
      <c r="AA204" s="15"/>
      <c r="AB204" s="15"/>
      <c r="AC204" s="15"/>
      <c r="AJ204" s="3"/>
      <c r="AK204" s="3"/>
      <c r="AL204" s="3"/>
      <c r="AM204" s="3"/>
      <c r="AN204" s="20"/>
      <c r="AO204" s="3"/>
    </row>
    <row r="205" spans="2:41" x14ac:dyDescent="0.25">
      <c r="B205" s="14"/>
      <c r="C205" s="12"/>
      <c r="N205" s="161" t="s">
        <v>7</v>
      </c>
      <c r="O205" s="162"/>
      <c r="P205" s="162"/>
      <c r="Q205" s="163"/>
      <c r="R205" s="20">
        <f>SUM(R189:R204)</f>
        <v>480.45</v>
      </c>
      <c r="S205" s="3"/>
      <c r="V205" s="19"/>
      <c r="X205" s="14"/>
      <c r="Y205" s="12"/>
      <c r="AJ205" s="161" t="s">
        <v>7</v>
      </c>
      <c r="AK205" s="162"/>
      <c r="AL205" s="162"/>
      <c r="AM205" s="163"/>
      <c r="AN205" s="20">
        <f>SUM(AN189:AN204)</f>
        <v>0</v>
      </c>
      <c r="AO205" s="3"/>
    </row>
    <row r="206" spans="2:41" x14ac:dyDescent="0.25">
      <c r="B206" s="14"/>
      <c r="C206" s="12"/>
      <c r="V206" s="19"/>
      <c r="X206" s="14"/>
      <c r="Y206" s="12"/>
    </row>
    <row r="207" spans="2:41" x14ac:dyDescent="0.25">
      <c r="B207" s="14"/>
      <c r="C207" s="12"/>
      <c r="V207" s="19"/>
      <c r="X207" s="14"/>
      <c r="Y207" s="12"/>
    </row>
    <row r="208" spans="2:41" x14ac:dyDescent="0.25">
      <c r="B208" s="14"/>
      <c r="C208" s="12"/>
      <c r="E208" s="16"/>
      <c r="V208" s="19"/>
      <c r="X208" s="14"/>
      <c r="Y208" s="12"/>
      <c r="AA208" s="16"/>
    </row>
    <row r="209" spans="1:43" x14ac:dyDescent="0.25">
      <c r="B209" s="14"/>
      <c r="C209" s="12"/>
      <c r="V209" s="19"/>
      <c r="X209" s="14"/>
      <c r="Y209" s="12"/>
    </row>
    <row r="210" spans="1:43" x14ac:dyDescent="0.25">
      <c r="B210" s="14"/>
      <c r="C210" s="12"/>
      <c r="V210" s="19"/>
      <c r="X210" s="14"/>
      <c r="Y210" s="12"/>
    </row>
    <row r="211" spans="1:43" x14ac:dyDescent="0.25">
      <c r="B211" s="14"/>
      <c r="C211" s="12"/>
      <c r="V211" s="19"/>
      <c r="X211" s="14"/>
      <c r="Y211" s="12"/>
    </row>
    <row r="212" spans="1:43" x14ac:dyDescent="0.25">
      <c r="B212" s="14"/>
      <c r="C212" s="12"/>
      <c r="V212" s="19"/>
      <c r="X212" s="14"/>
      <c r="Y212" s="12"/>
    </row>
    <row r="213" spans="1:43" x14ac:dyDescent="0.25">
      <c r="B213" s="13"/>
      <c r="C213" s="12"/>
      <c r="V213" s="19"/>
      <c r="X213" s="13"/>
      <c r="Y213" s="12"/>
    </row>
    <row r="214" spans="1:43" x14ac:dyDescent="0.25">
      <c r="B214" s="17" t="s">
        <v>18</v>
      </c>
      <c r="C214" s="18">
        <f>SUM(C195:C213)</f>
        <v>480.45</v>
      </c>
      <c r="V214" s="19"/>
      <c r="X214" s="17" t="s">
        <v>18</v>
      </c>
      <c r="Y214" s="18">
        <f>SUM(Y195:Y213)</f>
        <v>0</v>
      </c>
    </row>
    <row r="215" spans="1:43" x14ac:dyDescent="0.25">
      <c r="D215" s="30" t="s">
        <v>22</v>
      </c>
      <c r="E215" s="30" t="s">
        <v>21</v>
      </c>
      <c r="V215" s="19"/>
      <c r="Z215" s="30" t="s">
        <v>22</v>
      </c>
      <c r="AA215" s="30" t="s">
        <v>21</v>
      </c>
    </row>
    <row r="216" spans="1:43" x14ac:dyDescent="0.25">
      <c r="E216" s="1" t="s">
        <v>19</v>
      </c>
      <c r="V216" s="19"/>
      <c r="AA216" s="1" t="s">
        <v>19</v>
      </c>
    </row>
    <row r="217" spans="1:43" x14ac:dyDescent="0.25">
      <c r="V217" s="19"/>
    </row>
    <row r="218" spans="1:43" x14ac:dyDescent="0.25">
      <c r="V218" s="19"/>
    </row>
    <row r="219" spans="1:43" x14ac:dyDescent="0.25">
      <c r="V219" s="19"/>
    </row>
    <row r="220" spans="1:43" x14ac:dyDescent="0.25">
      <c r="V220" s="19"/>
    </row>
    <row r="221" spans="1:43" x14ac:dyDescent="0.25">
      <c r="V221" s="19"/>
    </row>
    <row r="222" spans="1:43" x14ac:dyDescent="0.25">
      <c r="V222" s="19"/>
    </row>
    <row r="223" spans="1:43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</row>
    <row r="224" spans="1:43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</row>
    <row r="225" spans="1:43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</row>
    <row r="226" spans="1:43" x14ac:dyDescent="0.25">
      <c r="V226" s="19"/>
    </row>
    <row r="227" spans="1:43" x14ac:dyDescent="0.25">
      <c r="H227" s="165" t="s">
        <v>30</v>
      </c>
      <c r="I227" s="165"/>
      <c r="J227" s="165"/>
      <c r="V227" s="19"/>
      <c r="AA227" s="165" t="s">
        <v>31</v>
      </c>
      <c r="AB227" s="165"/>
      <c r="AC227" s="165"/>
    </row>
    <row r="228" spans="1:43" x14ac:dyDescent="0.25">
      <c r="H228" s="165"/>
      <c r="I228" s="165"/>
      <c r="J228" s="165"/>
      <c r="V228" s="19"/>
      <c r="AA228" s="165"/>
      <c r="AB228" s="165"/>
      <c r="AC228" s="165"/>
    </row>
    <row r="229" spans="1:43" x14ac:dyDescent="0.25">
      <c r="V229" s="19"/>
    </row>
    <row r="230" spans="1:43" x14ac:dyDescent="0.25">
      <c r="V230" s="19"/>
    </row>
    <row r="231" spans="1:43" ht="23.25" x14ac:dyDescent="0.35">
      <c r="B231" s="26" t="s">
        <v>63</v>
      </c>
      <c r="V231" s="19"/>
      <c r="X231" s="24" t="s">
        <v>63</v>
      </c>
    </row>
    <row r="232" spans="1:43" ht="23.25" x14ac:dyDescent="0.35">
      <c r="B232" s="25" t="s">
        <v>32</v>
      </c>
      <c r="C232" s="22">
        <f>IF(X187="PAGADO",0,Y192)</f>
        <v>0</v>
      </c>
      <c r="E232" s="166" t="s">
        <v>20</v>
      </c>
      <c r="F232" s="166"/>
      <c r="G232" s="166"/>
      <c r="H232" s="166"/>
      <c r="V232" s="19"/>
      <c r="X232" s="25" t="s">
        <v>32</v>
      </c>
      <c r="Y232" s="22">
        <f>IF(B232="PAGADO",0,C237)</f>
        <v>0</v>
      </c>
      <c r="AA232" s="166" t="s">
        <v>20</v>
      </c>
      <c r="AB232" s="166"/>
      <c r="AC232" s="166"/>
      <c r="AD232" s="166"/>
    </row>
    <row r="233" spans="1:43" x14ac:dyDescent="0.25">
      <c r="B233" s="1" t="s">
        <v>0</v>
      </c>
      <c r="C233" s="21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9"/>
      <c r="X233" s="1" t="s">
        <v>0</v>
      </c>
      <c r="Y233" s="21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2"/>
      <c r="E234" s="4"/>
      <c r="F234" s="3"/>
      <c r="G234" s="3"/>
      <c r="H234" s="5"/>
      <c r="N234" s="3"/>
      <c r="O234" s="3"/>
      <c r="P234" s="3"/>
      <c r="Q234" s="3"/>
      <c r="R234" s="20"/>
      <c r="S234" s="3"/>
      <c r="V234" s="19"/>
      <c r="Y234" s="22"/>
      <c r="AA234" s="4"/>
      <c r="AB234" s="3"/>
      <c r="AC234" s="3"/>
      <c r="AD234" s="5"/>
      <c r="AJ234" s="3"/>
      <c r="AK234" s="3"/>
      <c r="AL234" s="3"/>
      <c r="AM234" s="3"/>
      <c r="AN234" s="20"/>
      <c r="AO234" s="3"/>
    </row>
    <row r="235" spans="1:43" x14ac:dyDescent="0.25">
      <c r="B235" s="1" t="s">
        <v>24</v>
      </c>
      <c r="C235" s="21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20"/>
      <c r="S235" s="3"/>
      <c r="V235" s="19"/>
      <c r="X235" s="1" t="s">
        <v>24</v>
      </c>
      <c r="Y235" s="21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20"/>
      <c r="AO235" s="3"/>
    </row>
    <row r="236" spans="1:43" x14ac:dyDescent="0.25">
      <c r="B236" s="1" t="s">
        <v>9</v>
      </c>
      <c r="C236" s="22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20"/>
      <c r="S236" s="3"/>
      <c r="V236" s="19"/>
      <c r="X236" s="1" t="s">
        <v>9</v>
      </c>
      <c r="Y236" s="22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20"/>
      <c r="AO236" s="3"/>
    </row>
    <row r="237" spans="1:43" x14ac:dyDescent="0.25">
      <c r="B237" s="6" t="s">
        <v>26</v>
      </c>
      <c r="C237" s="23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20"/>
      <c r="S237" s="3"/>
      <c r="V237" s="19"/>
      <c r="X237" s="6" t="s">
        <v>27</v>
      </c>
      <c r="Y237" s="23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20"/>
      <c r="AO237" s="3"/>
    </row>
    <row r="238" spans="1:43" ht="23.25" x14ac:dyDescent="0.35">
      <c r="B238" s="6"/>
      <c r="C238" s="7"/>
      <c r="E238" s="9"/>
      <c r="F238" s="10"/>
      <c r="G238" s="10"/>
      <c r="H238" s="5"/>
      <c r="N238" s="3"/>
      <c r="O238" s="3"/>
      <c r="P238" s="3"/>
      <c r="Q238" s="3"/>
      <c r="R238" s="20"/>
      <c r="S238" s="3"/>
      <c r="V238" s="19"/>
      <c r="X238" s="168" t="str">
        <f>IF(Y237&lt;0,"NO PAGAR","COBRAR'")</f>
        <v>COBRAR'</v>
      </c>
      <c r="Y238" s="168"/>
      <c r="AA238" s="9"/>
      <c r="AB238" s="10"/>
      <c r="AC238" s="10"/>
      <c r="AD238" s="5"/>
      <c r="AJ238" s="3"/>
      <c r="AK238" s="3"/>
      <c r="AL238" s="3"/>
      <c r="AM238" s="3"/>
      <c r="AN238" s="20"/>
      <c r="AO238" s="3"/>
    </row>
    <row r="239" spans="1:43" ht="23.25" x14ac:dyDescent="0.35">
      <c r="B239" s="168" t="str">
        <f>IF(C237&lt;0,"NO PAGAR","COBRAR'")</f>
        <v>COBRAR'</v>
      </c>
      <c r="C239" s="168"/>
      <c r="E239" s="9"/>
      <c r="F239" s="10"/>
      <c r="G239" s="10"/>
      <c r="H239" s="5"/>
      <c r="N239" s="3"/>
      <c r="O239" s="3"/>
      <c r="P239" s="3"/>
      <c r="Q239" s="3"/>
      <c r="R239" s="20"/>
      <c r="S239" s="3"/>
      <c r="V239" s="19"/>
      <c r="X239" s="6"/>
      <c r="Y239" s="8"/>
      <c r="AA239" s="9"/>
      <c r="AB239" s="10"/>
      <c r="AC239" s="10"/>
      <c r="AD239" s="5"/>
      <c r="AJ239" s="3"/>
      <c r="AK239" s="3"/>
      <c r="AL239" s="3"/>
      <c r="AM239" s="3"/>
      <c r="AN239" s="20"/>
      <c r="AO239" s="3"/>
    </row>
    <row r="240" spans="1:43" x14ac:dyDescent="0.25">
      <c r="B240" s="159" t="s">
        <v>9</v>
      </c>
      <c r="C240" s="160"/>
      <c r="E240" s="9"/>
      <c r="F240" s="10"/>
      <c r="G240" s="10"/>
      <c r="H240" s="5"/>
      <c r="N240" s="3"/>
      <c r="O240" s="3"/>
      <c r="P240" s="3"/>
      <c r="Q240" s="3"/>
      <c r="R240" s="20"/>
      <c r="S240" s="3"/>
      <c r="V240" s="19"/>
      <c r="X240" s="159" t="s">
        <v>9</v>
      </c>
      <c r="Y240" s="160"/>
      <c r="AA240" s="9"/>
      <c r="AB240" s="10"/>
      <c r="AC240" s="10"/>
      <c r="AD240" s="5"/>
      <c r="AJ240" s="3"/>
      <c r="AK240" s="3"/>
      <c r="AL240" s="3"/>
      <c r="AM240" s="3"/>
      <c r="AN240" s="20"/>
      <c r="AO240" s="3"/>
    </row>
    <row r="241" spans="2:41" x14ac:dyDescent="0.25">
      <c r="B241" s="11" t="str">
        <f>IF(Y192&lt;0,"SALDO ADELANTADO","SALDO A FAVOR '")</f>
        <v>SALDO A FAVOR '</v>
      </c>
      <c r="C241" s="12">
        <f>IF(Y192&lt;=0,Y192*-1)</f>
        <v>0</v>
      </c>
      <c r="E241" s="9"/>
      <c r="F241" s="10"/>
      <c r="G241" s="10"/>
      <c r="H241" s="5"/>
      <c r="N241" s="3"/>
      <c r="O241" s="3"/>
      <c r="P241" s="3"/>
      <c r="Q241" s="3"/>
      <c r="R241" s="20"/>
      <c r="S241" s="3"/>
      <c r="V241" s="19"/>
      <c r="X241" s="11" t="str">
        <f>IF(C237&lt;0,"SALDO ADELANTADO","SALDO A FAVOR'")</f>
        <v>SALDO A FAVOR'</v>
      </c>
      <c r="Y241" s="12">
        <f>IF(C237&lt;=0,C237*-1)</f>
        <v>0</v>
      </c>
      <c r="AA241" s="9"/>
      <c r="AB241" s="10"/>
      <c r="AC241" s="10"/>
      <c r="AD241" s="5"/>
      <c r="AJ241" s="3"/>
      <c r="AK241" s="3"/>
      <c r="AL241" s="3"/>
      <c r="AM241" s="3"/>
      <c r="AN241" s="20"/>
      <c r="AO241" s="3"/>
    </row>
    <row r="242" spans="2:41" x14ac:dyDescent="0.25">
      <c r="B242" s="13" t="s">
        <v>10</v>
      </c>
      <c r="C242" s="12">
        <f>R250</f>
        <v>0</v>
      </c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3" t="s">
        <v>10</v>
      </c>
      <c r="Y242" s="12">
        <f>AN250</f>
        <v>0</v>
      </c>
      <c r="AA242" s="9"/>
      <c r="AB242" s="10"/>
      <c r="AC242" s="10"/>
      <c r="AD242" s="5"/>
      <c r="AJ242" s="3"/>
      <c r="AK242" s="3"/>
      <c r="AL242" s="3"/>
      <c r="AM242" s="3"/>
      <c r="AN242" s="20"/>
      <c r="AO242" s="3"/>
    </row>
    <row r="243" spans="2:41" x14ac:dyDescent="0.25">
      <c r="B243" s="13" t="s">
        <v>11</v>
      </c>
      <c r="C243" s="12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13" t="s">
        <v>11</v>
      </c>
      <c r="Y243" s="12"/>
      <c r="AA243" s="9"/>
      <c r="AB243" s="10"/>
      <c r="AC243" s="10"/>
      <c r="AD243" s="5"/>
      <c r="AJ243" s="3"/>
      <c r="AK243" s="3"/>
      <c r="AL243" s="3"/>
      <c r="AM243" s="3"/>
      <c r="AN243" s="20"/>
      <c r="AO243" s="3"/>
    </row>
    <row r="244" spans="2:41" x14ac:dyDescent="0.25">
      <c r="B244" s="13" t="s">
        <v>12</v>
      </c>
      <c r="C244" s="12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3" t="s">
        <v>12</v>
      </c>
      <c r="Y244" s="12"/>
      <c r="AA244" s="9"/>
      <c r="AB244" s="10"/>
      <c r="AC244" s="10"/>
      <c r="AD244" s="5"/>
      <c r="AJ244" s="3"/>
      <c r="AK244" s="3"/>
      <c r="AL244" s="3"/>
      <c r="AM244" s="3"/>
      <c r="AN244" s="20"/>
      <c r="AO244" s="3"/>
    </row>
    <row r="245" spans="2:41" x14ac:dyDescent="0.25">
      <c r="B245" s="13" t="s">
        <v>13</v>
      </c>
      <c r="C245" s="12"/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3" t="s">
        <v>13</v>
      </c>
      <c r="Y245" s="12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14</v>
      </c>
      <c r="C246" s="12"/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14</v>
      </c>
      <c r="Y246" s="12"/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3" t="s">
        <v>15</v>
      </c>
      <c r="C247" s="12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3" t="s">
        <v>15</v>
      </c>
      <c r="Y247" s="12"/>
      <c r="AA247" s="9"/>
      <c r="AB247" s="10"/>
      <c r="AC247" s="10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3" t="s">
        <v>16</v>
      </c>
      <c r="C248" s="12"/>
      <c r="E248" s="161" t="s">
        <v>7</v>
      </c>
      <c r="F248" s="162"/>
      <c r="G248" s="163"/>
      <c r="H248" s="5">
        <f>SUM(H234:H247)</f>
        <v>0</v>
      </c>
      <c r="N248" s="3"/>
      <c r="O248" s="3"/>
      <c r="P248" s="3"/>
      <c r="Q248" s="3"/>
      <c r="R248" s="20"/>
      <c r="S248" s="3"/>
      <c r="V248" s="19"/>
      <c r="X248" s="13" t="s">
        <v>16</v>
      </c>
      <c r="Y248" s="12"/>
      <c r="AA248" s="161" t="s">
        <v>7</v>
      </c>
      <c r="AB248" s="162"/>
      <c r="AC248" s="163"/>
      <c r="AD248" s="5">
        <f>SUM(AD234:AD247)</f>
        <v>0</v>
      </c>
      <c r="AJ248" s="3"/>
      <c r="AK248" s="3"/>
      <c r="AL248" s="3"/>
      <c r="AM248" s="3"/>
      <c r="AN248" s="20"/>
      <c r="AO248" s="3"/>
    </row>
    <row r="249" spans="2:41" x14ac:dyDescent="0.25">
      <c r="B249" s="13" t="s">
        <v>17</v>
      </c>
      <c r="C249" s="12"/>
      <c r="E249" s="15"/>
      <c r="F249" s="15"/>
      <c r="G249" s="15"/>
      <c r="N249" s="3"/>
      <c r="O249" s="3"/>
      <c r="P249" s="3"/>
      <c r="Q249" s="3"/>
      <c r="R249" s="20"/>
      <c r="S249" s="3"/>
      <c r="V249" s="19"/>
      <c r="X249" s="13" t="s">
        <v>17</v>
      </c>
      <c r="Y249" s="12"/>
      <c r="AA249" s="15"/>
      <c r="AB249" s="15"/>
      <c r="AC249" s="15"/>
      <c r="AJ249" s="3"/>
      <c r="AK249" s="3"/>
      <c r="AL249" s="3"/>
      <c r="AM249" s="3"/>
      <c r="AN249" s="20"/>
      <c r="AO249" s="3"/>
    </row>
    <row r="250" spans="2:41" x14ac:dyDescent="0.25">
      <c r="B250" s="14"/>
      <c r="C250" s="12"/>
      <c r="N250" s="161" t="s">
        <v>7</v>
      </c>
      <c r="O250" s="162"/>
      <c r="P250" s="162"/>
      <c r="Q250" s="163"/>
      <c r="R250" s="20">
        <f>SUM(R234:R249)</f>
        <v>0</v>
      </c>
      <c r="S250" s="3"/>
      <c r="V250" s="19"/>
      <c r="X250" s="14"/>
      <c r="Y250" s="12"/>
      <c r="AJ250" s="161" t="s">
        <v>7</v>
      </c>
      <c r="AK250" s="162"/>
      <c r="AL250" s="162"/>
      <c r="AM250" s="163"/>
      <c r="AN250" s="20">
        <f>SUM(AN234:AN249)</f>
        <v>0</v>
      </c>
      <c r="AO250" s="3"/>
    </row>
    <row r="251" spans="2:41" x14ac:dyDescent="0.25">
      <c r="B251" s="14"/>
      <c r="C251" s="12"/>
      <c r="V251" s="19"/>
      <c r="X251" s="14"/>
      <c r="Y251" s="12"/>
    </row>
    <row r="252" spans="2:41" x14ac:dyDescent="0.25">
      <c r="B252" s="14"/>
      <c r="C252" s="12"/>
      <c r="V252" s="19"/>
      <c r="X252" s="14"/>
      <c r="Y252" s="12"/>
    </row>
    <row r="253" spans="2:41" x14ac:dyDescent="0.25">
      <c r="B253" s="14"/>
      <c r="C253" s="12"/>
      <c r="E253" s="16"/>
      <c r="V253" s="19"/>
      <c r="X253" s="14"/>
      <c r="Y253" s="12"/>
      <c r="AA253" s="16"/>
    </row>
    <row r="254" spans="2:41" x14ac:dyDescent="0.25">
      <c r="B254" s="14"/>
      <c r="C254" s="12"/>
      <c r="V254" s="19"/>
      <c r="X254" s="14"/>
      <c r="Y254" s="12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</row>
    <row r="257" spans="2:27" x14ac:dyDescent="0.25">
      <c r="B257" s="14"/>
      <c r="C257" s="12"/>
      <c r="V257" s="19"/>
      <c r="X257" s="14"/>
      <c r="Y257" s="12"/>
    </row>
    <row r="258" spans="2:27" x14ac:dyDescent="0.25">
      <c r="B258" s="14"/>
      <c r="C258" s="12"/>
      <c r="V258" s="19"/>
      <c r="X258" s="14"/>
      <c r="Y258" s="12"/>
    </row>
    <row r="259" spans="2:27" x14ac:dyDescent="0.25">
      <c r="B259" s="13"/>
      <c r="C259" s="12"/>
      <c r="V259" s="19"/>
      <c r="X259" s="13"/>
      <c r="Y259" s="12"/>
    </row>
    <row r="260" spans="2:27" x14ac:dyDescent="0.25">
      <c r="B260" s="17" t="s">
        <v>18</v>
      </c>
      <c r="C260" s="18">
        <f>SUM(C241:C259)</f>
        <v>0</v>
      </c>
      <c r="D260" s="30" t="s">
        <v>22</v>
      </c>
      <c r="E260" s="30" t="s">
        <v>21</v>
      </c>
      <c r="V260" s="19"/>
      <c r="X260" s="17" t="s">
        <v>18</v>
      </c>
      <c r="Y260" s="18">
        <f>SUM(Y241:Y259)</f>
        <v>0</v>
      </c>
      <c r="Z260" s="30" t="s">
        <v>22</v>
      </c>
      <c r="AA260" s="30" t="s">
        <v>21</v>
      </c>
    </row>
    <row r="261" spans="2:27" x14ac:dyDescent="0.25">
      <c r="E261" s="1" t="s">
        <v>19</v>
      </c>
      <c r="V261" s="19"/>
      <c r="AA261" s="1" t="s">
        <v>19</v>
      </c>
    </row>
    <row r="262" spans="2:27" x14ac:dyDescent="0.25">
      <c r="V262" s="19"/>
    </row>
    <row r="263" spans="2:27" x14ac:dyDescent="0.25">
      <c r="V263" s="19"/>
    </row>
    <row r="264" spans="2:27" x14ac:dyDescent="0.25">
      <c r="V264" s="19"/>
    </row>
    <row r="265" spans="2:27" x14ac:dyDescent="0.25">
      <c r="V265" s="19"/>
    </row>
    <row r="266" spans="2:27" x14ac:dyDescent="0.25">
      <c r="V266" s="19"/>
    </row>
    <row r="267" spans="2:27" x14ac:dyDescent="0.25">
      <c r="V267" s="19"/>
    </row>
    <row r="268" spans="2:27" x14ac:dyDescent="0.25">
      <c r="V268" s="19"/>
    </row>
    <row r="269" spans="2:27" x14ac:dyDescent="0.25">
      <c r="V269" s="19"/>
    </row>
    <row r="270" spans="2:27" x14ac:dyDescent="0.25">
      <c r="V270" s="19"/>
    </row>
    <row r="271" spans="2:27" x14ac:dyDescent="0.25">
      <c r="V271" s="19"/>
    </row>
    <row r="272" spans="2:27" x14ac:dyDescent="0.25">
      <c r="V272" s="19"/>
    </row>
    <row r="273" spans="2:41" x14ac:dyDescent="0.25">
      <c r="V273" s="19"/>
      <c r="AC273" s="164" t="s">
        <v>29</v>
      </c>
      <c r="AD273" s="164"/>
      <c r="AE273" s="164"/>
    </row>
    <row r="274" spans="2:41" x14ac:dyDescent="0.25">
      <c r="H274" s="165" t="s">
        <v>28</v>
      </c>
      <c r="I274" s="165"/>
      <c r="J274" s="165"/>
      <c r="V274" s="19"/>
      <c r="AC274" s="164"/>
      <c r="AD274" s="164"/>
      <c r="AE274" s="164"/>
    </row>
    <row r="275" spans="2:41" x14ac:dyDescent="0.25">
      <c r="H275" s="165"/>
      <c r="I275" s="165"/>
      <c r="J275" s="165"/>
      <c r="V275" s="19"/>
      <c r="AC275" s="164"/>
      <c r="AD275" s="164"/>
      <c r="AE275" s="164"/>
    </row>
    <row r="276" spans="2:41" x14ac:dyDescent="0.25">
      <c r="V276" s="19"/>
    </row>
    <row r="277" spans="2:41" x14ac:dyDescent="0.25">
      <c r="V277" s="19"/>
    </row>
    <row r="278" spans="2:41" ht="23.25" x14ac:dyDescent="0.35">
      <c r="B278" s="24" t="s">
        <v>65</v>
      </c>
      <c r="V278" s="19"/>
      <c r="X278" s="24" t="s">
        <v>65</v>
      </c>
    </row>
    <row r="279" spans="2:41" ht="23.25" x14ac:dyDescent="0.35">
      <c r="B279" s="25" t="s">
        <v>32</v>
      </c>
      <c r="C279" s="22">
        <f>IF(X232="PAGADO",0,Y237)</f>
        <v>0</v>
      </c>
      <c r="E279" s="166" t="s">
        <v>20</v>
      </c>
      <c r="F279" s="166"/>
      <c r="G279" s="166"/>
      <c r="H279" s="166"/>
      <c r="V279" s="19"/>
      <c r="X279" s="25" t="s">
        <v>32</v>
      </c>
      <c r="Y279" s="22">
        <f>IF(B279="PAGADO",0,C284)</f>
        <v>0</v>
      </c>
      <c r="AA279" s="166" t="s">
        <v>20</v>
      </c>
      <c r="AB279" s="166"/>
      <c r="AC279" s="166"/>
      <c r="AD279" s="166"/>
    </row>
    <row r="280" spans="2:41" x14ac:dyDescent="0.25">
      <c r="B280" s="1" t="s">
        <v>0</v>
      </c>
      <c r="C280" s="21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9"/>
      <c r="X280" s="1" t="s">
        <v>0</v>
      </c>
      <c r="Y280" s="21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2"/>
      <c r="E281" s="4"/>
      <c r="F281" s="3"/>
      <c r="G281" s="3"/>
      <c r="H281" s="5"/>
      <c r="N281" s="3"/>
      <c r="O281" s="3"/>
      <c r="P281" s="3"/>
      <c r="Q281" s="3"/>
      <c r="R281" s="20"/>
      <c r="S281" s="3"/>
      <c r="V281" s="19"/>
      <c r="Y281" s="22"/>
      <c r="AA281" s="4"/>
      <c r="AB281" s="3"/>
      <c r="AC281" s="3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1" t="s">
        <v>24</v>
      </c>
      <c r="C282" s="21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20"/>
      <c r="S282" s="3"/>
      <c r="V282" s="19"/>
      <c r="X282" s="1" t="s">
        <v>24</v>
      </c>
      <c r="Y282" s="21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20"/>
      <c r="AO282" s="3"/>
    </row>
    <row r="283" spans="2:41" x14ac:dyDescent="0.25">
      <c r="B283" s="1" t="s">
        <v>9</v>
      </c>
      <c r="C283" s="22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20"/>
      <c r="S283" s="3"/>
      <c r="V283" s="19"/>
      <c r="X283" s="1" t="s">
        <v>9</v>
      </c>
      <c r="Y283" s="22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20"/>
      <c r="AO283" s="3"/>
    </row>
    <row r="284" spans="2:41" x14ac:dyDescent="0.25">
      <c r="B284" s="6" t="s">
        <v>25</v>
      </c>
      <c r="C284" s="23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20"/>
      <c r="S284" s="3"/>
      <c r="V284" s="19"/>
      <c r="X284" s="6" t="s">
        <v>8</v>
      </c>
      <c r="Y284" s="23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20"/>
      <c r="AO284" s="3"/>
    </row>
    <row r="285" spans="2:41" ht="26.25" x14ac:dyDescent="0.4">
      <c r="B285" s="167" t="str">
        <f>IF(C284&lt;0,"NO PAGAR","COBRAR")</f>
        <v>COBRAR</v>
      </c>
      <c r="C285" s="167"/>
      <c r="E285" s="9"/>
      <c r="F285" s="10"/>
      <c r="G285" s="10"/>
      <c r="H285" s="5"/>
      <c r="N285" s="3"/>
      <c r="O285" s="3"/>
      <c r="P285" s="3"/>
      <c r="Q285" s="3"/>
      <c r="R285" s="20"/>
      <c r="S285" s="3"/>
      <c r="V285" s="19"/>
      <c r="X285" s="167" t="str">
        <f>IF(Y284&lt;0,"NO PAGAR","COBRAR")</f>
        <v>COBRAR</v>
      </c>
      <c r="Y285" s="167"/>
      <c r="AA285" s="9"/>
      <c r="AB285" s="10"/>
      <c r="AC285" s="10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59" t="s">
        <v>9</v>
      </c>
      <c r="C286" s="160"/>
      <c r="E286" s="9"/>
      <c r="F286" s="10"/>
      <c r="G286" s="10"/>
      <c r="H286" s="5"/>
      <c r="N286" s="3"/>
      <c r="O286" s="3"/>
      <c r="P286" s="3"/>
      <c r="Q286" s="3"/>
      <c r="R286" s="20"/>
      <c r="S286" s="3"/>
      <c r="V286" s="19"/>
      <c r="X286" s="159" t="s">
        <v>9</v>
      </c>
      <c r="Y286" s="160"/>
      <c r="AA286" s="9"/>
      <c r="AB286" s="10"/>
      <c r="AC286" s="10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1" t="str">
        <f>IF(C320&lt;0,"SALDO A FAVOR","SALDO ADELANTAD0'")</f>
        <v>SALDO ADELANTAD0'</v>
      </c>
      <c r="C287" s="12">
        <f>IF(Y237&lt;=0,Y237*-1)</f>
        <v>0</v>
      </c>
      <c r="E287" s="9"/>
      <c r="F287" s="10"/>
      <c r="G287" s="10"/>
      <c r="H287" s="5"/>
      <c r="N287" s="3"/>
      <c r="O287" s="3"/>
      <c r="P287" s="3"/>
      <c r="Q287" s="3"/>
      <c r="R287" s="20"/>
      <c r="S287" s="3"/>
      <c r="V287" s="19"/>
      <c r="X287" s="11" t="str">
        <f>IF(C284&lt;0,"SALDO ADELANTADO","SALDO A FAVOR'")</f>
        <v>SALDO A FAVOR'</v>
      </c>
      <c r="Y287" s="12">
        <f>IF(C284&lt;=0,C284*-1)</f>
        <v>0</v>
      </c>
      <c r="AA287" s="9"/>
      <c r="AB287" s="10"/>
      <c r="AC287" s="10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13" t="s">
        <v>10</v>
      </c>
      <c r="C288" s="12">
        <f>R297</f>
        <v>0</v>
      </c>
      <c r="E288" s="9"/>
      <c r="F288" s="10"/>
      <c r="G288" s="10"/>
      <c r="H288" s="5"/>
      <c r="N288" s="3"/>
      <c r="O288" s="3"/>
      <c r="P288" s="3"/>
      <c r="Q288" s="3"/>
      <c r="R288" s="20"/>
      <c r="S288" s="3"/>
      <c r="V288" s="19"/>
      <c r="X288" s="13" t="s">
        <v>10</v>
      </c>
      <c r="Y288" s="12">
        <f>AN297</f>
        <v>0</v>
      </c>
      <c r="AA288" s="9"/>
      <c r="AB288" s="10"/>
      <c r="AC288" s="10"/>
      <c r="AD288" s="5"/>
      <c r="AJ288" s="3"/>
      <c r="AK288" s="3"/>
      <c r="AL288" s="3"/>
      <c r="AM288" s="3"/>
      <c r="AN288" s="20"/>
      <c r="AO288" s="3"/>
    </row>
    <row r="289" spans="2:41" x14ac:dyDescent="0.25">
      <c r="B289" s="13" t="s">
        <v>11</v>
      </c>
      <c r="C289" s="12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3" t="s">
        <v>11</v>
      </c>
      <c r="Y289" s="12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3" t="s">
        <v>12</v>
      </c>
      <c r="C290" s="12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3" t="s">
        <v>12</v>
      </c>
      <c r="Y290" s="12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3" t="s">
        <v>13</v>
      </c>
      <c r="C291" s="12"/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3" t="s">
        <v>13</v>
      </c>
      <c r="Y291" s="12"/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14</v>
      </c>
      <c r="C292" s="12"/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14</v>
      </c>
      <c r="Y292" s="12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15</v>
      </c>
      <c r="C293" s="12"/>
      <c r="E293" s="9"/>
      <c r="F293" s="10"/>
      <c r="G293" s="10"/>
      <c r="H293" s="5"/>
      <c r="N293" s="3"/>
      <c r="O293" s="3"/>
      <c r="P293" s="3"/>
      <c r="Q293" s="3"/>
      <c r="R293" s="20"/>
      <c r="S293" s="3"/>
      <c r="V293" s="19"/>
      <c r="X293" s="13" t="s">
        <v>15</v>
      </c>
      <c r="Y293" s="12"/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16</v>
      </c>
      <c r="C294" s="12"/>
      <c r="E294" s="9"/>
      <c r="F294" s="10"/>
      <c r="G294" s="10"/>
      <c r="H294" s="5"/>
      <c r="N294" s="3"/>
      <c r="O294" s="3"/>
      <c r="P294" s="3"/>
      <c r="Q294" s="3"/>
      <c r="R294" s="20"/>
      <c r="S294" s="3"/>
      <c r="V294" s="19"/>
      <c r="X294" s="13" t="s">
        <v>16</v>
      </c>
      <c r="Y294" s="12"/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17</v>
      </c>
      <c r="C295" s="12"/>
      <c r="E295" s="161" t="s">
        <v>7</v>
      </c>
      <c r="F295" s="162"/>
      <c r="G295" s="163"/>
      <c r="H295" s="5">
        <f>SUM(H281:H294)</f>
        <v>0</v>
      </c>
      <c r="N295" s="3"/>
      <c r="O295" s="3"/>
      <c r="P295" s="3"/>
      <c r="Q295" s="3"/>
      <c r="R295" s="20"/>
      <c r="S295" s="3"/>
      <c r="V295" s="19"/>
      <c r="X295" s="13" t="s">
        <v>17</v>
      </c>
      <c r="Y295" s="12"/>
      <c r="AA295" s="161" t="s">
        <v>7</v>
      </c>
      <c r="AB295" s="162"/>
      <c r="AC295" s="163"/>
      <c r="AD295" s="5">
        <f>SUM(AD281:AD294)</f>
        <v>0</v>
      </c>
      <c r="AJ295" s="3"/>
      <c r="AK295" s="3"/>
      <c r="AL295" s="3"/>
      <c r="AM295" s="3"/>
      <c r="AN295" s="20"/>
      <c r="AO295" s="3"/>
    </row>
    <row r="296" spans="2:41" x14ac:dyDescent="0.25">
      <c r="B296" s="14"/>
      <c r="C296" s="12"/>
      <c r="E296" s="15"/>
      <c r="F296" s="15"/>
      <c r="G296" s="15"/>
      <c r="N296" s="3"/>
      <c r="O296" s="3"/>
      <c r="P296" s="3"/>
      <c r="Q296" s="3"/>
      <c r="R296" s="20"/>
      <c r="S296" s="3"/>
      <c r="V296" s="19"/>
      <c r="X296" s="14"/>
      <c r="Y296" s="12"/>
      <c r="AA296" s="15"/>
      <c r="AB296" s="15"/>
      <c r="AC296" s="15"/>
      <c r="AJ296" s="3"/>
      <c r="AK296" s="3"/>
      <c r="AL296" s="3"/>
      <c r="AM296" s="3"/>
      <c r="AN296" s="20"/>
      <c r="AO296" s="3"/>
    </row>
    <row r="297" spans="2:41" x14ac:dyDescent="0.25">
      <c r="B297" s="14"/>
      <c r="C297" s="12"/>
      <c r="N297" s="161" t="s">
        <v>7</v>
      </c>
      <c r="O297" s="162"/>
      <c r="P297" s="162"/>
      <c r="Q297" s="163"/>
      <c r="R297" s="20">
        <f>SUM(R281:R296)</f>
        <v>0</v>
      </c>
      <c r="S297" s="3"/>
      <c r="V297" s="19"/>
      <c r="X297" s="14"/>
      <c r="Y297" s="12"/>
      <c r="AJ297" s="161" t="s">
        <v>7</v>
      </c>
      <c r="AK297" s="162"/>
      <c r="AL297" s="162"/>
      <c r="AM297" s="163"/>
      <c r="AN297" s="20">
        <f>SUM(AN281:AN296)</f>
        <v>0</v>
      </c>
      <c r="AO297" s="3"/>
    </row>
    <row r="298" spans="2:41" x14ac:dyDescent="0.25">
      <c r="B298" s="14"/>
      <c r="C298" s="12"/>
      <c r="V298" s="19"/>
      <c r="X298" s="14"/>
      <c r="Y298" s="12"/>
    </row>
    <row r="299" spans="2:41" x14ac:dyDescent="0.25">
      <c r="B299" s="14"/>
      <c r="C299" s="12"/>
      <c r="V299" s="19"/>
      <c r="X299" s="14"/>
      <c r="Y299" s="12"/>
    </row>
    <row r="300" spans="2:41" x14ac:dyDescent="0.25">
      <c r="B300" s="14"/>
      <c r="C300" s="12"/>
      <c r="E300" s="16"/>
      <c r="V300" s="19"/>
      <c r="X300" s="14"/>
      <c r="Y300" s="12"/>
      <c r="AA300" s="16"/>
    </row>
    <row r="301" spans="2:41" x14ac:dyDescent="0.25">
      <c r="B301" s="14"/>
      <c r="C301" s="12"/>
      <c r="V301" s="19"/>
      <c r="X301" s="14"/>
      <c r="Y301" s="12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4"/>
      <c r="C304" s="12"/>
      <c r="V304" s="19"/>
      <c r="X304" s="14"/>
      <c r="Y304" s="12"/>
    </row>
    <row r="305" spans="1:43" x14ac:dyDescent="0.25">
      <c r="B305" s="13"/>
      <c r="C305" s="12"/>
      <c r="V305" s="19"/>
      <c r="X305" s="13"/>
      <c r="Y305" s="12"/>
    </row>
    <row r="306" spans="1:43" x14ac:dyDescent="0.25">
      <c r="B306" s="17" t="s">
        <v>18</v>
      </c>
      <c r="C306" s="18">
        <f>SUM(C287:C305)</f>
        <v>0</v>
      </c>
      <c r="V306" s="19"/>
      <c r="X306" s="17" t="s">
        <v>18</v>
      </c>
      <c r="Y306" s="18">
        <f>SUM(Y287:Y305)</f>
        <v>0</v>
      </c>
    </row>
    <row r="307" spans="1:43" x14ac:dyDescent="0.25">
      <c r="D307" s="30" t="s">
        <v>22</v>
      </c>
      <c r="E307" s="30" t="s">
        <v>21</v>
      </c>
      <c r="V307" s="19"/>
      <c r="Z307" s="30" t="s">
        <v>22</v>
      </c>
      <c r="AA307" s="30" t="s">
        <v>21</v>
      </c>
    </row>
    <row r="308" spans="1:43" x14ac:dyDescent="0.25">
      <c r="E308" s="1" t="s">
        <v>19</v>
      </c>
      <c r="V308" s="19"/>
      <c r="AA308" s="1" t="s">
        <v>19</v>
      </c>
    </row>
    <row r="309" spans="1:43" x14ac:dyDescent="0.25">
      <c r="V309" s="19"/>
    </row>
    <row r="310" spans="1:43" x14ac:dyDescent="0.25">
      <c r="V310" s="19"/>
    </row>
    <row r="311" spans="1:43" x14ac:dyDescent="0.25">
      <c r="V311" s="19"/>
    </row>
    <row r="312" spans="1:43" x14ac:dyDescent="0.25">
      <c r="V312" s="19"/>
    </row>
    <row r="313" spans="1:43" x14ac:dyDescent="0.25">
      <c r="V313" s="19"/>
    </row>
    <row r="314" spans="1:43" x14ac:dyDescent="0.25">
      <c r="V314" s="19"/>
    </row>
    <row r="315" spans="1:43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</row>
    <row r="316" spans="1:43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</row>
    <row r="317" spans="1:43" x14ac:dyDescent="0.2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</row>
    <row r="318" spans="1:43" x14ac:dyDescent="0.25">
      <c r="V318" s="19"/>
    </row>
    <row r="319" spans="1:43" x14ac:dyDescent="0.25">
      <c r="H319" s="165" t="s">
        <v>30</v>
      </c>
      <c r="I319" s="165"/>
      <c r="J319" s="165"/>
      <c r="V319" s="19"/>
      <c r="AA319" s="165" t="s">
        <v>31</v>
      </c>
      <c r="AB319" s="165"/>
      <c r="AC319" s="165"/>
    </row>
    <row r="320" spans="1:43" x14ac:dyDescent="0.25">
      <c r="H320" s="165"/>
      <c r="I320" s="165"/>
      <c r="J320" s="165"/>
      <c r="V320" s="19"/>
      <c r="AA320" s="165"/>
      <c r="AB320" s="165"/>
      <c r="AC320" s="165"/>
    </row>
    <row r="321" spans="2:41" x14ac:dyDescent="0.25">
      <c r="V321" s="19"/>
    </row>
    <row r="322" spans="2:41" x14ac:dyDescent="0.25">
      <c r="V322" s="19"/>
    </row>
    <row r="323" spans="2:41" ht="23.25" x14ac:dyDescent="0.35">
      <c r="B323" s="26" t="s">
        <v>65</v>
      </c>
      <c r="V323" s="19"/>
      <c r="X323" s="24" t="s">
        <v>65</v>
      </c>
    </row>
    <row r="324" spans="2:41" ht="23.25" x14ac:dyDescent="0.35">
      <c r="B324" s="25" t="s">
        <v>32</v>
      </c>
      <c r="C324" s="22">
        <f>IF(X279="PAGADO",0,C284)</f>
        <v>0</v>
      </c>
      <c r="E324" s="166" t="s">
        <v>20</v>
      </c>
      <c r="F324" s="166"/>
      <c r="G324" s="166"/>
      <c r="H324" s="166"/>
      <c r="V324" s="19"/>
      <c r="X324" s="25" t="s">
        <v>32</v>
      </c>
      <c r="Y324" s="22">
        <f>IF(B1124="PAGADO",0,C329)</f>
        <v>0</v>
      </c>
      <c r="AA324" s="166" t="s">
        <v>20</v>
      </c>
      <c r="AB324" s="166"/>
      <c r="AC324" s="166"/>
      <c r="AD324" s="166"/>
    </row>
    <row r="325" spans="2:41" x14ac:dyDescent="0.25">
      <c r="B325" s="1" t="s">
        <v>0</v>
      </c>
      <c r="C325" s="21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9"/>
      <c r="X325" s="1" t="s">
        <v>0</v>
      </c>
      <c r="Y325" s="21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2"/>
      <c r="E326" s="4"/>
      <c r="F326" s="3"/>
      <c r="G326" s="3"/>
      <c r="H326" s="5"/>
      <c r="N326" s="3"/>
      <c r="O326" s="3"/>
      <c r="P326" s="3"/>
      <c r="Q326" s="3"/>
      <c r="R326" s="20"/>
      <c r="S326" s="3"/>
      <c r="V326" s="19"/>
      <c r="Y326" s="22"/>
      <c r="AA326" s="4"/>
      <c r="AB326" s="3"/>
      <c r="AC326" s="3"/>
      <c r="AD326" s="5"/>
      <c r="AJ326" s="3"/>
      <c r="AK326" s="3"/>
      <c r="AL326" s="3"/>
      <c r="AM326" s="3"/>
      <c r="AN326" s="20"/>
      <c r="AO326" s="3"/>
    </row>
    <row r="327" spans="2:41" x14ac:dyDescent="0.25">
      <c r="B327" s="1" t="s">
        <v>24</v>
      </c>
      <c r="C327" s="21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20"/>
      <c r="S327" s="3"/>
      <c r="V327" s="19"/>
      <c r="X327" s="1" t="s">
        <v>24</v>
      </c>
      <c r="Y327" s="21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20"/>
      <c r="AO327" s="3"/>
    </row>
    <row r="328" spans="2:41" x14ac:dyDescent="0.25">
      <c r="B328" s="1" t="s">
        <v>9</v>
      </c>
      <c r="C328" s="22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20"/>
      <c r="S328" s="3"/>
      <c r="V328" s="19"/>
      <c r="X328" s="1" t="s">
        <v>9</v>
      </c>
      <c r="Y328" s="22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20"/>
      <c r="AO328" s="3"/>
    </row>
    <row r="329" spans="2:41" x14ac:dyDescent="0.25">
      <c r="B329" s="6" t="s">
        <v>26</v>
      </c>
      <c r="C329" s="23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20"/>
      <c r="S329" s="3"/>
      <c r="V329" s="19"/>
      <c r="X329" s="6" t="s">
        <v>27</v>
      </c>
      <c r="Y329" s="23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20"/>
      <c r="AO329" s="3"/>
    </row>
    <row r="330" spans="2:41" ht="23.25" x14ac:dyDescent="0.35">
      <c r="B330" s="6"/>
      <c r="C330" s="7"/>
      <c r="E330" s="9"/>
      <c r="F330" s="10"/>
      <c r="G330" s="10"/>
      <c r="H330" s="5"/>
      <c r="N330" s="3"/>
      <c r="O330" s="3"/>
      <c r="P330" s="3"/>
      <c r="Q330" s="3"/>
      <c r="R330" s="20"/>
      <c r="S330" s="3"/>
      <c r="V330" s="19"/>
      <c r="X330" s="168" t="str">
        <f>IF(Y329&lt;0,"NO PAGAR","COBRAR'")</f>
        <v>COBRAR'</v>
      </c>
      <c r="Y330" s="168"/>
      <c r="AA330" s="9"/>
      <c r="AB330" s="10"/>
      <c r="AC330" s="10"/>
      <c r="AD330" s="5"/>
      <c r="AJ330" s="3"/>
      <c r="AK330" s="3"/>
      <c r="AL330" s="3"/>
      <c r="AM330" s="3"/>
      <c r="AN330" s="20"/>
      <c r="AO330" s="3"/>
    </row>
    <row r="331" spans="2:41" ht="23.25" x14ac:dyDescent="0.35">
      <c r="B331" s="168" t="str">
        <f>IF(C329&lt;0,"NO PAGAR","COBRAR'")</f>
        <v>COBRAR'</v>
      </c>
      <c r="C331" s="168"/>
      <c r="E331" s="9"/>
      <c r="F331" s="10"/>
      <c r="G331" s="10"/>
      <c r="H331" s="5"/>
      <c r="N331" s="3"/>
      <c r="O331" s="3"/>
      <c r="P331" s="3"/>
      <c r="Q331" s="3"/>
      <c r="R331" s="20"/>
      <c r="S331" s="3"/>
      <c r="V331" s="19"/>
      <c r="X331" s="6"/>
      <c r="Y331" s="8"/>
      <c r="AA331" s="9"/>
      <c r="AB331" s="10"/>
      <c r="AC331" s="10"/>
      <c r="AD331" s="5"/>
      <c r="AJ331" s="3"/>
      <c r="AK331" s="3"/>
      <c r="AL331" s="3"/>
      <c r="AM331" s="3"/>
      <c r="AN331" s="20"/>
      <c r="AO331" s="3"/>
    </row>
    <row r="332" spans="2:41" x14ac:dyDescent="0.25">
      <c r="B332" s="159" t="s">
        <v>9</v>
      </c>
      <c r="C332" s="160"/>
      <c r="E332" s="9"/>
      <c r="F332" s="10"/>
      <c r="G332" s="10"/>
      <c r="H332" s="5"/>
      <c r="N332" s="3"/>
      <c r="O332" s="3"/>
      <c r="P332" s="3"/>
      <c r="Q332" s="3"/>
      <c r="R332" s="20"/>
      <c r="S332" s="3"/>
      <c r="V332" s="19"/>
      <c r="X332" s="159" t="s">
        <v>9</v>
      </c>
      <c r="Y332" s="160"/>
      <c r="AA332" s="9"/>
      <c r="AB332" s="10"/>
      <c r="AC332" s="10"/>
      <c r="AD332" s="5"/>
      <c r="AJ332" s="3"/>
      <c r="AK332" s="3"/>
      <c r="AL332" s="3"/>
      <c r="AM332" s="3"/>
      <c r="AN332" s="20"/>
      <c r="AO332" s="3"/>
    </row>
    <row r="333" spans="2:41" x14ac:dyDescent="0.25">
      <c r="B333" s="11" t="str">
        <f>IF(Y284&lt;0,"SALDO ADELANTADO","SALDO A FAVOR '")</f>
        <v>SALDO A FAVOR '</v>
      </c>
      <c r="C333" s="12">
        <f>IF(Y284&lt;=0,Y284*-1)</f>
        <v>0</v>
      </c>
      <c r="E333" s="9"/>
      <c r="F333" s="10"/>
      <c r="G333" s="10"/>
      <c r="H333" s="5"/>
      <c r="N333" s="3"/>
      <c r="O333" s="3"/>
      <c r="P333" s="3"/>
      <c r="Q333" s="3"/>
      <c r="R333" s="20"/>
      <c r="S333" s="3"/>
      <c r="V333" s="19"/>
      <c r="X333" s="11" t="str">
        <f>IF(C329&lt;0,"SALDO ADELANTADO","SALDO A FAVOR'")</f>
        <v>SALDO A FAVOR'</v>
      </c>
      <c r="Y333" s="12">
        <f>IF(C329&lt;=0,C329*-1)</f>
        <v>0</v>
      </c>
      <c r="AA333" s="9"/>
      <c r="AB333" s="10"/>
      <c r="AC333" s="10"/>
      <c r="AD333" s="5"/>
      <c r="AJ333" s="3"/>
      <c r="AK333" s="3"/>
      <c r="AL333" s="3"/>
      <c r="AM333" s="3"/>
      <c r="AN333" s="20"/>
      <c r="AO333" s="3"/>
    </row>
    <row r="334" spans="2:41" x14ac:dyDescent="0.25">
      <c r="B334" s="13" t="s">
        <v>10</v>
      </c>
      <c r="C334" s="12">
        <f>R342</f>
        <v>0</v>
      </c>
      <c r="E334" s="9"/>
      <c r="F334" s="10"/>
      <c r="G334" s="10"/>
      <c r="H334" s="5"/>
      <c r="N334" s="3"/>
      <c r="O334" s="3"/>
      <c r="P334" s="3"/>
      <c r="Q334" s="3"/>
      <c r="R334" s="20"/>
      <c r="S334" s="3"/>
      <c r="V334" s="19"/>
      <c r="X334" s="13" t="s">
        <v>10</v>
      </c>
      <c r="Y334" s="12">
        <f>AN342</f>
        <v>0</v>
      </c>
      <c r="AA334" s="9"/>
      <c r="AB334" s="10"/>
      <c r="AC334" s="10"/>
      <c r="AD334" s="5"/>
      <c r="AJ334" s="3"/>
      <c r="AK334" s="3"/>
      <c r="AL334" s="3"/>
      <c r="AM334" s="3"/>
      <c r="AN334" s="20"/>
      <c r="AO334" s="3"/>
    </row>
    <row r="335" spans="2:41" x14ac:dyDescent="0.25">
      <c r="B335" s="13" t="s">
        <v>11</v>
      </c>
      <c r="C335" s="12"/>
      <c r="E335" s="9"/>
      <c r="F335" s="10"/>
      <c r="G335" s="10"/>
      <c r="H335" s="5"/>
      <c r="N335" s="3"/>
      <c r="O335" s="3"/>
      <c r="P335" s="3"/>
      <c r="Q335" s="3"/>
      <c r="R335" s="20"/>
      <c r="S335" s="3"/>
      <c r="V335" s="19"/>
      <c r="X335" s="13" t="s">
        <v>11</v>
      </c>
      <c r="Y335" s="12"/>
      <c r="AA335" s="9"/>
      <c r="AB335" s="10"/>
      <c r="AC335" s="10"/>
      <c r="AD335" s="5"/>
      <c r="AJ335" s="3"/>
      <c r="AK335" s="3"/>
      <c r="AL335" s="3"/>
      <c r="AM335" s="3"/>
      <c r="AN335" s="20"/>
      <c r="AO335" s="3"/>
    </row>
    <row r="336" spans="2:41" x14ac:dyDescent="0.25">
      <c r="B336" s="13" t="s">
        <v>12</v>
      </c>
      <c r="C336" s="12"/>
      <c r="E336" s="9"/>
      <c r="F336" s="10"/>
      <c r="G336" s="10"/>
      <c r="H336" s="5"/>
      <c r="N336" s="3"/>
      <c r="O336" s="3"/>
      <c r="P336" s="3"/>
      <c r="Q336" s="3"/>
      <c r="R336" s="20"/>
      <c r="S336" s="3"/>
      <c r="V336" s="19"/>
      <c r="X336" s="13" t="s">
        <v>12</v>
      </c>
      <c r="Y336" s="12"/>
      <c r="AA336" s="9"/>
      <c r="AB336" s="10"/>
      <c r="AC336" s="10"/>
      <c r="AD336" s="5"/>
      <c r="AJ336" s="3"/>
      <c r="AK336" s="3"/>
      <c r="AL336" s="3"/>
      <c r="AM336" s="3"/>
      <c r="AN336" s="20"/>
      <c r="AO336" s="3"/>
    </row>
    <row r="337" spans="2:41" x14ac:dyDescent="0.25">
      <c r="B337" s="13" t="s">
        <v>13</v>
      </c>
      <c r="C337" s="12"/>
      <c r="E337" s="9"/>
      <c r="F337" s="10"/>
      <c r="G337" s="10"/>
      <c r="H337" s="5"/>
      <c r="N337" s="3"/>
      <c r="O337" s="3"/>
      <c r="P337" s="3"/>
      <c r="Q337" s="3"/>
      <c r="R337" s="20"/>
      <c r="S337" s="3"/>
      <c r="V337" s="19"/>
      <c r="X337" s="13" t="s">
        <v>13</v>
      </c>
      <c r="Y337" s="12"/>
      <c r="AA337" s="9"/>
      <c r="AB337" s="10"/>
      <c r="AC337" s="10"/>
      <c r="AD337" s="5"/>
      <c r="AJ337" s="3"/>
      <c r="AK337" s="3"/>
      <c r="AL337" s="3"/>
      <c r="AM337" s="3"/>
      <c r="AN337" s="20"/>
      <c r="AO337" s="3"/>
    </row>
    <row r="338" spans="2:41" x14ac:dyDescent="0.25">
      <c r="B338" s="13" t="s">
        <v>14</v>
      </c>
      <c r="C338" s="12"/>
      <c r="E338" s="9"/>
      <c r="F338" s="10"/>
      <c r="G338" s="10"/>
      <c r="H338" s="5"/>
      <c r="N338" s="3"/>
      <c r="O338" s="3"/>
      <c r="P338" s="3"/>
      <c r="Q338" s="3"/>
      <c r="R338" s="20"/>
      <c r="S338" s="3"/>
      <c r="V338" s="19"/>
      <c r="X338" s="13" t="s">
        <v>14</v>
      </c>
      <c r="Y338" s="12"/>
      <c r="AA338" s="9"/>
      <c r="AB338" s="10"/>
      <c r="AC338" s="10"/>
      <c r="AD338" s="5"/>
      <c r="AJ338" s="3"/>
      <c r="AK338" s="3"/>
      <c r="AL338" s="3"/>
      <c r="AM338" s="3"/>
      <c r="AN338" s="20"/>
      <c r="AO338" s="3"/>
    </row>
    <row r="339" spans="2:41" x14ac:dyDescent="0.25">
      <c r="B339" s="13" t="s">
        <v>15</v>
      </c>
      <c r="C339" s="12"/>
      <c r="E339" s="9"/>
      <c r="F339" s="10"/>
      <c r="G339" s="10"/>
      <c r="H339" s="5"/>
      <c r="N339" s="3"/>
      <c r="O339" s="3"/>
      <c r="P339" s="3"/>
      <c r="Q339" s="3"/>
      <c r="R339" s="20"/>
      <c r="S339" s="3"/>
      <c r="V339" s="19"/>
      <c r="X339" s="13" t="s">
        <v>15</v>
      </c>
      <c r="Y339" s="12"/>
      <c r="AA339" s="9"/>
      <c r="AB339" s="10"/>
      <c r="AC339" s="10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3" t="s">
        <v>16</v>
      </c>
      <c r="C340" s="12"/>
      <c r="E340" s="161" t="s">
        <v>7</v>
      </c>
      <c r="F340" s="162"/>
      <c r="G340" s="163"/>
      <c r="H340" s="5">
        <f>SUM(H326:H339)</f>
        <v>0</v>
      </c>
      <c r="N340" s="3"/>
      <c r="O340" s="3"/>
      <c r="P340" s="3"/>
      <c r="Q340" s="3"/>
      <c r="R340" s="20"/>
      <c r="S340" s="3"/>
      <c r="V340" s="19"/>
      <c r="X340" s="13" t="s">
        <v>16</v>
      </c>
      <c r="Y340" s="12"/>
      <c r="AA340" s="161" t="s">
        <v>7</v>
      </c>
      <c r="AB340" s="162"/>
      <c r="AC340" s="163"/>
      <c r="AD340" s="5">
        <f>SUM(AD326:AD339)</f>
        <v>0</v>
      </c>
      <c r="AJ340" s="3"/>
      <c r="AK340" s="3"/>
      <c r="AL340" s="3"/>
      <c r="AM340" s="3"/>
      <c r="AN340" s="20"/>
      <c r="AO340" s="3"/>
    </row>
    <row r="341" spans="2:41" x14ac:dyDescent="0.25">
      <c r="B341" s="13" t="s">
        <v>17</v>
      </c>
      <c r="C341" s="12"/>
      <c r="E341" s="15"/>
      <c r="F341" s="15"/>
      <c r="G341" s="15"/>
      <c r="N341" s="3"/>
      <c r="O341" s="3"/>
      <c r="P341" s="3"/>
      <c r="Q341" s="3"/>
      <c r="R341" s="20"/>
      <c r="S341" s="3"/>
      <c r="V341" s="19"/>
      <c r="X341" s="13" t="s">
        <v>17</v>
      </c>
      <c r="Y341" s="12"/>
      <c r="AA341" s="15"/>
      <c r="AB341" s="15"/>
      <c r="AC341" s="15"/>
      <c r="AJ341" s="3"/>
      <c r="AK341" s="3"/>
      <c r="AL341" s="3"/>
      <c r="AM341" s="3"/>
      <c r="AN341" s="20"/>
      <c r="AO341" s="3"/>
    </row>
    <row r="342" spans="2:41" x14ac:dyDescent="0.25">
      <c r="B342" s="14"/>
      <c r="C342" s="12"/>
      <c r="N342" s="161" t="s">
        <v>7</v>
      </c>
      <c r="O342" s="162"/>
      <c r="P342" s="162"/>
      <c r="Q342" s="163"/>
      <c r="R342" s="20">
        <f>SUM(R326:R341)</f>
        <v>0</v>
      </c>
      <c r="S342" s="3"/>
      <c r="V342" s="19"/>
      <c r="X342" s="14"/>
      <c r="Y342" s="12"/>
      <c r="AJ342" s="161" t="s">
        <v>7</v>
      </c>
      <c r="AK342" s="162"/>
      <c r="AL342" s="162"/>
      <c r="AM342" s="163"/>
      <c r="AN342" s="20">
        <f>SUM(AN326:AN341)</f>
        <v>0</v>
      </c>
      <c r="AO342" s="3"/>
    </row>
    <row r="343" spans="2:41" x14ac:dyDescent="0.25">
      <c r="B343" s="14"/>
      <c r="C343" s="12"/>
      <c r="V343" s="19"/>
      <c r="X343" s="14"/>
      <c r="Y343" s="12"/>
    </row>
    <row r="344" spans="2:41" x14ac:dyDescent="0.25">
      <c r="B344" s="14"/>
      <c r="C344" s="12"/>
      <c r="V344" s="19"/>
      <c r="X344" s="14"/>
      <c r="Y344" s="12"/>
    </row>
    <row r="345" spans="2:41" x14ac:dyDescent="0.25">
      <c r="B345" s="14"/>
      <c r="C345" s="12"/>
      <c r="E345" s="16"/>
      <c r="V345" s="19"/>
      <c r="X345" s="14"/>
      <c r="Y345" s="12"/>
      <c r="AA345" s="16"/>
    </row>
    <row r="346" spans="2:41" x14ac:dyDescent="0.25">
      <c r="B346" s="14"/>
      <c r="C346" s="12"/>
      <c r="V346" s="19"/>
      <c r="X346" s="14"/>
      <c r="Y346" s="12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4"/>
      <c r="C348" s="12"/>
      <c r="V348" s="19"/>
      <c r="X348" s="14"/>
      <c r="Y348" s="12"/>
    </row>
    <row r="349" spans="2:41" x14ac:dyDescent="0.25">
      <c r="B349" s="14"/>
      <c r="C349" s="12"/>
      <c r="V349" s="19"/>
      <c r="X349" s="14"/>
      <c r="Y349" s="12"/>
    </row>
    <row r="350" spans="2:41" x14ac:dyDescent="0.25">
      <c r="B350" s="14"/>
      <c r="C350" s="12"/>
      <c r="V350" s="19"/>
      <c r="X350" s="14"/>
      <c r="Y350" s="12"/>
    </row>
    <row r="351" spans="2:41" x14ac:dyDescent="0.25">
      <c r="B351" s="13"/>
      <c r="C351" s="12"/>
      <c r="V351" s="19"/>
      <c r="X351" s="13"/>
      <c r="Y351" s="12"/>
    </row>
    <row r="352" spans="2:41" x14ac:dyDescent="0.25">
      <c r="B352" s="17" t="s">
        <v>18</v>
      </c>
      <c r="C352" s="18">
        <f>SUM(C333:C351)</f>
        <v>0</v>
      </c>
      <c r="D352" s="30" t="s">
        <v>22</v>
      </c>
      <c r="E352" s="30" t="s">
        <v>21</v>
      </c>
      <c r="V352" s="19"/>
      <c r="X352" s="17" t="s">
        <v>18</v>
      </c>
      <c r="Y352" s="18">
        <f>SUM(Y333:Y351)</f>
        <v>0</v>
      </c>
      <c r="Z352" s="30" t="s">
        <v>22</v>
      </c>
      <c r="AA352" s="30" t="s">
        <v>21</v>
      </c>
    </row>
    <row r="353" spans="5:31" x14ac:dyDescent="0.25">
      <c r="E353" s="1" t="s">
        <v>19</v>
      </c>
      <c r="V353" s="19"/>
      <c r="AA353" s="1" t="s">
        <v>19</v>
      </c>
    </row>
    <row r="354" spans="5:31" x14ac:dyDescent="0.25">
      <c r="V354" s="19"/>
    </row>
    <row r="355" spans="5:31" x14ac:dyDescent="0.25">
      <c r="V355" s="19"/>
    </row>
    <row r="356" spans="5:31" x14ac:dyDescent="0.25">
      <c r="V356" s="19"/>
    </row>
    <row r="357" spans="5:31" x14ac:dyDescent="0.25">
      <c r="V357" s="19"/>
    </row>
    <row r="358" spans="5:31" x14ac:dyDescent="0.25">
      <c r="V358" s="19"/>
    </row>
    <row r="359" spans="5:31" x14ac:dyDescent="0.25">
      <c r="V359" s="19"/>
    </row>
    <row r="360" spans="5:31" x14ac:dyDescent="0.25">
      <c r="V360" s="19"/>
    </row>
    <row r="361" spans="5:31" x14ac:dyDescent="0.25">
      <c r="V361" s="19"/>
    </row>
    <row r="362" spans="5:31" x14ac:dyDescent="0.25">
      <c r="V362" s="19"/>
    </row>
    <row r="363" spans="5:31" x14ac:dyDescent="0.25">
      <c r="V363" s="19"/>
    </row>
    <row r="364" spans="5:31" x14ac:dyDescent="0.25">
      <c r="V364" s="19"/>
    </row>
    <row r="365" spans="5:31" x14ac:dyDescent="0.25">
      <c r="V365" s="19"/>
    </row>
    <row r="366" spans="5:31" x14ac:dyDescent="0.25">
      <c r="V366" s="19"/>
      <c r="AC366" s="164" t="s">
        <v>29</v>
      </c>
      <c r="AD366" s="164"/>
      <c r="AE366" s="164"/>
    </row>
    <row r="367" spans="5:31" x14ac:dyDescent="0.25">
      <c r="H367" s="165" t="s">
        <v>28</v>
      </c>
      <c r="I367" s="165"/>
      <c r="J367" s="165"/>
      <c r="V367" s="19"/>
      <c r="AC367" s="164"/>
      <c r="AD367" s="164"/>
      <c r="AE367" s="164"/>
    </row>
    <row r="368" spans="5:31" x14ac:dyDescent="0.25">
      <c r="H368" s="165"/>
      <c r="I368" s="165"/>
      <c r="J368" s="165"/>
      <c r="V368" s="19"/>
      <c r="AC368" s="164"/>
      <c r="AD368" s="164"/>
      <c r="AE368" s="164"/>
    </row>
    <row r="369" spans="2:41" x14ac:dyDescent="0.25">
      <c r="V369" s="19"/>
    </row>
    <row r="370" spans="2:41" x14ac:dyDescent="0.25">
      <c r="V370" s="19"/>
    </row>
    <row r="371" spans="2:41" ht="23.25" x14ac:dyDescent="0.35">
      <c r="B371" s="24" t="s">
        <v>64</v>
      </c>
      <c r="V371" s="19"/>
      <c r="X371" s="24" t="s">
        <v>64</v>
      </c>
    </row>
    <row r="372" spans="2:41" ht="23.25" x14ac:dyDescent="0.35">
      <c r="B372" s="25" t="s">
        <v>32</v>
      </c>
      <c r="C372" s="22">
        <f>IF(X324="PAGADO",0,Y329)</f>
        <v>0</v>
      </c>
      <c r="E372" s="166" t="s">
        <v>20</v>
      </c>
      <c r="F372" s="166"/>
      <c r="G372" s="166"/>
      <c r="H372" s="166"/>
      <c r="V372" s="19"/>
      <c r="X372" s="25" t="s">
        <v>32</v>
      </c>
      <c r="Y372" s="22">
        <f>IF(B372="PAGADO",0,C377)</f>
        <v>0</v>
      </c>
      <c r="AA372" s="166" t="s">
        <v>20</v>
      </c>
      <c r="AB372" s="166"/>
      <c r="AC372" s="166"/>
      <c r="AD372" s="166"/>
    </row>
    <row r="373" spans="2:41" x14ac:dyDescent="0.25">
      <c r="B373" s="1" t="s">
        <v>0</v>
      </c>
      <c r="C373" s="21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9"/>
      <c r="X373" s="1" t="s">
        <v>0</v>
      </c>
      <c r="Y373" s="21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2"/>
      <c r="E374" s="4"/>
      <c r="F374" s="3"/>
      <c r="G374" s="3"/>
      <c r="H374" s="5"/>
      <c r="N374" s="3"/>
      <c r="O374" s="3"/>
      <c r="P374" s="3"/>
      <c r="Q374" s="3"/>
      <c r="R374" s="20"/>
      <c r="S374" s="3"/>
      <c r="V374" s="19"/>
      <c r="Y374" s="22"/>
      <c r="AA374" s="4"/>
      <c r="AB374" s="3"/>
      <c r="AC374" s="3"/>
      <c r="AD374" s="5"/>
      <c r="AJ374" s="3"/>
      <c r="AK374" s="3"/>
      <c r="AL374" s="3"/>
      <c r="AM374" s="3"/>
      <c r="AN374" s="20"/>
      <c r="AO374" s="3"/>
    </row>
    <row r="375" spans="2:41" x14ac:dyDescent="0.25">
      <c r="B375" s="1" t="s">
        <v>24</v>
      </c>
      <c r="C375" s="21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20"/>
      <c r="S375" s="3"/>
      <c r="V375" s="19"/>
      <c r="X375" s="1" t="s">
        <v>24</v>
      </c>
      <c r="Y375" s="21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20"/>
      <c r="AO375" s="3"/>
    </row>
    <row r="376" spans="2:41" x14ac:dyDescent="0.25">
      <c r="B376" s="1" t="s">
        <v>9</v>
      </c>
      <c r="C376" s="22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20"/>
      <c r="S376" s="3"/>
      <c r="V376" s="19"/>
      <c r="X376" s="1" t="s">
        <v>9</v>
      </c>
      <c r="Y376" s="22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20"/>
      <c r="AO376" s="3"/>
    </row>
    <row r="377" spans="2:41" x14ac:dyDescent="0.25">
      <c r="B377" s="6" t="s">
        <v>25</v>
      </c>
      <c r="C377" s="23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20"/>
      <c r="S377" s="3"/>
      <c r="V377" s="19"/>
      <c r="X377" s="6" t="s">
        <v>8</v>
      </c>
      <c r="Y377" s="23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20"/>
      <c r="AO377" s="3"/>
    </row>
    <row r="378" spans="2:41" ht="26.25" x14ac:dyDescent="0.4">
      <c r="B378" s="167" t="str">
        <f>IF(C377&lt;0,"NO PAGAR","COBRAR")</f>
        <v>COBRAR</v>
      </c>
      <c r="C378" s="167"/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67" t="str">
        <f>IF(Y377&lt;0,"NO PAGAR","COBRAR")</f>
        <v>COBRAR</v>
      </c>
      <c r="Y378" s="167"/>
      <c r="AA378" s="9"/>
      <c r="AB378" s="10"/>
      <c r="AC378" s="10"/>
      <c r="AD378" s="5"/>
      <c r="AJ378" s="3"/>
      <c r="AK378" s="3"/>
      <c r="AL378" s="3"/>
      <c r="AM378" s="3"/>
      <c r="AN378" s="20"/>
      <c r="AO378" s="3"/>
    </row>
    <row r="379" spans="2:41" x14ac:dyDescent="0.25">
      <c r="B379" s="159" t="s">
        <v>9</v>
      </c>
      <c r="C379" s="160"/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59" t="s">
        <v>9</v>
      </c>
      <c r="Y379" s="160"/>
      <c r="AA379" s="9"/>
      <c r="AB379" s="10"/>
      <c r="AC379" s="10"/>
      <c r="AD379" s="5"/>
      <c r="AJ379" s="3"/>
      <c r="AK379" s="3"/>
      <c r="AL379" s="3"/>
      <c r="AM379" s="3"/>
      <c r="AN379" s="20"/>
      <c r="AO379" s="3"/>
    </row>
    <row r="380" spans="2:41" x14ac:dyDescent="0.25">
      <c r="B380" s="11" t="str">
        <f>IF(C413&lt;0,"SALDO A FAVOR","SALDO ADELANTAD0'")</f>
        <v>SALDO ADELANTAD0'</v>
      </c>
      <c r="C380" s="12">
        <f>IF(Y324&lt;=0,Y324*-1)</f>
        <v>0</v>
      </c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1" t="str">
        <f>IF(C377&lt;0,"SALDO ADELANTADO","SALDO A FAVOR'")</f>
        <v>SALDO A FAVOR'</v>
      </c>
      <c r="Y380" s="12">
        <f>IF(C377&lt;=0,C377*-1)</f>
        <v>0</v>
      </c>
      <c r="AA380" s="9"/>
      <c r="AB380" s="10"/>
      <c r="AC380" s="10"/>
      <c r="AD380" s="5"/>
      <c r="AJ380" s="3"/>
      <c r="AK380" s="3"/>
      <c r="AL380" s="3"/>
      <c r="AM380" s="3"/>
      <c r="AN380" s="20"/>
      <c r="AO380" s="3"/>
    </row>
    <row r="381" spans="2:41" x14ac:dyDescent="0.25">
      <c r="B381" s="13" t="s">
        <v>10</v>
      </c>
      <c r="C381" s="12">
        <f>R390</f>
        <v>0</v>
      </c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10</v>
      </c>
      <c r="Y381" s="12">
        <f>AN390</f>
        <v>0</v>
      </c>
      <c r="AA381" s="9"/>
      <c r="AB381" s="10"/>
      <c r="AC381" s="10"/>
      <c r="AD381" s="5"/>
      <c r="AJ381" s="3"/>
      <c r="AK381" s="3"/>
      <c r="AL381" s="3"/>
      <c r="AM381" s="3"/>
      <c r="AN381" s="20"/>
      <c r="AO381" s="3"/>
    </row>
    <row r="382" spans="2:41" x14ac:dyDescent="0.25">
      <c r="B382" s="13" t="s">
        <v>11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11</v>
      </c>
      <c r="Y382" s="12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3" t="s">
        <v>12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12</v>
      </c>
      <c r="Y383" s="12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3" t="s">
        <v>13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13</v>
      </c>
      <c r="Y384" s="12"/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x14ac:dyDescent="0.25">
      <c r="B385" s="13" t="s">
        <v>14</v>
      </c>
      <c r="C385" s="12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3" t="s">
        <v>14</v>
      </c>
      <c r="Y385" s="12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3" t="s">
        <v>15</v>
      </c>
      <c r="C386" s="12"/>
      <c r="E386" s="9"/>
      <c r="F386" s="10"/>
      <c r="G386" s="10"/>
      <c r="H386" s="5"/>
      <c r="N386" s="3"/>
      <c r="O386" s="3"/>
      <c r="P386" s="3"/>
      <c r="Q386" s="3"/>
      <c r="R386" s="20"/>
      <c r="S386" s="3"/>
      <c r="V386" s="19"/>
      <c r="X386" s="13" t="s">
        <v>15</v>
      </c>
      <c r="Y386" s="12"/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1" x14ac:dyDescent="0.25">
      <c r="B387" s="13" t="s">
        <v>16</v>
      </c>
      <c r="C387" s="12"/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3" t="s">
        <v>16</v>
      </c>
      <c r="Y387" s="12"/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3" t="s">
        <v>17</v>
      </c>
      <c r="C388" s="12"/>
      <c r="E388" s="161" t="s">
        <v>7</v>
      </c>
      <c r="F388" s="162"/>
      <c r="G388" s="163"/>
      <c r="H388" s="5">
        <f>SUM(H374:H387)</f>
        <v>0</v>
      </c>
      <c r="N388" s="3"/>
      <c r="O388" s="3"/>
      <c r="P388" s="3"/>
      <c r="Q388" s="3"/>
      <c r="R388" s="20"/>
      <c r="S388" s="3"/>
      <c r="V388" s="19"/>
      <c r="X388" s="13" t="s">
        <v>17</v>
      </c>
      <c r="Y388" s="12"/>
      <c r="AA388" s="161" t="s">
        <v>7</v>
      </c>
      <c r="AB388" s="162"/>
      <c r="AC388" s="163"/>
      <c r="AD388" s="5">
        <f>SUM(AD374:AD387)</f>
        <v>0</v>
      </c>
      <c r="AJ388" s="3"/>
      <c r="AK388" s="3"/>
      <c r="AL388" s="3"/>
      <c r="AM388" s="3"/>
      <c r="AN388" s="20"/>
      <c r="AO388" s="3"/>
    </row>
    <row r="389" spans="2:41" x14ac:dyDescent="0.25">
      <c r="B389" s="14"/>
      <c r="C389" s="12"/>
      <c r="E389" s="15"/>
      <c r="F389" s="15"/>
      <c r="G389" s="15"/>
      <c r="N389" s="3"/>
      <c r="O389" s="3"/>
      <c r="P389" s="3"/>
      <c r="Q389" s="3"/>
      <c r="R389" s="20"/>
      <c r="S389" s="3"/>
      <c r="V389" s="19"/>
      <c r="X389" s="14"/>
      <c r="Y389" s="12"/>
      <c r="AA389" s="15"/>
      <c r="AB389" s="15"/>
      <c r="AC389" s="15"/>
      <c r="AJ389" s="3"/>
      <c r="AK389" s="3"/>
      <c r="AL389" s="3"/>
      <c r="AM389" s="3"/>
      <c r="AN389" s="20"/>
      <c r="AO389" s="3"/>
    </row>
    <row r="390" spans="2:41" x14ac:dyDescent="0.25">
      <c r="B390" s="14"/>
      <c r="C390" s="12"/>
      <c r="N390" s="161" t="s">
        <v>7</v>
      </c>
      <c r="O390" s="162"/>
      <c r="P390" s="162"/>
      <c r="Q390" s="163"/>
      <c r="R390" s="20">
        <f>SUM(R374:R389)</f>
        <v>0</v>
      </c>
      <c r="S390" s="3"/>
      <c r="V390" s="19"/>
      <c r="X390" s="14"/>
      <c r="Y390" s="12"/>
      <c r="AJ390" s="161" t="s">
        <v>7</v>
      </c>
      <c r="AK390" s="162"/>
      <c r="AL390" s="162"/>
      <c r="AM390" s="163"/>
      <c r="AN390" s="20">
        <f>SUM(AN374:AN389)</f>
        <v>0</v>
      </c>
      <c r="AO390" s="3"/>
    </row>
    <row r="391" spans="2:41" x14ac:dyDescent="0.25">
      <c r="B391" s="14"/>
      <c r="C391" s="12"/>
      <c r="V391" s="19"/>
      <c r="X391" s="14"/>
      <c r="Y391" s="12"/>
    </row>
    <row r="392" spans="2:41" x14ac:dyDescent="0.25">
      <c r="B392" s="14"/>
      <c r="C392" s="12"/>
      <c r="V392" s="19"/>
      <c r="X392" s="14"/>
      <c r="Y392" s="12"/>
    </row>
    <row r="393" spans="2:41" x14ac:dyDescent="0.25">
      <c r="B393" s="14"/>
      <c r="C393" s="12"/>
      <c r="E393" s="16"/>
      <c r="V393" s="19"/>
      <c r="X393" s="14"/>
      <c r="Y393" s="12"/>
      <c r="AA393" s="16"/>
    </row>
    <row r="394" spans="2:41" x14ac:dyDescent="0.25">
      <c r="B394" s="14"/>
      <c r="C394" s="12"/>
      <c r="V394" s="19"/>
      <c r="X394" s="14"/>
      <c r="Y394" s="12"/>
    </row>
    <row r="395" spans="2:41" x14ac:dyDescent="0.25">
      <c r="B395" s="14"/>
      <c r="C395" s="12"/>
      <c r="V395" s="19"/>
      <c r="X395" s="14"/>
      <c r="Y395" s="12"/>
    </row>
    <row r="396" spans="2:41" x14ac:dyDescent="0.25">
      <c r="B396" s="14"/>
      <c r="C396" s="12"/>
      <c r="V396" s="19"/>
      <c r="X396" s="14"/>
      <c r="Y396" s="12"/>
    </row>
    <row r="397" spans="2:41" x14ac:dyDescent="0.25">
      <c r="B397" s="14"/>
      <c r="C397" s="12"/>
      <c r="V397" s="19"/>
      <c r="X397" s="14"/>
      <c r="Y397" s="12"/>
    </row>
    <row r="398" spans="2:41" x14ac:dyDescent="0.25">
      <c r="B398" s="13"/>
      <c r="C398" s="12"/>
      <c r="V398" s="19"/>
      <c r="X398" s="13"/>
      <c r="Y398" s="12"/>
    </row>
    <row r="399" spans="2:41" x14ac:dyDescent="0.25">
      <c r="B399" s="17" t="s">
        <v>18</v>
      </c>
      <c r="C399" s="18">
        <f>SUM(C380:C398)</f>
        <v>0</v>
      </c>
      <c r="V399" s="19"/>
      <c r="X399" s="17" t="s">
        <v>18</v>
      </c>
      <c r="Y399" s="18">
        <f>SUM(Y380:Y398)</f>
        <v>0</v>
      </c>
    </row>
    <row r="400" spans="2:41" x14ac:dyDescent="0.25">
      <c r="D400" s="30" t="s">
        <v>22</v>
      </c>
      <c r="E400" s="30" t="s">
        <v>21</v>
      </c>
      <c r="V400" s="19"/>
      <c r="Z400" s="30" t="s">
        <v>22</v>
      </c>
      <c r="AA400" s="30" t="s">
        <v>21</v>
      </c>
    </row>
    <row r="401" spans="1:43" x14ac:dyDescent="0.25">
      <c r="E401" s="1" t="s">
        <v>19</v>
      </c>
      <c r="V401" s="19"/>
      <c r="AA401" s="1" t="s">
        <v>19</v>
      </c>
    </row>
    <row r="402" spans="1:43" x14ac:dyDescent="0.25"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V405" s="19"/>
    </row>
    <row r="406" spans="1:43" x14ac:dyDescent="0.25">
      <c r="V406" s="19"/>
    </row>
    <row r="407" spans="1:43" x14ac:dyDescent="0.25">
      <c r="V407" s="19"/>
    </row>
    <row r="408" spans="1:4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</row>
    <row r="409" spans="1:43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</row>
    <row r="410" spans="1:43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</row>
    <row r="411" spans="1:43" x14ac:dyDescent="0.25">
      <c r="V411" s="19"/>
    </row>
    <row r="412" spans="1:43" x14ac:dyDescent="0.25">
      <c r="H412" s="165" t="s">
        <v>30</v>
      </c>
      <c r="I412" s="165"/>
      <c r="J412" s="165"/>
      <c r="V412" s="19"/>
      <c r="AA412" s="165" t="s">
        <v>31</v>
      </c>
      <c r="AB412" s="165"/>
      <c r="AC412" s="165"/>
    </row>
    <row r="413" spans="1:43" x14ac:dyDescent="0.25">
      <c r="H413" s="165"/>
      <c r="I413" s="165"/>
      <c r="J413" s="165"/>
      <c r="V413" s="19"/>
      <c r="AA413" s="165"/>
      <c r="AB413" s="165"/>
      <c r="AC413" s="165"/>
    </row>
    <row r="414" spans="1:43" x14ac:dyDescent="0.25">
      <c r="V414" s="19"/>
    </row>
    <row r="415" spans="1:43" x14ac:dyDescent="0.25">
      <c r="V415" s="19"/>
    </row>
    <row r="416" spans="1:43" ht="23.25" x14ac:dyDescent="0.35">
      <c r="B416" s="26" t="s">
        <v>64</v>
      </c>
      <c r="V416" s="19"/>
      <c r="X416" s="24" t="s">
        <v>64</v>
      </c>
    </row>
    <row r="417" spans="2:41" ht="23.25" x14ac:dyDescent="0.35">
      <c r="B417" s="25" t="s">
        <v>32</v>
      </c>
      <c r="C417" s="22">
        <f>IF(X372="PAGADO",0,C377)</f>
        <v>0</v>
      </c>
      <c r="E417" s="166" t="s">
        <v>20</v>
      </c>
      <c r="F417" s="166"/>
      <c r="G417" s="166"/>
      <c r="H417" s="166"/>
      <c r="V417" s="19"/>
      <c r="X417" s="25" t="s">
        <v>32</v>
      </c>
      <c r="Y417" s="22">
        <f>IF(B1217="PAGADO",0,C422)</f>
        <v>0</v>
      </c>
      <c r="AA417" s="166" t="s">
        <v>20</v>
      </c>
      <c r="AB417" s="166"/>
      <c r="AC417" s="166"/>
      <c r="AD417" s="166"/>
    </row>
    <row r="418" spans="2:41" x14ac:dyDescent="0.25">
      <c r="B418" s="1" t="s">
        <v>0</v>
      </c>
      <c r="C418" s="21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9"/>
      <c r="X418" s="1" t="s">
        <v>0</v>
      </c>
      <c r="Y418" s="21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2"/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Y419" s="22"/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1" t="s">
        <v>24</v>
      </c>
      <c r="C420" s="21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X420" s="1" t="s">
        <v>24</v>
      </c>
      <c r="Y420" s="21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x14ac:dyDescent="0.25">
      <c r="B421" s="1" t="s">
        <v>9</v>
      </c>
      <c r="C421" s="22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20"/>
      <c r="S421" s="3"/>
      <c r="V421" s="19"/>
      <c r="X421" s="1" t="s">
        <v>9</v>
      </c>
      <c r="Y421" s="22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6" t="s">
        <v>26</v>
      </c>
      <c r="C422" s="23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20"/>
      <c r="S422" s="3"/>
      <c r="V422" s="19"/>
      <c r="X422" s="6" t="s">
        <v>27</v>
      </c>
      <c r="Y422" s="23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20"/>
      <c r="AO422" s="3"/>
    </row>
    <row r="423" spans="2:41" ht="23.25" x14ac:dyDescent="0.35">
      <c r="B423" s="6"/>
      <c r="C423" s="7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68" t="str">
        <f>IF(Y422&lt;0,"NO PAGAR","COBRAR'")</f>
        <v>COBRAR'</v>
      </c>
      <c r="Y423" s="168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ht="23.25" x14ac:dyDescent="0.35">
      <c r="B424" s="168" t="str">
        <f>IF(C422&lt;0,"NO PAGAR","COBRAR'")</f>
        <v>COBRAR'</v>
      </c>
      <c r="C424" s="168"/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6"/>
      <c r="Y424" s="8"/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59" t="s">
        <v>9</v>
      </c>
      <c r="C425" s="160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59" t="s">
        <v>9</v>
      </c>
      <c r="Y425" s="160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1" t="str">
        <f>IF(Y377&lt;0,"SALDO ADELANTADO","SALDO A FAVOR '")</f>
        <v>SALDO A FAVOR '</v>
      </c>
      <c r="C426" s="12">
        <f>IF(Y377&lt;=0,Y377*-1)</f>
        <v>0</v>
      </c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1" t="str">
        <f>IF(C422&lt;0,"SALDO ADELANTADO","SALDO A FAVOR'")</f>
        <v>SALDO A FAVOR'</v>
      </c>
      <c r="Y426" s="12">
        <f>IF(C422&lt;=0,C422*-1)</f>
        <v>0</v>
      </c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10</v>
      </c>
      <c r="C427" s="12">
        <f>R435</f>
        <v>0</v>
      </c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10</v>
      </c>
      <c r="Y427" s="12">
        <f>AN435</f>
        <v>0</v>
      </c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11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11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12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12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13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13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14</v>
      </c>
      <c r="C431" s="12"/>
      <c r="E431" s="9"/>
      <c r="F431" s="10"/>
      <c r="G431" s="10"/>
      <c r="H431" s="5"/>
      <c r="N431" s="3"/>
      <c r="O431" s="3"/>
      <c r="P431" s="3"/>
      <c r="Q431" s="3"/>
      <c r="R431" s="20"/>
      <c r="S431" s="3"/>
      <c r="V431" s="19"/>
      <c r="X431" s="13" t="s">
        <v>14</v>
      </c>
      <c r="Y431" s="12"/>
      <c r="AA431" s="9"/>
      <c r="AB431" s="10"/>
      <c r="AC431" s="10"/>
      <c r="AD431" s="5"/>
      <c r="AJ431" s="3"/>
      <c r="AK431" s="3"/>
      <c r="AL431" s="3"/>
      <c r="AM431" s="3"/>
      <c r="AN431" s="20"/>
      <c r="AO431" s="3"/>
    </row>
    <row r="432" spans="2:41" x14ac:dyDescent="0.25">
      <c r="B432" s="13" t="s">
        <v>15</v>
      </c>
      <c r="C432" s="12"/>
      <c r="E432" s="9"/>
      <c r="F432" s="10"/>
      <c r="G432" s="10"/>
      <c r="H432" s="5"/>
      <c r="N432" s="3"/>
      <c r="O432" s="3"/>
      <c r="P432" s="3"/>
      <c r="Q432" s="3"/>
      <c r="R432" s="20"/>
      <c r="S432" s="3"/>
      <c r="V432" s="19"/>
      <c r="X432" s="13" t="s">
        <v>15</v>
      </c>
      <c r="Y432" s="12"/>
      <c r="AA432" s="9"/>
      <c r="AB432" s="10"/>
      <c r="AC432" s="10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3" t="s">
        <v>16</v>
      </c>
      <c r="C433" s="12"/>
      <c r="E433" s="161" t="s">
        <v>7</v>
      </c>
      <c r="F433" s="162"/>
      <c r="G433" s="163"/>
      <c r="H433" s="5">
        <f>SUM(H419:H432)</f>
        <v>0</v>
      </c>
      <c r="N433" s="3"/>
      <c r="O433" s="3"/>
      <c r="P433" s="3"/>
      <c r="Q433" s="3"/>
      <c r="R433" s="20"/>
      <c r="S433" s="3"/>
      <c r="V433" s="19"/>
      <c r="X433" s="13" t="s">
        <v>16</v>
      </c>
      <c r="Y433" s="12"/>
      <c r="AA433" s="161" t="s">
        <v>7</v>
      </c>
      <c r="AB433" s="162"/>
      <c r="AC433" s="163"/>
      <c r="AD433" s="5">
        <f>SUM(AD419:AD432)</f>
        <v>0</v>
      </c>
      <c r="AJ433" s="3"/>
      <c r="AK433" s="3"/>
      <c r="AL433" s="3"/>
      <c r="AM433" s="3"/>
      <c r="AN433" s="20"/>
      <c r="AO433" s="3"/>
    </row>
    <row r="434" spans="2:41" x14ac:dyDescent="0.25">
      <c r="B434" s="13" t="s">
        <v>17</v>
      </c>
      <c r="C434" s="12"/>
      <c r="E434" s="15"/>
      <c r="F434" s="15"/>
      <c r="G434" s="15"/>
      <c r="N434" s="3"/>
      <c r="O434" s="3"/>
      <c r="P434" s="3"/>
      <c r="Q434" s="3"/>
      <c r="R434" s="20"/>
      <c r="S434" s="3"/>
      <c r="V434" s="19"/>
      <c r="X434" s="13" t="s">
        <v>17</v>
      </c>
      <c r="Y434" s="12"/>
      <c r="AA434" s="15"/>
      <c r="AB434" s="15"/>
      <c r="AC434" s="15"/>
      <c r="AJ434" s="3"/>
      <c r="AK434" s="3"/>
      <c r="AL434" s="3"/>
      <c r="AM434" s="3"/>
      <c r="AN434" s="20"/>
      <c r="AO434" s="3"/>
    </row>
    <row r="435" spans="2:41" x14ac:dyDescent="0.25">
      <c r="B435" s="14"/>
      <c r="C435" s="12"/>
      <c r="N435" s="161" t="s">
        <v>7</v>
      </c>
      <c r="O435" s="162"/>
      <c r="P435" s="162"/>
      <c r="Q435" s="163"/>
      <c r="R435" s="20">
        <f>SUM(R419:R434)</f>
        <v>0</v>
      </c>
      <c r="S435" s="3"/>
      <c r="V435" s="19"/>
      <c r="X435" s="14"/>
      <c r="Y435" s="12"/>
      <c r="AJ435" s="161" t="s">
        <v>7</v>
      </c>
      <c r="AK435" s="162"/>
      <c r="AL435" s="162"/>
      <c r="AM435" s="163"/>
      <c r="AN435" s="20">
        <f>SUM(AN419:AN434)</f>
        <v>0</v>
      </c>
      <c r="AO435" s="3"/>
    </row>
    <row r="436" spans="2:41" x14ac:dyDescent="0.25">
      <c r="B436" s="14"/>
      <c r="C436" s="12"/>
      <c r="V436" s="19"/>
      <c r="X436" s="14"/>
      <c r="Y436" s="12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E438" s="16"/>
      <c r="V438" s="19"/>
      <c r="X438" s="14"/>
      <c r="Y438" s="12"/>
      <c r="AA438" s="16"/>
    </row>
    <row r="439" spans="2:41" x14ac:dyDescent="0.25">
      <c r="B439" s="14"/>
      <c r="C439" s="12"/>
      <c r="V439" s="19"/>
      <c r="X439" s="14"/>
      <c r="Y439" s="12"/>
    </row>
    <row r="440" spans="2:41" x14ac:dyDescent="0.25">
      <c r="B440" s="14"/>
      <c r="C440" s="12"/>
      <c r="V440" s="19"/>
      <c r="X440" s="14"/>
      <c r="Y440" s="12"/>
    </row>
    <row r="441" spans="2:41" x14ac:dyDescent="0.25">
      <c r="B441" s="14"/>
      <c r="C441" s="12"/>
      <c r="V441" s="19"/>
      <c r="X441" s="14"/>
      <c r="Y441" s="12"/>
    </row>
    <row r="442" spans="2:41" x14ac:dyDescent="0.25">
      <c r="B442" s="14"/>
      <c r="C442" s="12"/>
      <c r="V442" s="19"/>
      <c r="X442" s="14"/>
      <c r="Y442" s="12"/>
    </row>
    <row r="443" spans="2:41" x14ac:dyDescent="0.25">
      <c r="B443" s="14"/>
      <c r="C443" s="12"/>
      <c r="V443" s="19"/>
      <c r="X443" s="14"/>
      <c r="Y443" s="12"/>
    </row>
    <row r="444" spans="2:41" x14ac:dyDescent="0.25">
      <c r="B444" s="13"/>
      <c r="C444" s="12"/>
      <c r="V444" s="19"/>
      <c r="X444" s="13"/>
      <c r="Y444" s="12"/>
    </row>
    <row r="445" spans="2:41" x14ac:dyDescent="0.25">
      <c r="B445" s="17" t="s">
        <v>18</v>
      </c>
      <c r="C445" s="18">
        <f>SUM(C426:C444)</f>
        <v>0</v>
      </c>
      <c r="D445" s="30" t="s">
        <v>22</v>
      </c>
      <c r="E445" s="30" t="s">
        <v>21</v>
      </c>
      <c r="V445" s="19"/>
      <c r="X445" s="17" t="s">
        <v>18</v>
      </c>
      <c r="Y445" s="18">
        <f>SUM(Y426:Y444)</f>
        <v>0</v>
      </c>
      <c r="Z445" s="30" t="s">
        <v>22</v>
      </c>
      <c r="AA445" s="30" t="s">
        <v>21</v>
      </c>
    </row>
    <row r="446" spans="2:41" x14ac:dyDescent="0.25">
      <c r="E446" s="1" t="s">
        <v>19</v>
      </c>
      <c r="V446" s="19"/>
      <c r="AA446" s="1" t="s">
        <v>19</v>
      </c>
    </row>
    <row r="447" spans="2:41" x14ac:dyDescent="0.25">
      <c r="V447" s="19"/>
    </row>
    <row r="448" spans="2:41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</row>
    <row r="461" spans="8:31" x14ac:dyDescent="0.25">
      <c r="V461" s="19"/>
    </row>
    <row r="462" spans="8:31" x14ac:dyDescent="0.25">
      <c r="V462" s="19"/>
    </row>
    <row r="463" spans="8:31" x14ac:dyDescent="0.25">
      <c r="V463" s="19"/>
      <c r="AC463" s="164" t="s">
        <v>29</v>
      </c>
      <c r="AD463" s="164"/>
      <c r="AE463" s="164"/>
    </row>
    <row r="464" spans="8:31" x14ac:dyDescent="0.25">
      <c r="H464" s="165" t="s">
        <v>28</v>
      </c>
      <c r="I464" s="165"/>
      <c r="J464" s="165"/>
      <c r="V464" s="19"/>
      <c r="AC464" s="164"/>
      <c r="AD464" s="164"/>
      <c r="AE464" s="164"/>
    </row>
    <row r="465" spans="2:41" x14ac:dyDescent="0.25">
      <c r="H465" s="165"/>
      <c r="I465" s="165"/>
      <c r="J465" s="165"/>
      <c r="V465" s="19"/>
      <c r="AC465" s="164"/>
      <c r="AD465" s="164"/>
      <c r="AE465" s="164"/>
    </row>
    <row r="466" spans="2:41" x14ac:dyDescent="0.25">
      <c r="V466" s="19"/>
    </row>
    <row r="467" spans="2:41" x14ac:dyDescent="0.25">
      <c r="V467" s="19"/>
    </row>
    <row r="468" spans="2:41" ht="23.25" x14ac:dyDescent="0.35">
      <c r="B468" s="24" t="s">
        <v>66</v>
      </c>
      <c r="V468" s="19"/>
      <c r="X468" s="24" t="s">
        <v>66</v>
      </c>
    </row>
    <row r="469" spans="2:41" ht="23.25" x14ac:dyDescent="0.35">
      <c r="B469" s="25" t="s">
        <v>32</v>
      </c>
      <c r="C469" s="22">
        <f>IF(X417="PAGADO",0,Y422)</f>
        <v>0</v>
      </c>
      <c r="E469" s="166" t="s">
        <v>20</v>
      </c>
      <c r="F469" s="166"/>
      <c r="G469" s="166"/>
      <c r="H469" s="166"/>
      <c r="V469" s="19"/>
      <c r="X469" s="25" t="s">
        <v>32</v>
      </c>
      <c r="Y469" s="22">
        <f>IF(B469="PAGADO",0,C474)</f>
        <v>0</v>
      </c>
      <c r="AA469" s="166" t="s">
        <v>20</v>
      </c>
      <c r="AB469" s="166"/>
      <c r="AC469" s="166"/>
      <c r="AD469" s="166"/>
    </row>
    <row r="470" spans="2:41" x14ac:dyDescent="0.25">
      <c r="B470" s="1" t="s">
        <v>0</v>
      </c>
      <c r="C470" s="21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9"/>
      <c r="X470" s="1" t="s">
        <v>0</v>
      </c>
      <c r="Y470" s="21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2"/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Y471" s="22"/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1" t="s">
        <v>24</v>
      </c>
      <c r="C472" s="21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20"/>
      <c r="S472" s="3"/>
      <c r="V472" s="19"/>
      <c r="X472" s="1" t="s">
        <v>24</v>
      </c>
      <c r="Y472" s="21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" t="s">
        <v>9</v>
      </c>
      <c r="C473" s="22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20"/>
      <c r="S473" s="3"/>
      <c r="V473" s="19"/>
      <c r="X473" s="1" t="s">
        <v>9</v>
      </c>
      <c r="Y473" s="22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6" t="s">
        <v>25</v>
      </c>
      <c r="C474" s="23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20"/>
      <c r="S474" s="3"/>
      <c r="V474" s="19"/>
      <c r="X474" s="6" t="s">
        <v>8</v>
      </c>
      <c r="Y474" s="23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20"/>
      <c r="AO474" s="3"/>
    </row>
    <row r="475" spans="2:41" ht="26.25" x14ac:dyDescent="0.4">
      <c r="B475" s="167" t="str">
        <f>IF(C474&lt;0,"NO PAGAR","COBRAR")</f>
        <v>COBRAR</v>
      </c>
      <c r="C475" s="167"/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67" t="str">
        <f>IF(Y474&lt;0,"NO PAGAR","COBRAR")</f>
        <v>COBRAR</v>
      </c>
      <c r="Y475" s="167"/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59" t="s">
        <v>9</v>
      </c>
      <c r="C476" s="160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59" t="s">
        <v>9</v>
      </c>
      <c r="Y476" s="160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1" t="str">
        <f>IF(C510&lt;0,"SALDO A FAVOR","SALDO ADELANTAD0'")</f>
        <v>SALDO ADELANTAD0'</v>
      </c>
      <c r="C477" s="12">
        <f>IF(Y422&lt;=0,Y422*-1)</f>
        <v>0</v>
      </c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1" t="str">
        <f>IF(C474&lt;0,"SALDO ADELANTADO","SALDO A FAVOR'")</f>
        <v>SALDO A FAVOR'</v>
      </c>
      <c r="Y477" s="12">
        <f>IF(C474&lt;=0,C474*-1)</f>
        <v>0</v>
      </c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10</v>
      </c>
      <c r="C478" s="12">
        <f>R487</f>
        <v>0</v>
      </c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10</v>
      </c>
      <c r="Y478" s="12">
        <f>AN487</f>
        <v>0</v>
      </c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11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11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12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12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13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13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14</v>
      </c>
      <c r="C482" s="12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3" t="s">
        <v>14</v>
      </c>
      <c r="Y482" s="12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3" t="s">
        <v>15</v>
      </c>
      <c r="C483" s="12"/>
      <c r="E483" s="9"/>
      <c r="F483" s="10"/>
      <c r="G483" s="10"/>
      <c r="H483" s="5"/>
      <c r="N483" s="3"/>
      <c r="O483" s="3"/>
      <c r="P483" s="3"/>
      <c r="Q483" s="3"/>
      <c r="R483" s="20"/>
      <c r="S483" s="3"/>
      <c r="V483" s="19"/>
      <c r="X483" s="13" t="s">
        <v>15</v>
      </c>
      <c r="Y483" s="12"/>
      <c r="AA483" s="9"/>
      <c r="AB483" s="10"/>
      <c r="AC483" s="10"/>
      <c r="AD483" s="5"/>
      <c r="AJ483" s="3"/>
      <c r="AK483" s="3"/>
      <c r="AL483" s="3"/>
      <c r="AM483" s="3"/>
      <c r="AN483" s="20"/>
      <c r="AO483" s="3"/>
    </row>
    <row r="484" spans="2:41" x14ac:dyDescent="0.25">
      <c r="B484" s="13" t="s">
        <v>16</v>
      </c>
      <c r="C484" s="12"/>
      <c r="E484" s="9"/>
      <c r="F484" s="10"/>
      <c r="G484" s="10"/>
      <c r="H484" s="5"/>
      <c r="N484" s="3"/>
      <c r="O484" s="3"/>
      <c r="P484" s="3"/>
      <c r="Q484" s="3"/>
      <c r="R484" s="20"/>
      <c r="S484" s="3"/>
      <c r="V484" s="19"/>
      <c r="X484" s="13" t="s">
        <v>16</v>
      </c>
      <c r="Y484" s="12"/>
      <c r="AA484" s="9"/>
      <c r="AB484" s="10"/>
      <c r="AC484" s="10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3" t="s">
        <v>17</v>
      </c>
      <c r="C485" s="12"/>
      <c r="E485" s="161" t="s">
        <v>7</v>
      </c>
      <c r="F485" s="162"/>
      <c r="G485" s="163"/>
      <c r="H485" s="5">
        <f>SUM(H471:H484)</f>
        <v>0</v>
      </c>
      <c r="N485" s="3"/>
      <c r="O485" s="3"/>
      <c r="P485" s="3"/>
      <c r="Q485" s="3"/>
      <c r="R485" s="20"/>
      <c r="S485" s="3"/>
      <c r="V485" s="19"/>
      <c r="X485" s="13" t="s">
        <v>17</v>
      </c>
      <c r="Y485" s="12"/>
      <c r="AA485" s="161" t="s">
        <v>7</v>
      </c>
      <c r="AB485" s="162"/>
      <c r="AC485" s="163"/>
      <c r="AD485" s="5">
        <f>SUM(AD471:AD484)</f>
        <v>0</v>
      </c>
      <c r="AJ485" s="3"/>
      <c r="AK485" s="3"/>
      <c r="AL485" s="3"/>
      <c r="AM485" s="3"/>
      <c r="AN485" s="20"/>
      <c r="AO485" s="3"/>
    </row>
    <row r="486" spans="2:41" x14ac:dyDescent="0.25">
      <c r="B486" s="14"/>
      <c r="C486" s="12"/>
      <c r="E486" s="15"/>
      <c r="F486" s="15"/>
      <c r="G486" s="15"/>
      <c r="N486" s="3"/>
      <c r="O486" s="3"/>
      <c r="P486" s="3"/>
      <c r="Q486" s="3"/>
      <c r="R486" s="20"/>
      <c r="S486" s="3"/>
      <c r="V486" s="19"/>
      <c r="X486" s="14"/>
      <c r="Y486" s="12"/>
      <c r="AA486" s="15"/>
      <c r="AB486" s="15"/>
      <c r="AC486" s="15"/>
      <c r="AJ486" s="3"/>
      <c r="AK486" s="3"/>
      <c r="AL486" s="3"/>
      <c r="AM486" s="3"/>
      <c r="AN486" s="20"/>
      <c r="AO486" s="3"/>
    </row>
    <row r="487" spans="2:41" x14ac:dyDescent="0.25">
      <c r="B487" s="14"/>
      <c r="C487" s="12"/>
      <c r="N487" s="161" t="s">
        <v>7</v>
      </c>
      <c r="O487" s="162"/>
      <c r="P487" s="162"/>
      <c r="Q487" s="163"/>
      <c r="R487" s="20">
        <f>SUM(R471:R486)</f>
        <v>0</v>
      </c>
      <c r="S487" s="3"/>
      <c r="V487" s="19"/>
      <c r="X487" s="14"/>
      <c r="Y487" s="12"/>
      <c r="AJ487" s="161" t="s">
        <v>7</v>
      </c>
      <c r="AK487" s="162"/>
      <c r="AL487" s="162"/>
      <c r="AM487" s="163"/>
      <c r="AN487" s="20">
        <f>SUM(AN471:AN486)</f>
        <v>0</v>
      </c>
      <c r="AO487" s="3"/>
    </row>
    <row r="488" spans="2:41" x14ac:dyDescent="0.25">
      <c r="B488" s="14"/>
      <c r="C488" s="12"/>
      <c r="V488" s="19"/>
      <c r="X488" s="14"/>
      <c r="Y488" s="12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E490" s="16"/>
      <c r="V490" s="19"/>
      <c r="X490" s="14"/>
      <c r="Y490" s="12"/>
      <c r="AA490" s="16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4"/>
      <c r="C492" s="12"/>
      <c r="V492" s="19"/>
      <c r="X492" s="14"/>
      <c r="Y492" s="12"/>
    </row>
    <row r="493" spans="2:41" x14ac:dyDescent="0.25">
      <c r="B493" s="14"/>
      <c r="C493" s="12"/>
      <c r="V493" s="19"/>
      <c r="X493" s="14"/>
      <c r="Y493" s="12"/>
    </row>
    <row r="494" spans="2:41" x14ac:dyDescent="0.25">
      <c r="B494" s="14"/>
      <c r="C494" s="12"/>
      <c r="V494" s="19"/>
      <c r="X494" s="14"/>
      <c r="Y494" s="12"/>
    </row>
    <row r="495" spans="2:41" x14ac:dyDescent="0.25">
      <c r="B495" s="13"/>
      <c r="C495" s="12"/>
      <c r="V495" s="19"/>
      <c r="X495" s="13"/>
      <c r="Y495" s="12"/>
    </row>
    <row r="496" spans="2:41" x14ac:dyDescent="0.25">
      <c r="B496" s="17" t="s">
        <v>18</v>
      </c>
      <c r="C496" s="18">
        <f>SUM(C477:C495)</f>
        <v>0</v>
      </c>
      <c r="V496" s="19"/>
      <c r="X496" s="17" t="s">
        <v>18</v>
      </c>
      <c r="Y496" s="18">
        <f>SUM(Y477:Y495)</f>
        <v>0</v>
      </c>
    </row>
    <row r="497" spans="1:43" x14ac:dyDescent="0.25">
      <c r="D497" s="30" t="s">
        <v>22</v>
      </c>
      <c r="E497" s="30" t="s">
        <v>21</v>
      </c>
      <c r="V497" s="19"/>
      <c r="Z497" s="30" t="s">
        <v>22</v>
      </c>
      <c r="AA497" s="30" t="s">
        <v>21</v>
      </c>
    </row>
    <row r="498" spans="1:43" x14ac:dyDescent="0.25">
      <c r="E498" s="1" t="s">
        <v>19</v>
      </c>
      <c r="V498" s="19"/>
      <c r="AA498" s="1" t="s">
        <v>19</v>
      </c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V502" s="19"/>
    </row>
    <row r="503" spans="1:43" x14ac:dyDescent="0.25">
      <c r="V503" s="19"/>
    </row>
    <row r="504" spans="1:43" x14ac:dyDescent="0.25">
      <c r="V504" s="19"/>
    </row>
    <row r="505" spans="1:4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</row>
    <row r="506" spans="1:43" x14ac:dyDescent="0.2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</row>
    <row r="507" spans="1:43" x14ac:dyDescent="0.2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</row>
    <row r="508" spans="1:43" x14ac:dyDescent="0.25">
      <c r="V508" s="19"/>
    </row>
    <row r="509" spans="1:43" x14ac:dyDescent="0.25">
      <c r="H509" s="165" t="s">
        <v>30</v>
      </c>
      <c r="I509" s="165"/>
      <c r="J509" s="165"/>
      <c r="V509" s="19"/>
      <c r="AA509" s="165" t="s">
        <v>31</v>
      </c>
      <c r="AB509" s="165"/>
      <c r="AC509" s="165"/>
    </row>
    <row r="510" spans="1:43" x14ac:dyDescent="0.25">
      <c r="H510" s="165"/>
      <c r="I510" s="165"/>
      <c r="J510" s="165"/>
      <c r="V510" s="19"/>
      <c r="AA510" s="165"/>
      <c r="AB510" s="165"/>
      <c r="AC510" s="165"/>
    </row>
    <row r="511" spans="1:43" x14ac:dyDescent="0.25">
      <c r="V511" s="19"/>
    </row>
    <row r="512" spans="1:43" x14ac:dyDescent="0.25">
      <c r="V512" s="19"/>
    </row>
    <row r="513" spans="2:41" ht="23.25" x14ac:dyDescent="0.35">
      <c r="B513" s="26" t="s">
        <v>66</v>
      </c>
      <c r="V513" s="19"/>
      <c r="X513" s="24" t="s">
        <v>66</v>
      </c>
    </row>
    <row r="514" spans="2:41" ht="23.25" x14ac:dyDescent="0.35">
      <c r="B514" s="25" t="s">
        <v>32</v>
      </c>
      <c r="C514" s="22">
        <f>IF(X469="PAGADO",0,C474)</f>
        <v>0</v>
      </c>
      <c r="E514" s="166" t="s">
        <v>20</v>
      </c>
      <c r="F514" s="166"/>
      <c r="G514" s="166"/>
      <c r="H514" s="166"/>
      <c r="V514" s="19"/>
      <c r="X514" s="25" t="s">
        <v>32</v>
      </c>
      <c r="Y514" s="22">
        <f>IF(B1314="PAGADO",0,C519)</f>
        <v>0</v>
      </c>
      <c r="AA514" s="166" t="s">
        <v>20</v>
      </c>
      <c r="AB514" s="166"/>
      <c r="AC514" s="166"/>
      <c r="AD514" s="166"/>
    </row>
    <row r="515" spans="2:41" x14ac:dyDescent="0.25">
      <c r="B515" s="1" t="s">
        <v>0</v>
      </c>
      <c r="C515" s="21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9"/>
      <c r="X515" s="1" t="s">
        <v>0</v>
      </c>
      <c r="Y515" s="21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2"/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Y516" s="22"/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1" t="s">
        <v>24</v>
      </c>
      <c r="C517" s="21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20"/>
      <c r="S517" s="3"/>
      <c r="V517" s="19"/>
      <c r="X517" s="1" t="s">
        <v>24</v>
      </c>
      <c r="Y517" s="21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20"/>
      <c r="AO517" s="3"/>
    </row>
    <row r="518" spans="2:41" x14ac:dyDescent="0.25">
      <c r="B518" s="1" t="s">
        <v>9</v>
      </c>
      <c r="C518" s="22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20"/>
      <c r="S518" s="3"/>
      <c r="V518" s="19"/>
      <c r="X518" s="1" t="s">
        <v>9</v>
      </c>
      <c r="Y518" s="22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6" t="s">
        <v>26</v>
      </c>
      <c r="C519" s="23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20"/>
      <c r="S519" s="3"/>
      <c r="V519" s="19"/>
      <c r="X519" s="6" t="s">
        <v>27</v>
      </c>
      <c r="Y519" s="23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20"/>
      <c r="AO519" s="3"/>
    </row>
    <row r="520" spans="2:41" ht="23.25" x14ac:dyDescent="0.35">
      <c r="B520" s="6"/>
      <c r="C520" s="7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68" t="str">
        <f>IF(Y519&lt;0,"NO PAGAR","COBRAR'")</f>
        <v>COBRAR'</v>
      </c>
      <c r="Y520" s="168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ht="23.25" x14ac:dyDescent="0.35">
      <c r="B521" s="168" t="str">
        <f>IF(C519&lt;0,"NO PAGAR","COBRAR'")</f>
        <v>COBRAR'</v>
      </c>
      <c r="C521" s="168"/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6"/>
      <c r="Y521" s="8"/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59" t="s">
        <v>9</v>
      </c>
      <c r="C522" s="160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59" t="s">
        <v>9</v>
      </c>
      <c r="Y522" s="160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1" t="str">
        <f>IF(Y474&lt;0,"SALDO ADELANTADO","SALDO A FAVOR '")</f>
        <v>SALDO A FAVOR '</v>
      </c>
      <c r="C523" s="12">
        <f>IF(Y474&lt;=0,Y474*-1)</f>
        <v>0</v>
      </c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1" t="str">
        <f>IF(C519&lt;0,"SALDO ADELANTADO","SALDO A FAVOR'")</f>
        <v>SALDO A FAVOR'</v>
      </c>
      <c r="Y523" s="12">
        <f>IF(C519&lt;=0,C519*-1)</f>
        <v>0</v>
      </c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10</v>
      </c>
      <c r="C524" s="12">
        <f>R532</f>
        <v>0</v>
      </c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10</v>
      </c>
      <c r="Y524" s="12">
        <f>AN532</f>
        <v>0</v>
      </c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11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11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12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12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13</v>
      </c>
      <c r="C527" s="12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3" t="s">
        <v>13</v>
      </c>
      <c r="Y527" s="12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2:41" x14ac:dyDescent="0.25">
      <c r="B528" s="13" t="s">
        <v>14</v>
      </c>
      <c r="C528" s="12"/>
      <c r="E528" s="9"/>
      <c r="F528" s="10"/>
      <c r="G528" s="10"/>
      <c r="H528" s="5"/>
      <c r="N528" s="3"/>
      <c r="O528" s="3"/>
      <c r="P528" s="3"/>
      <c r="Q528" s="3"/>
      <c r="R528" s="20"/>
      <c r="S528" s="3"/>
      <c r="V528" s="19"/>
      <c r="X528" s="13" t="s">
        <v>14</v>
      </c>
      <c r="Y528" s="12"/>
      <c r="AA528" s="9"/>
      <c r="AB528" s="10"/>
      <c r="AC528" s="10"/>
      <c r="AD528" s="5"/>
      <c r="AJ528" s="3"/>
      <c r="AK528" s="3"/>
      <c r="AL528" s="3"/>
      <c r="AM528" s="3"/>
      <c r="AN528" s="20"/>
      <c r="AO528" s="3"/>
    </row>
    <row r="529" spans="2:41" x14ac:dyDescent="0.25">
      <c r="B529" s="13" t="s">
        <v>15</v>
      </c>
      <c r="C529" s="12"/>
      <c r="E529" s="9"/>
      <c r="F529" s="10"/>
      <c r="G529" s="10"/>
      <c r="H529" s="5"/>
      <c r="N529" s="3"/>
      <c r="O529" s="3"/>
      <c r="P529" s="3"/>
      <c r="Q529" s="3"/>
      <c r="R529" s="20"/>
      <c r="S529" s="3"/>
      <c r="V529" s="19"/>
      <c r="X529" s="13" t="s">
        <v>15</v>
      </c>
      <c r="Y529" s="12"/>
      <c r="AA529" s="9"/>
      <c r="AB529" s="10"/>
      <c r="AC529" s="10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3" t="s">
        <v>16</v>
      </c>
      <c r="C530" s="12"/>
      <c r="E530" s="161" t="s">
        <v>7</v>
      </c>
      <c r="F530" s="162"/>
      <c r="G530" s="163"/>
      <c r="H530" s="5">
        <f>SUM(H516:H529)</f>
        <v>0</v>
      </c>
      <c r="N530" s="3"/>
      <c r="O530" s="3"/>
      <c r="P530" s="3"/>
      <c r="Q530" s="3"/>
      <c r="R530" s="20"/>
      <c r="S530" s="3"/>
      <c r="V530" s="19"/>
      <c r="X530" s="13" t="s">
        <v>16</v>
      </c>
      <c r="Y530" s="12"/>
      <c r="AA530" s="161" t="s">
        <v>7</v>
      </c>
      <c r="AB530" s="162"/>
      <c r="AC530" s="163"/>
      <c r="AD530" s="5">
        <f>SUM(AD516:AD529)</f>
        <v>0</v>
      </c>
      <c r="AJ530" s="3"/>
      <c r="AK530" s="3"/>
      <c r="AL530" s="3"/>
      <c r="AM530" s="3"/>
      <c r="AN530" s="20"/>
      <c r="AO530" s="3"/>
    </row>
    <row r="531" spans="2:41" x14ac:dyDescent="0.25">
      <c r="B531" s="13" t="s">
        <v>17</v>
      </c>
      <c r="C531" s="12"/>
      <c r="E531" s="15"/>
      <c r="F531" s="15"/>
      <c r="G531" s="15"/>
      <c r="N531" s="3"/>
      <c r="O531" s="3"/>
      <c r="P531" s="3"/>
      <c r="Q531" s="3"/>
      <c r="R531" s="20"/>
      <c r="S531" s="3"/>
      <c r="V531" s="19"/>
      <c r="X531" s="13" t="s">
        <v>17</v>
      </c>
      <c r="Y531" s="12"/>
      <c r="AA531" s="15"/>
      <c r="AB531" s="15"/>
      <c r="AC531" s="15"/>
      <c r="AJ531" s="3"/>
      <c r="AK531" s="3"/>
      <c r="AL531" s="3"/>
      <c r="AM531" s="3"/>
      <c r="AN531" s="20"/>
      <c r="AO531" s="3"/>
    </row>
    <row r="532" spans="2:41" x14ac:dyDescent="0.25">
      <c r="B532" s="14"/>
      <c r="C532" s="12"/>
      <c r="N532" s="161" t="s">
        <v>7</v>
      </c>
      <c r="O532" s="162"/>
      <c r="P532" s="162"/>
      <c r="Q532" s="163"/>
      <c r="R532" s="20">
        <f>SUM(R516:R531)</f>
        <v>0</v>
      </c>
      <c r="S532" s="3"/>
      <c r="V532" s="19"/>
      <c r="X532" s="14"/>
      <c r="Y532" s="12"/>
      <c r="AJ532" s="161" t="s">
        <v>7</v>
      </c>
      <c r="AK532" s="162"/>
      <c r="AL532" s="162"/>
      <c r="AM532" s="163"/>
      <c r="AN532" s="20">
        <f>SUM(AN516:AN531)</f>
        <v>0</v>
      </c>
      <c r="AO532" s="3"/>
    </row>
    <row r="533" spans="2:41" x14ac:dyDescent="0.25">
      <c r="B533" s="14"/>
      <c r="C533" s="12"/>
      <c r="V533" s="19"/>
      <c r="X533" s="14"/>
      <c r="Y533" s="12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E535" s="16"/>
      <c r="V535" s="19"/>
      <c r="X535" s="14"/>
      <c r="Y535" s="12"/>
      <c r="AA535" s="16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4"/>
      <c r="C538" s="12"/>
      <c r="V538" s="19"/>
      <c r="X538" s="14"/>
      <c r="Y538" s="12"/>
    </row>
    <row r="539" spans="2:41" x14ac:dyDescent="0.25">
      <c r="B539" s="14"/>
      <c r="C539" s="12"/>
      <c r="V539" s="19"/>
      <c r="X539" s="14"/>
      <c r="Y539" s="12"/>
    </row>
    <row r="540" spans="2:41" x14ac:dyDescent="0.25">
      <c r="B540" s="14"/>
      <c r="C540" s="12"/>
      <c r="V540" s="19"/>
      <c r="X540" s="14"/>
      <c r="Y540" s="12"/>
    </row>
    <row r="541" spans="2:41" x14ac:dyDescent="0.25">
      <c r="B541" s="13"/>
      <c r="C541" s="12"/>
      <c r="V541" s="19"/>
      <c r="X541" s="13"/>
      <c r="Y541" s="12"/>
    </row>
    <row r="542" spans="2:41" x14ac:dyDescent="0.25">
      <c r="B542" s="17" t="s">
        <v>18</v>
      </c>
      <c r="C542" s="18">
        <f>SUM(C523:C541)</f>
        <v>0</v>
      </c>
      <c r="D542" s="30" t="s">
        <v>22</v>
      </c>
      <c r="E542" s="30" t="s">
        <v>21</v>
      </c>
      <c r="V542" s="19"/>
      <c r="X542" s="17" t="s">
        <v>18</v>
      </c>
      <c r="Y542" s="18">
        <f>SUM(Y523:Y541)</f>
        <v>0</v>
      </c>
      <c r="Z542" s="30" t="s">
        <v>22</v>
      </c>
      <c r="AA542" s="30" t="s">
        <v>21</v>
      </c>
    </row>
    <row r="543" spans="2:41" x14ac:dyDescent="0.25">
      <c r="E543" s="1" t="s">
        <v>19</v>
      </c>
      <c r="V543" s="19"/>
      <c r="AA543" s="1" t="s">
        <v>19</v>
      </c>
    </row>
    <row r="544" spans="2:41" x14ac:dyDescent="0.25">
      <c r="V544" s="19"/>
    </row>
    <row r="545" spans="22:22" x14ac:dyDescent="0.25">
      <c r="V545" s="19"/>
    </row>
    <row r="546" spans="22:22" x14ac:dyDescent="0.25">
      <c r="V546" s="19"/>
    </row>
    <row r="547" spans="22:22" x14ac:dyDescent="0.25">
      <c r="V547" s="19"/>
    </row>
    <row r="548" spans="22:22" x14ac:dyDescent="0.25">
      <c r="V548" s="19"/>
    </row>
    <row r="549" spans="22:22" x14ac:dyDescent="0.25">
      <c r="V549" s="19"/>
    </row>
    <row r="550" spans="22:22" x14ac:dyDescent="0.25">
      <c r="V550" s="19"/>
    </row>
    <row r="551" spans="22:22" x14ac:dyDescent="0.25">
      <c r="V551" s="19"/>
    </row>
    <row r="552" spans="22:22" x14ac:dyDescent="0.25">
      <c r="V552" s="19"/>
    </row>
    <row r="553" spans="22:22" x14ac:dyDescent="0.25">
      <c r="V553" s="19"/>
    </row>
    <row r="554" spans="22:22" x14ac:dyDescent="0.25">
      <c r="V554" s="19"/>
    </row>
    <row r="555" spans="22:22" x14ac:dyDescent="0.25">
      <c r="V555" s="19"/>
    </row>
    <row r="556" spans="22:22" x14ac:dyDescent="0.25">
      <c r="V556" s="19"/>
    </row>
    <row r="557" spans="22:22" x14ac:dyDescent="0.25">
      <c r="V557" s="19"/>
    </row>
    <row r="558" spans="22:22" x14ac:dyDescent="0.25">
      <c r="V558" s="19"/>
    </row>
    <row r="559" spans="22:22" x14ac:dyDescent="0.25">
      <c r="V559" s="19"/>
    </row>
    <row r="560" spans="22:22" x14ac:dyDescent="0.25">
      <c r="V560" s="19"/>
    </row>
    <row r="561" spans="2:41" x14ac:dyDescent="0.25">
      <c r="V561" s="19"/>
    </row>
    <row r="562" spans="2:41" x14ac:dyDescent="0.25">
      <c r="V562" s="19"/>
      <c r="AC562" s="164" t="s">
        <v>29</v>
      </c>
      <c r="AD562" s="164"/>
      <c r="AE562" s="164"/>
    </row>
    <row r="563" spans="2:41" x14ac:dyDescent="0.25">
      <c r="H563" s="165" t="s">
        <v>28</v>
      </c>
      <c r="I563" s="165"/>
      <c r="J563" s="165"/>
      <c r="V563" s="19"/>
      <c r="AC563" s="164"/>
      <c r="AD563" s="164"/>
      <c r="AE563" s="164"/>
    </row>
    <row r="564" spans="2:41" x14ac:dyDescent="0.25">
      <c r="H564" s="165"/>
      <c r="I564" s="165"/>
      <c r="J564" s="165"/>
      <c r="V564" s="19"/>
      <c r="AC564" s="164"/>
      <c r="AD564" s="164"/>
      <c r="AE564" s="164"/>
    </row>
    <row r="565" spans="2:41" x14ac:dyDescent="0.25">
      <c r="V565" s="19"/>
    </row>
    <row r="566" spans="2:41" x14ac:dyDescent="0.25">
      <c r="V566" s="19"/>
    </row>
    <row r="567" spans="2:41" ht="23.25" x14ac:dyDescent="0.35">
      <c r="B567" s="24" t="s">
        <v>67</v>
      </c>
      <c r="V567" s="19"/>
      <c r="X567" s="24" t="s">
        <v>67</v>
      </c>
    </row>
    <row r="568" spans="2:41" ht="23.25" x14ac:dyDescent="0.35">
      <c r="B568" s="25" t="s">
        <v>32</v>
      </c>
      <c r="C568" s="22">
        <f>IF(X514="PAGADO",0,Y519)</f>
        <v>0</v>
      </c>
      <c r="E568" s="166" t="s">
        <v>20</v>
      </c>
      <c r="F568" s="166"/>
      <c r="G568" s="166"/>
      <c r="H568" s="166"/>
      <c r="V568" s="19"/>
      <c r="X568" s="25" t="s">
        <v>32</v>
      </c>
      <c r="Y568" s="22">
        <f>IF(B568="PAGADO",0,C573)</f>
        <v>0</v>
      </c>
      <c r="AA568" s="166" t="s">
        <v>20</v>
      </c>
      <c r="AB568" s="166"/>
      <c r="AC568" s="166"/>
      <c r="AD568" s="166"/>
    </row>
    <row r="569" spans="2:41" x14ac:dyDescent="0.25">
      <c r="B569" s="1" t="s">
        <v>0</v>
      </c>
      <c r="C569" s="21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9"/>
      <c r="X569" s="1" t="s">
        <v>0</v>
      </c>
      <c r="Y569" s="21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2"/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Y570" s="22"/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1" t="s">
        <v>24</v>
      </c>
      <c r="C571" s="21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20"/>
      <c r="S571" s="3"/>
      <c r="V571" s="19"/>
      <c r="X571" s="1" t="s">
        <v>24</v>
      </c>
      <c r="Y571" s="21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" t="s">
        <v>9</v>
      </c>
      <c r="C572" s="22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20"/>
      <c r="S572" s="3"/>
      <c r="V572" s="19"/>
      <c r="X572" s="1" t="s">
        <v>9</v>
      </c>
      <c r="Y572" s="22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6" t="s">
        <v>25</v>
      </c>
      <c r="C573" s="23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20"/>
      <c r="S573" s="3"/>
      <c r="V573" s="19"/>
      <c r="X573" s="6" t="s">
        <v>8</v>
      </c>
      <c r="Y573" s="23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20"/>
      <c r="AO573" s="3"/>
    </row>
    <row r="574" spans="2:41" ht="26.25" x14ac:dyDescent="0.4">
      <c r="B574" s="167" t="str">
        <f>IF(C573&lt;0,"NO PAGAR","COBRAR")</f>
        <v>COBRAR</v>
      </c>
      <c r="C574" s="167"/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67" t="str">
        <f>IF(Y573&lt;0,"NO PAGAR","COBRAR")</f>
        <v>COBRAR</v>
      </c>
      <c r="Y574" s="167"/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59" t="s">
        <v>9</v>
      </c>
      <c r="C575" s="160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59" t="s">
        <v>9</v>
      </c>
      <c r="Y575" s="160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1" t="str">
        <f>IF(C609&lt;0,"SALDO A FAVOR","SALDO ADELANTAD0'")</f>
        <v>SALDO ADELANTAD0'</v>
      </c>
      <c r="C576" s="12">
        <f>IF(Y519&lt;=0,Y519*-1)</f>
        <v>0</v>
      </c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1" t="str">
        <f>IF(C573&lt;0,"SALDO ADELANTADO","SALDO A FAVOR'")</f>
        <v>SALDO A FAVOR'</v>
      </c>
      <c r="Y576" s="12">
        <f>IF(C573&lt;=0,C573*-1)</f>
        <v>0</v>
      </c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10</v>
      </c>
      <c r="C577" s="12">
        <f>R586</f>
        <v>0</v>
      </c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10</v>
      </c>
      <c r="Y577" s="12">
        <f>AN586</f>
        <v>0</v>
      </c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11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11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12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12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13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13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14</v>
      </c>
      <c r="C581" s="12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3" t="s">
        <v>14</v>
      </c>
      <c r="Y581" s="12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3" t="s">
        <v>15</v>
      </c>
      <c r="C582" s="12"/>
      <c r="E582" s="9"/>
      <c r="F582" s="10"/>
      <c r="G582" s="10"/>
      <c r="H582" s="5"/>
      <c r="N582" s="3"/>
      <c r="O582" s="3"/>
      <c r="P582" s="3"/>
      <c r="Q582" s="3"/>
      <c r="R582" s="20"/>
      <c r="S582" s="3"/>
      <c r="V582" s="19"/>
      <c r="X582" s="13" t="s">
        <v>15</v>
      </c>
      <c r="Y582" s="12"/>
      <c r="AA582" s="9"/>
      <c r="AB582" s="10"/>
      <c r="AC582" s="10"/>
      <c r="AD582" s="5"/>
      <c r="AJ582" s="3"/>
      <c r="AK582" s="3"/>
      <c r="AL582" s="3"/>
      <c r="AM582" s="3"/>
      <c r="AN582" s="20"/>
      <c r="AO582" s="3"/>
    </row>
    <row r="583" spans="2:41" x14ac:dyDescent="0.25">
      <c r="B583" s="13" t="s">
        <v>16</v>
      </c>
      <c r="C583" s="12"/>
      <c r="E583" s="9"/>
      <c r="F583" s="10"/>
      <c r="G583" s="10"/>
      <c r="H583" s="5"/>
      <c r="N583" s="3"/>
      <c r="O583" s="3"/>
      <c r="P583" s="3"/>
      <c r="Q583" s="3"/>
      <c r="R583" s="20"/>
      <c r="S583" s="3"/>
      <c r="V583" s="19"/>
      <c r="X583" s="13" t="s">
        <v>16</v>
      </c>
      <c r="Y583" s="12"/>
      <c r="AA583" s="9"/>
      <c r="AB583" s="10"/>
      <c r="AC583" s="10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3" t="s">
        <v>17</v>
      </c>
      <c r="C584" s="12"/>
      <c r="E584" s="161" t="s">
        <v>7</v>
      </c>
      <c r="F584" s="162"/>
      <c r="G584" s="163"/>
      <c r="H584" s="5">
        <f>SUM(H570:H583)</f>
        <v>0</v>
      </c>
      <c r="N584" s="3"/>
      <c r="O584" s="3"/>
      <c r="P584" s="3"/>
      <c r="Q584" s="3"/>
      <c r="R584" s="20"/>
      <c r="S584" s="3"/>
      <c r="V584" s="19"/>
      <c r="X584" s="13" t="s">
        <v>17</v>
      </c>
      <c r="Y584" s="12"/>
      <c r="AA584" s="161" t="s">
        <v>7</v>
      </c>
      <c r="AB584" s="162"/>
      <c r="AC584" s="163"/>
      <c r="AD584" s="5">
        <f>SUM(AD570:AD583)</f>
        <v>0</v>
      </c>
      <c r="AJ584" s="3"/>
      <c r="AK584" s="3"/>
      <c r="AL584" s="3"/>
      <c r="AM584" s="3"/>
      <c r="AN584" s="20"/>
      <c r="AO584" s="3"/>
    </row>
    <row r="585" spans="2:41" x14ac:dyDescent="0.25">
      <c r="B585" s="14"/>
      <c r="C585" s="12"/>
      <c r="E585" s="15"/>
      <c r="F585" s="15"/>
      <c r="G585" s="15"/>
      <c r="N585" s="3"/>
      <c r="O585" s="3"/>
      <c r="P585" s="3"/>
      <c r="Q585" s="3"/>
      <c r="R585" s="20"/>
      <c r="S585" s="3"/>
      <c r="V585" s="19"/>
      <c r="X585" s="14"/>
      <c r="Y585" s="12"/>
      <c r="AA585" s="15"/>
      <c r="AB585" s="15"/>
      <c r="AC585" s="15"/>
      <c r="AJ585" s="3"/>
      <c r="AK585" s="3"/>
      <c r="AL585" s="3"/>
      <c r="AM585" s="3"/>
      <c r="AN585" s="20"/>
      <c r="AO585" s="3"/>
    </row>
    <row r="586" spans="2:41" x14ac:dyDescent="0.25">
      <c r="B586" s="14"/>
      <c r="C586" s="12"/>
      <c r="N586" s="161" t="s">
        <v>7</v>
      </c>
      <c r="O586" s="162"/>
      <c r="P586" s="162"/>
      <c r="Q586" s="163"/>
      <c r="R586" s="20">
        <f>SUM(R570:R585)</f>
        <v>0</v>
      </c>
      <c r="S586" s="3"/>
      <c r="V586" s="19"/>
      <c r="X586" s="14"/>
      <c r="Y586" s="12"/>
      <c r="AJ586" s="161" t="s">
        <v>7</v>
      </c>
      <c r="AK586" s="162"/>
      <c r="AL586" s="162"/>
      <c r="AM586" s="163"/>
      <c r="AN586" s="20">
        <f>SUM(AN570:AN585)</f>
        <v>0</v>
      </c>
      <c r="AO586" s="3"/>
    </row>
    <row r="587" spans="2:41" x14ac:dyDescent="0.25">
      <c r="B587" s="14"/>
      <c r="C587" s="12"/>
      <c r="V587" s="19"/>
      <c r="X587" s="14"/>
      <c r="Y587" s="12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E589" s="16"/>
      <c r="V589" s="19"/>
      <c r="X589" s="14"/>
      <c r="Y589" s="12"/>
      <c r="AA589" s="16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4"/>
      <c r="C591" s="12"/>
      <c r="V591" s="19"/>
      <c r="X591" s="14"/>
      <c r="Y591" s="12"/>
    </row>
    <row r="592" spans="2:41" x14ac:dyDescent="0.25">
      <c r="B592" s="14"/>
      <c r="C592" s="12"/>
      <c r="V592" s="19"/>
      <c r="X592" s="14"/>
      <c r="Y592" s="12"/>
    </row>
    <row r="593" spans="1:43" x14ac:dyDescent="0.25">
      <c r="B593" s="14"/>
      <c r="C593" s="12"/>
      <c r="V593" s="19"/>
      <c r="X593" s="14"/>
      <c r="Y593" s="12"/>
    </row>
    <row r="594" spans="1:43" x14ac:dyDescent="0.25">
      <c r="B594" s="13"/>
      <c r="C594" s="12"/>
      <c r="V594" s="19"/>
      <c r="X594" s="13"/>
      <c r="Y594" s="12"/>
    </row>
    <row r="595" spans="1:43" x14ac:dyDescent="0.25">
      <c r="B595" s="17" t="s">
        <v>18</v>
      </c>
      <c r="C595" s="18">
        <f>SUM(C576:C594)</f>
        <v>0</v>
      </c>
      <c r="V595" s="19"/>
      <c r="X595" s="17" t="s">
        <v>18</v>
      </c>
      <c r="Y595" s="18">
        <f>SUM(Y576:Y594)</f>
        <v>0</v>
      </c>
    </row>
    <row r="596" spans="1:43" x14ac:dyDescent="0.25">
      <c r="D596" s="30" t="s">
        <v>22</v>
      </c>
      <c r="E596" s="30" t="s">
        <v>21</v>
      </c>
      <c r="V596" s="19"/>
      <c r="Z596" s="30" t="s">
        <v>22</v>
      </c>
      <c r="AA596" s="30" t="s">
        <v>21</v>
      </c>
    </row>
    <row r="597" spans="1:43" x14ac:dyDescent="0.25">
      <c r="E597" s="1" t="s">
        <v>19</v>
      </c>
      <c r="V597" s="19"/>
      <c r="AA597" s="1" t="s">
        <v>19</v>
      </c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V601" s="19"/>
    </row>
    <row r="602" spans="1:43" x14ac:dyDescent="0.25">
      <c r="V602" s="19"/>
    </row>
    <row r="603" spans="1:43" x14ac:dyDescent="0.25">
      <c r="V603" s="19"/>
    </row>
    <row r="604" spans="1:4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</row>
    <row r="605" spans="1:43" x14ac:dyDescent="0.2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</row>
    <row r="606" spans="1:43" x14ac:dyDescent="0.2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</row>
    <row r="607" spans="1:43" x14ac:dyDescent="0.25">
      <c r="V607" s="19"/>
    </row>
    <row r="608" spans="1:43" x14ac:dyDescent="0.25">
      <c r="H608" s="165" t="s">
        <v>30</v>
      </c>
      <c r="I608" s="165"/>
      <c r="J608" s="165"/>
      <c r="V608" s="19"/>
      <c r="AA608" s="165" t="s">
        <v>31</v>
      </c>
      <c r="AB608" s="165"/>
      <c r="AC608" s="165"/>
    </row>
    <row r="609" spans="2:41" x14ac:dyDescent="0.25">
      <c r="H609" s="165"/>
      <c r="I609" s="165"/>
      <c r="J609" s="165"/>
      <c r="V609" s="19"/>
      <c r="AA609" s="165"/>
      <c r="AB609" s="165"/>
      <c r="AC609" s="165"/>
    </row>
    <row r="610" spans="2:41" x14ac:dyDescent="0.25">
      <c r="V610" s="19"/>
    </row>
    <row r="611" spans="2:41" x14ac:dyDescent="0.25">
      <c r="V611" s="19"/>
    </row>
    <row r="612" spans="2:41" ht="23.25" x14ac:dyDescent="0.35">
      <c r="B612" s="26" t="s">
        <v>67</v>
      </c>
      <c r="V612" s="19"/>
      <c r="X612" s="24" t="s">
        <v>67</v>
      </c>
    </row>
    <row r="613" spans="2:41" ht="23.25" x14ac:dyDescent="0.35">
      <c r="B613" s="25" t="s">
        <v>32</v>
      </c>
      <c r="C613" s="22">
        <f>IF(X568="PAGADO",0,C573)</f>
        <v>0</v>
      </c>
      <c r="E613" s="166" t="s">
        <v>20</v>
      </c>
      <c r="F613" s="166"/>
      <c r="G613" s="166"/>
      <c r="H613" s="166"/>
      <c r="V613" s="19"/>
      <c r="X613" s="25" t="s">
        <v>32</v>
      </c>
      <c r="Y613" s="22">
        <f>IF(B1413="PAGADO",0,C618)</f>
        <v>0</v>
      </c>
      <c r="AA613" s="166" t="s">
        <v>20</v>
      </c>
      <c r="AB613" s="166"/>
      <c r="AC613" s="166"/>
      <c r="AD613" s="166"/>
    </row>
    <row r="614" spans="2:41" x14ac:dyDescent="0.25">
      <c r="B614" s="1" t="s">
        <v>0</v>
      </c>
      <c r="C614" s="21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9"/>
      <c r="X614" s="1" t="s">
        <v>0</v>
      </c>
      <c r="Y614" s="21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2"/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Y615" s="22"/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1" t="s">
        <v>24</v>
      </c>
      <c r="C616" s="21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20"/>
      <c r="S616" s="3"/>
      <c r="V616" s="19"/>
      <c r="X616" s="1" t="s">
        <v>24</v>
      </c>
      <c r="Y616" s="21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20"/>
      <c r="AO616" s="3"/>
    </row>
    <row r="617" spans="2:41" x14ac:dyDescent="0.25">
      <c r="B617" s="1" t="s">
        <v>9</v>
      </c>
      <c r="C617" s="22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20"/>
      <c r="S617" s="3"/>
      <c r="V617" s="19"/>
      <c r="X617" s="1" t="s">
        <v>9</v>
      </c>
      <c r="Y617" s="22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6" t="s">
        <v>26</v>
      </c>
      <c r="C618" s="23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20"/>
      <c r="S618" s="3"/>
      <c r="V618" s="19"/>
      <c r="X618" s="6" t="s">
        <v>27</v>
      </c>
      <c r="Y618" s="23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20"/>
      <c r="AO618" s="3"/>
    </row>
    <row r="619" spans="2:41" ht="23.25" x14ac:dyDescent="0.35">
      <c r="B619" s="6"/>
      <c r="C619" s="7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68" t="str">
        <f>IF(Y618&lt;0,"NO PAGAR","COBRAR'")</f>
        <v>COBRAR'</v>
      </c>
      <c r="Y619" s="168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ht="23.25" x14ac:dyDescent="0.35">
      <c r="B620" s="168" t="str">
        <f>IF(C618&lt;0,"NO PAGAR","COBRAR'")</f>
        <v>COBRAR'</v>
      </c>
      <c r="C620" s="168"/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6"/>
      <c r="Y620" s="8"/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59" t="s">
        <v>9</v>
      </c>
      <c r="C621" s="160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59" t="s">
        <v>9</v>
      </c>
      <c r="Y621" s="160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1" t="str">
        <f>IF(Y573&lt;0,"SALDO ADELANTADO","SALDO A FAVOR '")</f>
        <v>SALDO A FAVOR '</v>
      </c>
      <c r="C622" s="12">
        <f>IF(Y573&lt;=0,Y573*-1)</f>
        <v>0</v>
      </c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1" t="str">
        <f>IF(C618&lt;0,"SALDO ADELANTADO","SALDO A FAVOR'")</f>
        <v>SALDO A FAVOR'</v>
      </c>
      <c r="Y622" s="12">
        <f>IF(C618&lt;=0,C618*-1)</f>
        <v>0</v>
      </c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10</v>
      </c>
      <c r="C623" s="12">
        <f>R631</f>
        <v>0</v>
      </c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10</v>
      </c>
      <c r="Y623" s="12">
        <f>AN631</f>
        <v>0</v>
      </c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11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11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12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12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13</v>
      </c>
      <c r="C626" s="12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3" t="s">
        <v>13</v>
      </c>
      <c r="Y626" s="12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x14ac:dyDescent="0.25">
      <c r="B627" s="13" t="s">
        <v>14</v>
      </c>
      <c r="C627" s="12"/>
      <c r="E627" s="9"/>
      <c r="F627" s="10"/>
      <c r="G627" s="10"/>
      <c r="H627" s="5"/>
      <c r="N627" s="3"/>
      <c r="O627" s="3"/>
      <c r="P627" s="3"/>
      <c r="Q627" s="3"/>
      <c r="R627" s="20"/>
      <c r="S627" s="3"/>
      <c r="V627" s="19"/>
      <c r="X627" s="13" t="s">
        <v>14</v>
      </c>
      <c r="Y627" s="12"/>
      <c r="AA627" s="9"/>
      <c r="AB627" s="10"/>
      <c r="AC627" s="10"/>
      <c r="AD627" s="5"/>
      <c r="AJ627" s="3"/>
      <c r="AK627" s="3"/>
      <c r="AL627" s="3"/>
      <c r="AM627" s="3"/>
      <c r="AN627" s="20"/>
      <c r="AO627" s="3"/>
    </row>
    <row r="628" spans="2:41" x14ac:dyDescent="0.25">
      <c r="B628" s="13" t="s">
        <v>15</v>
      </c>
      <c r="C628" s="12"/>
      <c r="E628" s="9"/>
      <c r="F628" s="10"/>
      <c r="G628" s="10"/>
      <c r="H628" s="5"/>
      <c r="N628" s="3"/>
      <c r="O628" s="3"/>
      <c r="P628" s="3"/>
      <c r="Q628" s="3"/>
      <c r="R628" s="20"/>
      <c r="S628" s="3"/>
      <c r="V628" s="19"/>
      <c r="X628" s="13" t="s">
        <v>15</v>
      </c>
      <c r="Y628" s="12"/>
      <c r="AA628" s="9"/>
      <c r="AB628" s="10"/>
      <c r="AC628" s="10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3" t="s">
        <v>16</v>
      </c>
      <c r="C629" s="12"/>
      <c r="E629" s="161" t="s">
        <v>7</v>
      </c>
      <c r="F629" s="162"/>
      <c r="G629" s="163"/>
      <c r="H629" s="5">
        <f>SUM(H615:H628)</f>
        <v>0</v>
      </c>
      <c r="N629" s="3"/>
      <c r="O629" s="3"/>
      <c r="P629" s="3"/>
      <c r="Q629" s="3"/>
      <c r="R629" s="20"/>
      <c r="S629" s="3"/>
      <c r="V629" s="19"/>
      <c r="X629" s="13" t="s">
        <v>16</v>
      </c>
      <c r="Y629" s="12"/>
      <c r="AA629" s="161" t="s">
        <v>7</v>
      </c>
      <c r="AB629" s="162"/>
      <c r="AC629" s="163"/>
      <c r="AD629" s="5">
        <f>SUM(AD615:AD628)</f>
        <v>0</v>
      </c>
      <c r="AJ629" s="3"/>
      <c r="AK629" s="3"/>
      <c r="AL629" s="3"/>
      <c r="AM629" s="3"/>
      <c r="AN629" s="20"/>
      <c r="AO629" s="3"/>
    </row>
    <row r="630" spans="2:41" x14ac:dyDescent="0.25">
      <c r="B630" s="13" t="s">
        <v>17</v>
      </c>
      <c r="C630" s="12"/>
      <c r="E630" s="15"/>
      <c r="F630" s="15"/>
      <c r="G630" s="15"/>
      <c r="N630" s="3"/>
      <c r="O630" s="3"/>
      <c r="P630" s="3"/>
      <c r="Q630" s="3"/>
      <c r="R630" s="20"/>
      <c r="S630" s="3"/>
      <c r="V630" s="19"/>
      <c r="X630" s="13" t="s">
        <v>17</v>
      </c>
      <c r="Y630" s="12"/>
      <c r="AA630" s="15"/>
      <c r="AB630" s="15"/>
      <c r="AC630" s="15"/>
      <c r="AJ630" s="3"/>
      <c r="AK630" s="3"/>
      <c r="AL630" s="3"/>
      <c r="AM630" s="3"/>
      <c r="AN630" s="20"/>
      <c r="AO630" s="3"/>
    </row>
    <row r="631" spans="2:41" x14ac:dyDescent="0.25">
      <c r="B631" s="14"/>
      <c r="C631" s="12"/>
      <c r="N631" s="161" t="s">
        <v>7</v>
      </c>
      <c r="O631" s="162"/>
      <c r="P631" s="162"/>
      <c r="Q631" s="163"/>
      <c r="R631" s="20">
        <f>SUM(R615:R630)</f>
        <v>0</v>
      </c>
      <c r="S631" s="3"/>
      <c r="V631" s="19"/>
      <c r="X631" s="14"/>
      <c r="Y631" s="12"/>
      <c r="AJ631" s="161" t="s">
        <v>7</v>
      </c>
      <c r="AK631" s="162"/>
      <c r="AL631" s="162"/>
      <c r="AM631" s="163"/>
      <c r="AN631" s="20">
        <f>SUM(AN615:AN630)</f>
        <v>0</v>
      </c>
      <c r="AO631" s="3"/>
    </row>
    <row r="632" spans="2:41" x14ac:dyDescent="0.25">
      <c r="B632" s="14"/>
      <c r="C632" s="12"/>
      <c r="V632" s="19"/>
      <c r="X632" s="14"/>
      <c r="Y632" s="12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E634" s="16"/>
      <c r="V634" s="19"/>
      <c r="X634" s="14"/>
      <c r="Y634" s="12"/>
      <c r="AA634" s="16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4"/>
      <c r="C637" s="12"/>
      <c r="V637" s="19"/>
      <c r="X637" s="14"/>
      <c r="Y637" s="12"/>
    </row>
    <row r="638" spans="2:41" x14ac:dyDescent="0.25">
      <c r="B638" s="14"/>
      <c r="C638" s="12"/>
      <c r="V638" s="19"/>
      <c r="X638" s="14"/>
      <c r="Y638" s="12"/>
    </row>
    <row r="639" spans="2:41" x14ac:dyDescent="0.25">
      <c r="B639" s="14"/>
      <c r="C639" s="12"/>
      <c r="V639" s="19"/>
      <c r="X639" s="14"/>
      <c r="Y639" s="12"/>
    </row>
    <row r="640" spans="2:41" x14ac:dyDescent="0.25">
      <c r="B640" s="13"/>
      <c r="C640" s="12"/>
      <c r="V640" s="19"/>
      <c r="X640" s="13"/>
      <c r="Y640" s="12"/>
    </row>
    <row r="641" spans="2:31" x14ac:dyDescent="0.25">
      <c r="B641" s="17" t="s">
        <v>18</v>
      </c>
      <c r="C641" s="18">
        <f>SUM(C622:C640)</f>
        <v>0</v>
      </c>
      <c r="D641" s="30" t="s">
        <v>22</v>
      </c>
      <c r="E641" s="30" t="s">
        <v>21</v>
      </c>
      <c r="V641" s="19"/>
      <c r="X641" s="17" t="s">
        <v>18</v>
      </c>
      <c r="Y641" s="18">
        <f>SUM(Y622:Y640)</f>
        <v>0</v>
      </c>
      <c r="Z641" s="30" t="s">
        <v>22</v>
      </c>
      <c r="AA641" s="30" t="s">
        <v>21</v>
      </c>
    </row>
    <row r="642" spans="2:31" x14ac:dyDescent="0.25">
      <c r="E642" s="1" t="s">
        <v>19</v>
      </c>
      <c r="V642" s="19"/>
      <c r="AA642" s="1" t="s">
        <v>19</v>
      </c>
    </row>
    <row r="643" spans="2:31" x14ac:dyDescent="0.25">
      <c r="V643" s="19"/>
    </row>
    <row r="644" spans="2:31" x14ac:dyDescent="0.25">
      <c r="V644" s="19"/>
    </row>
    <row r="645" spans="2:31" x14ac:dyDescent="0.25">
      <c r="V645" s="19"/>
    </row>
    <row r="646" spans="2:31" x14ac:dyDescent="0.25">
      <c r="V646" s="19"/>
    </row>
    <row r="647" spans="2:31" x14ac:dyDescent="0.25">
      <c r="V647" s="19"/>
    </row>
    <row r="648" spans="2:31" x14ac:dyDescent="0.25">
      <c r="V648" s="19"/>
    </row>
    <row r="649" spans="2:31" x14ac:dyDescent="0.25">
      <c r="V649" s="19"/>
    </row>
    <row r="650" spans="2:31" x14ac:dyDescent="0.25">
      <c r="V650" s="19"/>
    </row>
    <row r="651" spans="2:31" x14ac:dyDescent="0.25">
      <c r="V651" s="19"/>
    </row>
    <row r="652" spans="2:31" x14ac:dyDescent="0.25">
      <c r="V652" s="19"/>
    </row>
    <row r="653" spans="2:31" x14ac:dyDescent="0.25">
      <c r="V653" s="19"/>
    </row>
    <row r="654" spans="2:31" x14ac:dyDescent="0.25">
      <c r="V654" s="19"/>
    </row>
    <row r="655" spans="2:31" x14ac:dyDescent="0.25">
      <c r="V655" s="19"/>
      <c r="AC655" s="164" t="s">
        <v>29</v>
      </c>
      <c r="AD655" s="164"/>
      <c r="AE655" s="164"/>
    </row>
    <row r="656" spans="2:31" x14ac:dyDescent="0.25">
      <c r="H656" s="165" t="s">
        <v>28</v>
      </c>
      <c r="I656" s="165"/>
      <c r="J656" s="165"/>
      <c r="V656" s="19"/>
      <c r="AC656" s="164"/>
      <c r="AD656" s="164"/>
      <c r="AE656" s="164"/>
    </row>
    <row r="657" spans="2:41" x14ac:dyDescent="0.25">
      <c r="H657" s="165"/>
      <c r="I657" s="165"/>
      <c r="J657" s="165"/>
      <c r="V657" s="19"/>
      <c r="AC657" s="164"/>
      <c r="AD657" s="164"/>
      <c r="AE657" s="164"/>
    </row>
    <row r="658" spans="2:41" x14ac:dyDescent="0.25">
      <c r="V658" s="19"/>
    </row>
    <row r="659" spans="2:41" x14ac:dyDescent="0.25">
      <c r="V659" s="19"/>
    </row>
    <row r="660" spans="2:41" ht="23.25" x14ac:dyDescent="0.35">
      <c r="B660" s="24" t="s">
        <v>68</v>
      </c>
      <c r="V660" s="19"/>
      <c r="X660" s="24" t="s">
        <v>68</v>
      </c>
    </row>
    <row r="661" spans="2:41" ht="23.25" x14ac:dyDescent="0.35">
      <c r="B661" s="25" t="s">
        <v>32</v>
      </c>
      <c r="C661" s="22">
        <f>IF(X613="PAGADO",0,Y618)</f>
        <v>0</v>
      </c>
      <c r="E661" s="166" t="s">
        <v>20</v>
      </c>
      <c r="F661" s="166"/>
      <c r="G661" s="166"/>
      <c r="H661" s="166"/>
      <c r="V661" s="19"/>
      <c r="X661" s="25" t="s">
        <v>32</v>
      </c>
      <c r="Y661" s="22">
        <f>IF(B661="PAGADO",0,C666)</f>
        <v>0</v>
      </c>
      <c r="AA661" s="166" t="s">
        <v>20</v>
      </c>
      <c r="AB661" s="166"/>
      <c r="AC661" s="166"/>
      <c r="AD661" s="166"/>
    </row>
    <row r="662" spans="2:41" x14ac:dyDescent="0.25">
      <c r="B662" s="1" t="s">
        <v>0</v>
      </c>
      <c r="C662" s="21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9"/>
      <c r="X662" s="1" t="s">
        <v>0</v>
      </c>
      <c r="Y662" s="21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2"/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Y663" s="22"/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1" t="s">
        <v>24</v>
      </c>
      <c r="C664" s="21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20"/>
      <c r="S664" s="3"/>
      <c r="V664" s="19"/>
      <c r="X664" s="1" t="s">
        <v>24</v>
      </c>
      <c r="Y664" s="21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" t="s">
        <v>9</v>
      </c>
      <c r="C665" s="22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20"/>
      <c r="S665" s="3"/>
      <c r="V665" s="19"/>
      <c r="X665" s="1" t="s">
        <v>9</v>
      </c>
      <c r="Y665" s="22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6" t="s">
        <v>25</v>
      </c>
      <c r="C666" s="23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20"/>
      <c r="S666" s="3"/>
      <c r="V666" s="19"/>
      <c r="X666" s="6" t="s">
        <v>8</v>
      </c>
      <c r="Y666" s="23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20"/>
      <c r="AO666" s="3"/>
    </row>
    <row r="667" spans="2:41" ht="26.25" x14ac:dyDescent="0.4">
      <c r="B667" s="167" t="str">
        <f>IF(C666&lt;0,"NO PAGAR","COBRAR")</f>
        <v>COBRAR</v>
      </c>
      <c r="C667" s="167"/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67" t="str">
        <f>IF(Y666&lt;0,"NO PAGAR","COBRAR")</f>
        <v>COBRAR</v>
      </c>
      <c r="Y667" s="167"/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59" t="s">
        <v>9</v>
      </c>
      <c r="C668" s="160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59" t="s">
        <v>9</v>
      </c>
      <c r="Y668" s="160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1" t="str">
        <f>IF(C702&lt;0,"SALDO A FAVOR","SALDO ADELANTAD0'")</f>
        <v>SALDO ADELANTAD0'</v>
      </c>
      <c r="C669" s="12">
        <f>IF(Y613&lt;=0,Y613*-1)</f>
        <v>0</v>
      </c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1" t="str">
        <f>IF(C666&lt;0,"SALDO ADELANTADO","SALDO A FAVOR'")</f>
        <v>SALDO A FAVOR'</v>
      </c>
      <c r="Y669" s="12">
        <f>IF(C666&lt;=0,C666*-1)</f>
        <v>0</v>
      </c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10</v>
      </c>
      <c r="C670" s="12">
        <f>R679</f>
        <v>0</v>
      </c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10</v>
      </c>
      <c r="Y670" s="12">
        <f>AN679</f>
        <v>0</v>
      </c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11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11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12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12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13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13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14</v>
      </c>
      <c r="C674" s="12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3" t="s">
        <v>14</v>
      </c>
      <c r="Y674" s="12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3" t="s">
        <v>15</v>
      </c>
      <c r="C675" s="12"/>
      <c r="E675" s="9"/>
      <c r="F675" s="10"/>
      <c r="G675" s="10"/>
      <c r="H675" s="5"/>
      <c r="N675" s="3"/>
      <c r="O675" s="3"/>
      <c r="P675" s="3"/>
      <c r="Q675" s="3"/>
      <c r="R675" s="20"/>
      <c r="S675" s="3"/>
      <c r="V675" s="19"/>
      <c r="X675" s="13" t="s">
        <v>15</v>
      </c>
      <c r="Y675" s="12"/>
      <c r="AA675" s="9"/>
      <c r="AB675" s="10"/>
      <c r="AC675" s="10"/>
      <c r="AD675" s="5"/>
      <c r="AJ675" s="3"/>
      <c r="AK675" s="3"/>
      <c r="AL675" s="3"/>
      <c r="AM675" s="3"/>
      <c r="AN675" s="20"/>
      <c r="AO675" s="3"/>
    </row>
    <row r="676" spans="2:41" x14ac:dyDescent="0.25">
      <c r="B676" s="13" t="s">
        <v>16</v>
      </c>
      <c r="C676" s="12"/>
      <c r="E676" s="9"/>
      <c r="F676" s="10"/>
      <c r="G676" s="10"/>
      <c r="H676" s="5"/>
      <c r="N676" s="3"/>
      <c r="O676" s="3"/>
      <c r="P676" s="3"/>
      <c r="Q676" s="3"/>
      <c r="R676" s="20"/>
      <c r="S676" s="3"/>
      <c r="V676" s="19"/>
      <c r="X676" s="13" t="s">
        <v>16</v>
      </c>
      <c r="Y676" s="12"/>
      <c r="AA676" s="9"/>
      <c r="AB676" s="10"/>
      <c r="AC676" s="10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3" t="s">
        <v>17</v>
      </c>
      <c r="C677" s="12"/>
      <c r="E677" s="161" t="s">
        <v>7</v>
      </c>
      <c r="F677" s="162"/>
      <c r="G677" s="163"/>
      <c r="H677" s="5">
        <f>SUM(H663:H676)</f>
        <v>0</v>
      </c>
      <c r="N677" s="3"/>
      <c r="O677" s="3"/>
      <c r="P677" s="3"/>
      <c r="Q677" s="3"/>
      <c r="R677" s="20"/>
      <c r="S677" s="3"/>
      <c r="V677" s="19"/>
      <c r="X677" s="13" t="s">
        <v>17</v>
      </c>
      <c r="Y677" s="12"/>
      <c r="AA677" s="161" t="s">
        <v>7</v>
      </c>
      <c r="AB677" s="162"/>
      <c r="AC677" s="163"/>
      <c r="AD677" s="5">
        <f>SUM(AD663:AD676)</f>
        <v>0</v>
      </c>
      <c r="AJ677" s="3"/>
      <c r="AK677" s="3"/>
      <c r="AL677" s="3"/>
      <c r="AM677" s="3"/>
      <c r="AN677" s="20"/>
      <c r="AO677" s="3"/>
    </row>
    <row r="678" spans="2:41" x14ac:dyDescent="0.25">
      <c r="B678" s="14"/>
      <c r="C678" s="12"/>
      <c r="E678" s="15"/>
      <c r="F678" s="15"/>
      <c r="G678" s="15"/>
      <c r="N678" s="3"/>
      <c r="O678" s="3"/>
      <c r="P678" s="3"/>
      <c r="Q678" s="3"/>
      <c r="R678" s="20"/>
      <c r="S678" s="3"/>
      <c r="V678" s="19"/>
      <c r="X678" s="14"/>
      <c r="Y678" s="12"/>
      <c r="AA678" s="15"/>
      <c r="AB678" s="15"/>
      <c r="AC678" s="15"/>
      <c r="AJ678" s="3"/>
      <c r="AK678" s="3"/>
      <c r="AL678" s="3"/>
      <c r="AM678" s="3"/>
      <c r="AN678" s="20"/>
      <c r="AO678" s="3"/>
    </row>
    <row r="679" spans="2:41" x14ac:dyDescent="0.25">
      <c r="B679" s="14"/>
      <c r="C679" s="12"/>
      <c r="N679" s="161" t="s">
        <v>7</v>
      </c>
      <c r="O679" s="162"/>
      <c r="P679" s="162"/>
      <c r="Q679" s="163"/>
      <c r="R679" s="20">
        <f>SUM(R663:R678)</f>
        <v>0</v>
      </c>
      <c r="S679" s="3"/>
      <c r="V679" s="19"/>
      <c r="X679" s="14"/>
      <c r="Y679" s="12"/>
      <c r="AJ679" s="161" t="s">
        <v>7</v>
      </c>
      <c r="AK679" s="162"/>
      <c r="AL679" s="162"/>
      <c r="AM679" s="163"/>
      <c r="AN679" s="20">
        <f>SUM(AN663:AN678)</f>
        <v>0</v>
      </c>
      <c r="AO679" s="3"/>
    </row>
    <row r="680" spans="2:41" x14ac:dyDescent="0.25">
      <c r="B680" s="14"/>
      <c r="C680" s="12"/>
      <c r="V680" s="19"/>
      <c r="X680" s="14"/>
      <c r="Y680" s="12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E682" s="16"/>
      <c r="V682" s="19"/>
      <c r="X682" s="14"/>
      <c r="Y682" s="12"/>
      <c r="AA682" s="16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4"/>
      <c r="C684" s="12"/>
      <c r="V684" s="19"/>
      <c r="X684" s="14"/>
      <c r="Y684" s="12"/>
    </row>
    <row r="685" spans="2:41" x14ac:dyDescent="0.25">
      <c r="B685" s="14"/>
      <c r="C685" s="12"/>
      <c r="V685" s="19"/>
      <c r="X685" s="14"/>
      <c r="Y685" s="12"/>
    </row>
    <row r="686" spans="2:41" x14ac:dyDescent="0.25">
      <c r="B686" s="14"/>
      <c r="C686" s="12"/>
      <c r="V686" s="19"/>
      <c r="X686" s="14"/>
      <c r="Y686" s="12"/>
    </row>
    <row r="687" spans="2:41" x14ac:dyDescent="0.25">
      <c r="B687" s="13"/>
      <c r="C687" s="12"/>
      <c r="V687" s="19"/>
      <c r="X687" s="13"/>
      <c r="Y687" s="12"/>
    </row>
    <row r="688" spans="2:41" x14ac:dyDescent="0.25">
      <c r="B688" s="17" t="s">
        <v>18</v>
      </c>
      <c r="C688" s="18">
        <f>SUM(C669:C687)</f>
        <v>0</v>
      </c>
      <c r="V688" s="19"/>
      <c r="X688" s="17" t="s">
        <v>18</v>
      </c>
      <c r="Y688" s="18">
        <f>SUM(Y669:Y687)</f>
        <v>0</v>
      </c>
    </row>
    <row r="689" spans="1:43" x14ac:dyDescent="0.25">
      <c r="D689" s="30" t="s">
        <v>22</v>
      </c>
      <c r="E689" s="30" t="s">
        <v>21</v>
      </c>
      <c r="V689" s="19"/>
      <c r="Z689" s="30" t="s">
        <v>22</v>
      </c>
      <c r="AA689" s="30" t="s">
        <v>21</v>
      </c>
    </row>
    <row r="690" spans="1:43" x14ac:dyDescent="0.25">
      <c r="E690" s="1" t="s">
        <v>19</v>
      </c>
      <c r="V690" s="19"/>
      <c r="AA690" s="1" t="s">
        <v>19</v>
      </c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V694" s="19"/>
    </row>
    <row r="695" spans="1:43" x14ac:dyDescent="0.25">
      <c r="V695" s="19"/>
    </row>
    <row r="696" spans="1:43" x14ac:dyDescent="0.25">
      <c r="V696" s="19"/>
    </row>
    <row r="697" spans="1:4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</row>
    <row r="698" spans="1:43" x14ac:dyDescent="0.2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</row>
    <row r="699" spans="1:43" x14ac:dyDescent="0.2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</row>
    <row r="700" spans="1:43" x14ac:dyDescent="0.25">
      <c r="V700" s="19"/>
    </row>
    <row r="701" spans="1:43" x14ac:dyDescent="0.25">
      <c r="H701" s="165" t="s">
        <v>30</v>
      </c>
      <c r="I701" s="165"/>
      <c r="J701" s="165"/>
      <c r="V701" s="19"/>
      <c r="AA701" s="165" t="s">
        <v>31</v>
      </c>
      <c r="AB701" s="165"/>
      <c r="AC701" s="165"/>
    </row>
    <row r="702" spans="1:43" x14ac:dyDescent="0.25">
      <c r="H702" s="165"/>
      <c r="I702" s="165"/>
      <c r="J702" s="165"/>
      <c r="V702" s="19"/>
      <c r="AA702" s="165"/>
      <c r="AB702" s="165"/>
      <c r="AC702" s="165"/>
    </row>
    <row r="703" spans="1:43" x14ac:dyDescent="0.25">
      <c r="V703" s="19"/>
    </row>
    <row r="704" spans="1:43" x14ac:dyDescent="0.25">
      <c r="V704" s="19"/>
    </row>
    <row r="705" spans="2:41" ht="23.25" x14ac:dyDescent="0.35">
      <c r="B705" s="26" t="s">
        <v>68</v>
      </c>
      <c r="V705" s="19"/>
      <c r="X705" s="24" t="s">
        <v>68</v>
      </c>
    </row>
    <row r="706" spans="2:41" ht="23.25" x14ac:dyDescent="0.35">
      <c r="B706" s="25" t="s">
        <v>32</v>
      </c>
      <c r="C706" s="22">
        <f>IF(X661="PAGADO",0,C666)</f>
        <v>0</v>
      </c>
      <c r="E706" s="166" t="s">
        <v>20</v>
      </c>
      <c r="F706" s="166"/>
      <c r="G706" s="166"/>
      <c r="H706" s="166"/>
      <c r="V706" s="19"/>
      <c r="X706" s="25" t="s">
        <v>32</v>
      </c>
      <c r="Y706" s="22">
        <f>IF(B1506="PAGADO",0,C711)</f>
        <v>0</v>
      </c>
      <c r="AA706" s="166" t="s">
        <v>20</v>
      </c>
      <c r="AB706" s="166"/>
      <c r="AC706" s="166"/>
      <c r="AD706" s="166"/>
    </row>
    <row r="707" spans="2:41" x14ac:dyDescent="0.25">
      <c r="B707" s="1" t="s">
        <v>0</v>
      </c>
      <c r="C707" s="21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9"/>
      <c r="X707" s="1" t="s">
        <v>0</v>
      </c>
      <c r="Y707" s="21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2"/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Y708" s="22"/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1" t="s">
        <v>24</v>
      </c>
      <c r="C709" s="21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20"/>
      <c r="S709" s="3"/>
      <c r="V709" s="19"/>
      <c r="X709" s="1" t="s">
        <v>24</v>
      </c>
      <c r="Y709" s="21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20"/>
      <c r="AO709" s="3"/>
    </row>
    <row r="710" spans="2:41" x14ac:dyDescent="0.25">
      <c r="B710" s="1" t="s">
        <v>9</v>
      </c>
      <c r="C710" s="22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20"/>
      <c r="S710" s="3"/>
      <c r="V710" s="19"/>
      <c r="X710" s="1" t="s">
        <v>9</v>
      </c>
      <c r="Y710" s="22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6" t="s">
        <v>26</v>
      </c>
      <c r="C711" s="23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20"/>
      <c r="S711" s="3"/>
      <c r="V711" s="19"/>
      <c r="X711" s="6" t="s">
        <v>27</v>
      </c>
      <c r="Y711" s="23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20"/>
      <c r="AO711" s="3"/>
    </row>
    <row r="712" spans="2:41" ht="23.25" x14ac:dyDescent="0.35">
      <c r="B712" s="6"/>
      <c r="C712" s="7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68" t="str">
        <f>IF(Y711&lt;0,"NO PAGAR","COBRAR'")</f>
        <v>COBRAR'</v>
      </c>
      <c r="Y712" s="168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ht="23.25" x14ac:dyDescent="0.35">
      <c r="B713" s="168" t="str">
        <f>IF(C711&lt;0,"NO PAGAR","COBRAR'")</f>
        <v>COBRAR'</v>
      </c>
      <c r="C713" s="168"/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6"/>
      <c r="Y713" s="8"/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59" t="s">
        <v>9</v>
      </c>
      <c r="C714" s="160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59" t="s">
        <v>9</v>
      </c>
      <c r="Y714" s="160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1" t="str">
        <f>IF(Y666&lt;0,"SALDO ADELANTADO","SALDO A FAVOR '")</f>
        <v>SALDO A FAVOR '</v>
      </c>
      <c r="C715" s="12">
        <f>IF(Y666&lt;=0,Y666*-1)</f>
        <v>0</v>
      </c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1" t="str">
        <f>IF(C711&lt;0,"SALDO ADELANTADO","SALDO A FAVOR'")</f>
        <v>SALDO A FAVOR'</v>
      </c>
      <c r="Y715" s="12">
        <f>IF(C711&lt;=0,C711*-1)</f>
        <v>0</v>
      </c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10</v>
      </c>
      <c r="C716" s="12">
        <f>R724</f>
        <v>0</v>
      </c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10</v>
      </c>
      <c r="Y716" s="12">
        <f>AN724</f>
        <v>0</v>
      </c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11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11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12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12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13</v>
      </c>
      <c r="C719" s="12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3" t="s">
        <v>13</v>
      </c>
      <c r="Y719" s="12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2:41" x14ac:dyDescent="0.25">
      <c r="B720" s="13" t="s">
        <v>14</v>
      </c>
      <c r="C720" s="12"/>
      <c r="E720" s="9"/>
      <c r="F720" s="10"/>
      <c r="G720" s="10"/>
      <c r="H720" s="5"/>
      <c r="N720" s="3"/>
      <c r="O720" s="3"/>
      <c r="P720" s="3"/>
      <c r="Q720" s="3"/>
      <c r="R720" s="20"/>
      <c r="S720" s="3"/>
      <c r="V720" s="19"/>
      <c r="X720" s="13" t="s">
        <v>14</v>
      </c>
      <c r="Y720" s="12"/>
      <c r="AA720" s="9"/>
      <c r="AB720" s="10"/>
      <c r="AC720" s="10"/>
      <c r="AD720" s="5"/>
      <c r="AJ720" s="3"/>
      <c r="AK720" s="3"/>
      <c r="AL720" s="3"/>
      <c r="AM720" s="3"/>
      <c r="AN720" s="20"/>
      <c r="AO720" s="3"/>
    </row>
    <row r="721" spans="2:41" x14ac:dyDescent="0.25">
      <c r="B721" s="13" t="s">
        <v>15</v>
      </c>
      <c r="C721" s="12"/>
      <c r="E721" s="9"/>
      <c r="F721" s="10"/>
      <c r="G721" s="10"/>
      <c r="H721" s="5"/>
      <c r="N721" s="3"/>
      <c r="O721" s="3"/>
      <c r="P721" s="3"/>
      <c r="Q721" s="3"/>
      <c r="R721" s="20"/>
      <c r="S721" s="3"/>
      <c r="V721" s="19"/>
      <c r="X721" s="13" t="s">
        <v>15</v>
      </c>
      <c r="Y721" s="12"/>
      <c r="AA721" s="9"/>
      <c r="AB721" s="10"/>
      <c r="AC721" s="10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3" t="s">
        <v>16</v>
      </c>
      <c r="C722" s="12"/>
      <c r="E722" s="161" t="s">
        <v>7</v>
      </c>
      <c r="F722" s="162"/>
      <c r="G722" s="163"/>
      <c r="H722" s="5">
        <f>SUM(H708:H721)</f>
        <v>0</v>
      </c>
      <c r="N722" s="3"/>
      <c r="O722" s="3"/>
      <c r="P722" s="3"/>
      <c r="Q722" s="3"/>
      <c r="R722" s="20"/>
      <c r="S722" s="3"/>
      <c r="V722" s="19"/>
      <c r="X722" s="13" t="s">
        <v>16</v>
      </c>
      <c r="Y722" s="12"/>
      <c r="AA722" s="161" t="s">
        <v>7</v>
      </c>
      <c r="AB722" s="162"/>
      <c r="AC722" s="163"/>
      <c r="AD722" s="5">
        <f>SUM(AD708:AD721)</f>
        <v>0</v>
      </c>
      <c r="AJ722" s="3"/>
      <c r="AK722" s="3"/>
      <c r="AL722" s="3"/>
      <c r="AM722" s="3"/>
      <c r="AN722" s="20"/>
      <c r="AO722" s="3"/>
    </row>
    <row r="723" spans="2:41" x14ac:dyDescent="0.25">
      <c r="B723" s="13" t="s">
        <v>17</v>
      </c>
      <c r="C723" s="12"/>
      <c r="E723" s="15"/>
      <c r="F723" s="15"/>
      <c r="G723" s="15"/>
      <c r="N723" s="3"/>
      <c r="O723" s="3"/>
      <c r="P723" s="3"/>
      <c r="Q723" s="3"/>
      <c r="R723" s="20"/>
      <c r="S723" s="3"/>
      <c r="V723" s="19"/>
      <c r="X723" s="13" t="s">
        <v>17</v>
      </c>
      <c r="Y723" s="12"/>
      <c r="AA723" s="15"/>
      <c r="AB723" s="15"/>
      <c r="AC723" s="15"/>
      <c r="AJ723" s="3"/>
      <c r="AK723" s="3"/>
      <c r="AL723" s="3"/>
      <c r="AM723" s="3"/>
      <c r="AN723" s="20"/>
      <c r="AO723" s="3"/>
    </row>
    <row r="724" spans="2:41" x14ac:dyDescent="0.25">
      <c r="B724" s="14"/>
      <c r="C724" s="12"/>
      <c r="N724" s="161" t="s">
        <v>7</v>
      </c>
      <c r="O724" s="162"/>
      <c r="P724" s="162"/>
      <c r="Q724" s="163"/>
      <c r="R724" s="20">
        <f>SUM(R708:R723)</f>
        <v>0</v>
      </c>
      <c r="S724" s="3"/>
      <c r="V724" s="19"/>
      <c r="X724" s="14"/>
      <c r="Y724" s="12"/>
      <c r="AJ724" s="161" t="s">
        <v>7</v>
      </c>
      <c r="AK724" s="162"/>
      <c r="AL724" s="162"/>
      <c r="AM724" s="163"/>
      <c r="AN724" s="20">
        <f>SUM(AN708:AN723)</f>
        <v>0</v>
      </c>
      <c r="AO724" s="3"/>
    </row>
    <row r="725" spans="2:41" x14ac:dyDescent="0.25">
      <c r="B725" s="14"/>
      <c r="C725" s="12"/>
      <c r="V725" s="19"/>
      <c r="X725" s="14"/>
      <c r="Y725" s="12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E727" s="16"/>
      <c r="V727" s="19"/>
      <c r="X727" s="14"/>
      <c r="Y727" s="12"/>
      <c r="AA727" s="16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4"/>
      <c r="C730" s="12"/>
      <c r="V730" s="19"/>
      <c r="X730" s="14"/>
      <c r="Y730" s="12"/>
    </row>
    <row r="731" spans="2:41" x14ac:dyDescent="0.25">
      <c r="B731" s="14"/>
      <c r="C731" s="12"/>
      <c r="V731" s="19"/>
      <c r="X731" s="14"/>
      <c r="Y731" s="12"/>
    </row>
    <row r="732" spans="2:41" x14ac:dyDescent="0.25">
      <c r="B732" s="14"/>
      <c r="C732" s="12"/>
      <c r="V732" s="19"/>
      <c r="X732" s="14"/>
      <c r="Y732" s="12"/>
    </row>
    <row r="733" spans="2:41" x14ac:dyDescent="0.25">
      <c r="B733" s="13"/>
      <c r="C733" s="12"/>
      <c r="V733" s="19"/>
      <c r="X733" s="13"/>
      <c r="Y733" s="12"/>
    </row>
    <row r="734" spans="2:41" x14ac:dyDescent="0.25">
      <c r="B734" s="17" t="s">
        <v>18</v>
      </c>
      <c r="C734" s="18">
        <f>SUM(C715:C733)</f>
        <v>0</v>
      </c>
      <c r="D734" s="30" t="s">
        <v>22</v>
      </c>
      <c r="E734" s="30" t="s">
        <v>21</v>
      </c>
      <c r="V734" s="19"/>
      <c r="X734" s="17" t="s">
        <v>18</v>
      </c>
      <c r="Y734" s="18">
        <f>SUM(Y715:Y733)</f>
        <v>0</v>
      </c>
      <c r="Z734" s="30" t="s">
        <v>22</v>
      </c>
      <c r="AA734" s="30" t="s">
        <v>21</v>
      </c>
    </row>
    <row r="735" spans="2:41" x14ac:dyDescent="0.25">
      <c r="E735" s="1" t="s">
        <v>19</v>
      </c>
      <c r="V735" s="19"/>
      <c r="AA735" s="1" t="s">
        <v>19</v>
      </c>
    </row>
    <row r="736" spans="2:41" x14ac:dyDescent="0.25">
      <c r="V736" s="19"/>
    </row>
    <row r="737" spans="8:31" x14ac:dyDescent="0.25">
      <c r="V737" s="19"/>
    </row>
    <row r="738" spans="8:31" x14ac:dyDescent="0.25">
      <c r="V738" s="19"/>
    </row>
    <row r="739" spans="8:31" x14ac:dyDescent="0.25">
      <c r="V739" s="19"/>
    </row>
    <row r="740" spans="8:31" x14ac:dyDescent="0.25">
      <c r="V740" s="19"/>
    </row>
    <row r="741" spans="8:31" x14ac:dyDescent="0.25">
      <c r="V741" s="19"/>
    </row>
    <row r="742" spans="8:31" x14ac:dyDescent="0.25">
      <c r="V742" s="19"/>
    </row>
    <row r="743" spans="8:31" x14ac:dyDescent="0.25">
      <c r="V743" s="19"/>
    </row>
    <row r="744" spans="8:31" x14ac:dyDescent="0.25">
      <c r="V744" s="19"/>
    </row>
    <row r="745" spans="8:31" x14ac:dyDescent="0.25">
      <c r="V745" s="19"/>
    </row>
    <row r="746" spans="8:31" x14ac:dyDescent="0.25">
      <c r="V746" s="19"/>
    </row>
    <row r="747" spans="8:31" x14ac:dyDescent="0.25">
      <c r="V747" s="19"/>
    </row>
    <row r="748" spans="8:31" x14ac:dyDescent="0.25">
      <c r="V748" s="19"/>
      <c r="AC748" s="164" t="s">
        <v>29</v>
      </c>
      <c r="AD748" s="164"/>
      <c r="AE748" s="164"/>
    </row>
    <row r="749" spans="8:31" x14ac:dyDescent="0.25">
      <c r="H749" s="165" t="s">
        <v>28</v>
      </c>
      <c r="I749" s="165"/>
      <c r="J749" s="165"/>
      <c r="V749" s="19"/>
      <c r="AC749" s="164"/>
      <c r="AD749" s="164"/>
      <c r="AE749" s="164"/>
    </row>
    <row r="750" spans="8:31" x14ac:dyDescent="0.25">
      <c r="H750" s="165"/>
      <c r="I750" s="165"/>
      <c r="J750" s="165"/>
      <c r="V750" s="19"/>
      <c r="AC750" s="164"/>
      <c r="AD750" s="164"/>
      <c r="AE750" s="164"/>
    </row>
    <row r="751" spans="8:31" x14ac:dyDescent="0.25">
      <c r="V751" s="19"/>
    </row>
    <row r="752" spans="8:31" x14ac:dyDescent="0.25">
      <c r="V752" s="19"/>
    </row>
    <row r="753" spans="2:41" ht="23.25" x14ac:dyDescent="0.35">
      <c r="B753" s="24" t="s">
        <v>69</v>
      </c>
      <c r="V753" s="19"/>
      <c r="X753" s="24" t="s">
        <v>69</v>
      </c>
    </row>
    <row r="754" spans="2:41" ht="23.25" x14ac:dyDescent="0.35">
      <c r="B754" s="25" t="s">
        <v>32</v>
      </c>
      <c r="C754" s="22">
        <f>IF(X706="PAGADO",0,Y711)</f>
        <v>0</v>
      </c>
      <c r="E754" s="166" t="s">
        <v>20</v>
      </c>
      <c r="F754" s="166"/>
      <c r="G754" s="166"/>
      <c r="H754" s="166"/>
      <c r="V754" s="19"/>
      <c r="X754" s="25" t="s">
        <v>32</v>
      </c>
      <c r="Y754" s="22">
        <f>IF(B754="PAGADO",0,C759)</f>
        <v>0</v>
      </c>
      <c r="AA754" s="166" t="s">
        <v>20</v>
      </c>
      <c r="AB754" s="166"/>
      <c r="AC754" s="166"/>
      <c r="AD754" s="166"/>
    </row>
    <row r="755" spans="2:41" x14ac:dyDescent="0.25">
      <c r="B755" s="1" t="s">
        <v>0</v>
      </c>
      <c r="C755" s="21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9"/>
      <c r="X755" s="1" t="s">
        <v>0</v>
      </c>
      <c r="Y755" s="21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2"/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Y756" s="22"/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1" t="s">
        <v>24</v>
      </c>
      <c r="C757" s="21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20"/>
      <c r="S757" s="3"/>
      <c r="V757" s="19"/>
      <c r="X757" s="1" t="s">
        <v>24</v>
      </c>
      <c r="Y757" s="21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" t="s">
        <v>9</v>
      </c>
      <c r="C758" s="22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20"/>
      <c r="S758" s="3"/>
      <c r="V758" s="19"/>
      <c r="X758" s="1" t="s">
        <v>9</v>
      </c>
      <c r="Y758" s="22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6" t="s">
        <v>25</v>
      </c>
      <c r="C759" s="23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20"/>
      <c r="S759" s="3"/>
      <c r="V759" s="19"/>
      <c r="X759" s="6" t="s">
        <v>8</v>
      </c>
      <c r="Y759" s="23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20"/>
      <c r="AO759" s="3"/>
    </row>
    <row r="760" spans="2:41" ht="26.25" x14ac:dyDescent="0.4">
      <c r="B760" s="167" t="str">
        <f>IF(C759&lt;0,"NO PAGAR","COBRAR")</f>
        <v>COBRAR</v>
      </c>
      <c r="C760" s="167"/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67" t="str">
        <f>IF(Y759&lt;0,"NO PAGAR","COBRAR")</f>
        <v>COBRAR</v>
      </c>
      <c r="Y760" s="167"/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59" t="s">
        <v>9</v>
      </c>
      <c r="C761" s="160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59" t="s">
        <v>9</v>
      </c>
      <c r="Y761" s="160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1" t="str">
        <f>IF(C795&lt;0,"SALDO A FAVOR","SALDO ADELANTAD0'")</f>
        <v>SALDO ADELANTAD0'</v>
      </c>
      <c r="C762" s="12">
        <f>IF(Y706&lt;=0,Y706*-1)</f>
        <v>0</v>
      </c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1" t="str">
        <f>IF(C759&lt;0,"SALDO ADELANTADO","SALDO A FAVOR'")</f>
        <v>SALDO A FAVOR'</v>
      </c>
      <c r="Y762" s="12">
        <f>IF(C759&lt;=0,C759*-1)</f>
        <v>0</v>
      </c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10</v>
      </c>
      <c r="C763" s="12">
        <f>R772</f>
        <v>0</v>
      </c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10</v>
      </c>
      <c r="Y763" s="12">
        <f>AN772</f>
        <v>0</v>
      </c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11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11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12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12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13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13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14</v>
      </c>
      <c r="C767" s="12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3" t="s">
        <v>14</v>
      </c>
      <c r="Y767" s="12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3" t="s">
        <v>15</v>
      </c>
      <c r="C768" s="12"/>
      <c r="E768" s="9"/>
      <c r="F768" s="10"/>
      <c r="G768" s="10"/>
      <c r="H768" s="5"/>
      <c r="N768" s="3"/>
      <c r="O768" s="3"/>
      <c r="P768" s="3"/>
      <c r="Q768" s="3"/>
      <c r="R768" s="20"/>
      <c r="S768" s="3"/>
      <c r="V768" s="19"/>
      <c r="X768" s="13" t="s">
        <v>15</v>
      </c>
      <c r="Y768" s="12"/>
      <c r="AA768" s="9"/>
      <c r="AB768" s="10"/>
      <c r="AC768" s="10"/>
      <c r="AD768" s="5"/>
      <c r="AJ768" s="3"/>
      <c r="AK768" s="3"/>
      <c r="AL768" s="3"/>
      <c r="AM768" s="3"/>
      <c r="AN768" s="20"/>
      <c r="AO768" s="3"/>
    </row>
    <row r="769" spans="2:41" x14ac:dyDescent="0.25">
      <c r="B769" s="13" t="s">
        <v>16</v>
      </c>
      <c r="C769" s="12"/>
      <c r="E769" s="9"/>
      <c r="F769" s="10"/>
      <c r="G769" s="10"/>
      <c r="H769" s="5"/>
      <c r="N769" s="3"/>
      <c r="O769" s="3"/>
      <c r="P769" s="3"/>
      <c r="Q769" s="3"/>
      <c r="R769" s="20"/>
      <c r="S769" s="3"/>
      <c r="V769" s="19"/>
      <c r="X769" s="13" t="s">
        <v>16</v>
      </c>
      <c r="Y769" s="12"/>
      <c r="AA769" s="9"/>
      <c r="AB769" s="10"/>
      <c r="AC769" s="10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3" t="s">
        <v>17</v>
      </c>
      <c r="C770" s="12"/>
      <c r="E770" s="161" t="s">
        <v>7</v>
      </c>
      <c r="F770" s="162"/>
      <c r="G770" s="163"/>
      <c r="H770" s="5">
        <f>SUM(H756:H769)</f>
        <v>0</v>
      </c>
      <c r="N770" s="3"/>
      <c r="O770" s="3"/>
      <c r="P770" s="3"/>
      <c r="Q770" s="3"/>
      <c r="R770" s="20"/>
      <c r="S770" s="3"/>
      <c r="V770" s="19"/>
      <c r="X770" s="13" t="s">
        <v>17</v>
      </c>
      <c r="Y770" s="12"/>
      <c r="AA770" s="161" t="s">
        <v>7</v>
      </c>
      <c r="AB770" s="162"/>
      <c r="AC770" s="163"/>
      <c r="AD770" s="5">
        <f>SUM(AD756:AD769)</f>
        <v>0</v>
      </c>
      <c r="AJ770" s="3"/>
      <c r="AK770" s="3"/>
      <c r="AL770" s="3"/>
      <c r="AM770" s="3"/>
      <c r="AN770" s="20"/>
      <c r="AO770" s="3"/>
    </row>
    <row r="771" spans="2:41" x14ac:dyDescent="0.25">
      <c r="B771" s="14"/>
      <c r="C771" s="12"/>
      <c r="E771" s="15"/>
      <c r="F771" s="15"/>
      <c r="G771" s="15"/>
      <c r="N771" s="3"/>
      <c r="O771" s="3"/>
      <c r="P771" s="3"/>
      <c r="Q771" s="3"/>
      <c r="R771" s="20"/>
      <c r="S771" s="3"/>
      <c r="V771" s="19"/>
      <c r="X771" s="14"/>
      <c r="Y771" s="12"/>
      <c r="AA771" s="15"/>
      <c r="AB771" s="15"/>
      <c r="AC771" s="15"/>
      <c r="AJ771" s="3"/>
      <c r="AK771" s="3"/>
      <c r="AL771" s="3"/>
      <c r="AM771" s="3"/>
      <c r="AN771" s="20"/>
      <c r="AO771" s="3"/>
    </row>
    <row r="772" spans="2:41" x14ac:dyDescent="0.25">
      <c r="B772" s="14"/>
      <c r="C772" s="12"/>
      <c r="N772" s="161" t="s">
        <v>7</v>
      </c>
      <c r="O772" s="162"/>
      <c r="P772" s="162"/>
      <c r="Q772" s="163"/>
      <c r="R772" s="20">
        <f>SUM(R756:R771)</f>
        <v>0</v>
      </c>
      <c r="S772" s="3"/>
      <c r="V772" s="19"/>
      <c r="X772" s="14"/>
      <c r="Y772" s="12"/>
      <c r="AJ772" s="161" t="s">
        <v>7</v>
      </c>
      <c r="AK772" s="162"/>
      <c r="AL772" s="162"/>
      <c r="AM772" s="163"/>
      <c r="AN772" s="20">
        <f>SUM(AN756:AN771)</f>
        <v>0</v>
      </c>
      <c r="AO772" s="3"/>
    </row>
    <row r="773" spans="2:41" x14ac:dyDescent="0.25">
      <c r="B773" s="14"/>
      <c r="C773" s="12"/>
      <c r="V773" s="19"/>
      <c r="X773" s="14"/>
      <c r="Y773" s="12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E775" s="16"/>
      <c r="V775" s="19"/>
      <c r="X775" s="14"/>
      <c r="Y775" s="12"/>
      <c r="AA775" s="16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4"/>
      <c r="C777" s="12"/>
      <c r="V777" s="19"/>
      <c r="X777" s="14"/>
      <c r="Y777" s="12"/>
    </row>
    <row r="778" spans="2:41" x14ac:dyDescent="0.25">
      <c r="B778" s="14"/>
      <c r="C778" s="12"/>
      <c r="V778" s="19"/>
      <c r="X778" s="14"/>
      <c r="Y778" s="12"/>
    </row>
    <row r="779" spans="2:41" x14ac:dyDescent="0.25">
      <c r="B779" s="14"/>
      <c r="C779" s="12"/>
      <c r="V779" s="19"/>
      <c r="X779" s="14"/>
      <c r="Y779" s="12"/>
    </row>
    <row r="780" spans="2:41" x14ac:dyDescent="0.25">
      <c r="B780" s="13"/>
      <c r="C780" s="12"/>
      <c r="V780" s="19"/>
      <c r="X780" s="13"/>
      <c r="Y780" s="12"/>
    </row>
    <row r="781" spans="2:41" x14ac:dyDescent="0.25">
      <c r="B781" s="17" t="s">
        <v>18</v>
      </c>
      <c r="C781" s="18">
        <f>SUM(C762:C780)</f>
        <v>0</v>
      </c>
      <c r="V781" s="19"/>
      <c r="X781" s="17" t="s">
        <v>18</v>
      </c>
      <c r="Y781" s="18">
        <f>SUM(Y762:Y780)</f>
        <v>0</v>
      </c>
    </row>
    <row r="782" spans="2:41" x14ac:dyDescent="0.25">
      <c r="D782" s="30" t="s">
        <v>22</v>
      </c>
      <c r="E782" s="30" t="s">
        <v>21</v>
      </c>
      <c r="V782" s="19"/>
      <c r="Z782" s="30" t="s">
        <v>22</v>
      </c>
      <c r="AA782" s="30" t="s">
        <v>21</v>
      </c>
    </row>
    <row r="783" spans="2:41" x14ac:dyDescent="0.25">
      <c r="E783" s="1" t="s">
        <v>19</v>
      </c>
      <c r="V783" s="19"/>
      <c r="AA783" s="1" t="s">
        <v>19</v>
      </c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V787" s="19"/>
    </row>
    <row r="788" spans="1:43" x14ac:dyDescent="0.25">
      <c r="V788" s="19"/>
    </row>
    <row r="789" spans="1:43" x14ac:dyDescent="0.25">
      <c r="V789" s="19"/>
    </row>
    <row r="790" spans="1:4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</row>
    <row r="791" spans="1:43" x14ac:dyDescent="0.2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</row>
    <row r="792" spans="1:43" x14ac:dyDescent="0.2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</row>
    <row r="793" spans="1:43" x14ac:dyDescent="0.25">
      <c r="V793" s="19"/>
    </row>
    <row r="794" spans="1:43" x14ac:dyDescent="0.25">
      <c r="H794" s="165" t="s">
        <v>30</v>
      </c>
      <c r="I794" s="165"/>
      <c r="J794" s="165"/>
      <c r="V794" s="19"/>
      <c r="AA794" s="165" t="s">
        <v>31</v>
      </c>
      <c r="AB794" s="165"/>
      <c r="AC794" s="165"/>
    </row>
    <row r="795" spans="1:43" x14ac:dyDescent="0.25">
      <c r="H795" s="165"/>
      <c r="I795" s="165"/>
      <c r="J795" s="165"/>
      <c r="V795" s="19"/>
      <c r="AA795" s="165"/>
      <c r="AB795" s="165"/>
      <c r="AC795" s="165"/>
    </row>
    <row r="796" spans="1:43" x14ac:dyDescent="0.25">
      <c r="V796" s="19"/>
    </row>
    <row r="797" spans="1:43" x14ac:dyDescent="0.25">
      <c r="V797" s="19"/>
    </row>
    <row r="798" spans="1:43" ht="23.25" x14ac:dyDescent="0.35">
      <c r="B798" s="26" t="s">
        <v>69</v>
      </c>
      <c r="V798" s="19"/>
      <c r="X798" s="24" t="s">
        <v>69</v>
      </c>
    </row>
    <row r="799" spans="1:43" ht="23.25" x14ac:dyDescent="0.35">
      <c r="B799" s="25" t="s">
        <v>32</v>
      </c>
      <c r="C799" s="22">
        <f>IF(X754="PAGADO",0,C759)</f>
        <v>0</v>
      </c>
      <c r="E799" s="166" t="s">
        <v>20</v>
      </c>
      <c r="F799" s="166"/>
      <c r="G799" s="166"/>
      <c r="H799" s="166"/>
      <c r="V799" s="19"/>
      <c r="X799" s="25" t="s">
        <v>32</v>
      </c>
      <c r="Y799" s="22">
        <f>IF(B1599="PAGADO",0,C804)</f>
        <v>0</v>
      </c>
      <c r="AA799" s="166" t="s">
        <v>20</v>
      </c>
      <c r="AB799" s="166"/>
      <c r="AC799" s="166"/>
      <c r="AD799" s="166"/>
    </row>
    <row r="800" spans="1:43" x14ac:dyDescent="0.25">
      <c r="B800" s="1" t="s">
        <v>0</v>
      </c>
      <c r="C800" s="21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9"/>
      <c r="X800" s="1" t="s">
        <v>0</v>
      </c>
      <c r="Y800" s="21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2"/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Y801" s="22"/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1" t="s">
        <v>24</v>
      </c>
      <c r="C802" s="21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20"/>
      <c r="S802" s="3"/>
      <c r="V802" s="19"/>
      <c r="X802" s="1" t="s">
        <v>24</v>
      </c>
      <c r="Y802" s="21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20"/>
      <c r="AO802" s="3"/>
    </row>
    <row r="803" spans="2:41" x14ac:dyDescent="0.25">
      <c r="B803" s="1" t="s">
        <v>9</v>
      </c>
      <c r="C803" s="22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20"/>
      <c r="S803" s="3"/>
      <c r="V803" s="19"/>
      <c r="X803" s="1" t="s">
        <v>9</v>
      </c>
      <c r="Y803" s="22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6" t="s">
        <v>26</v>
      </c>
      <c r="C804" s="23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20"/>
      <c r="S804" s="3"/>
      <c r="V804" s="19"/>
      <c r="X804" s="6" t="s">
        <v>27</v>
      </c>
      <c r="Y804" s="23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20"/>
      <c r="AO804" s="3"/>
    </row>
    <row r="805" spans="2:41" ht="23.25" x14ac:dyDescent="0.35">
      <c r="B805" s="6"/>
      <c r="C805" s="7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68" t="str">
        <f>IF(Y804&lt;0,"NO PAGAR","COBRAR'")</f>
        <v>COBRAR'</v>
      </c>
      <c r="Y805" s="168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ht="23.25" x14ac:dyDescent="0.35">
      <c r="B806" s="168" t="str">
        <f>IF(C804&lt;0,"NO PAGAR","COBRAR'")</f>
        <v>COBRAR'</v>
      </c>
      <c r="C806" s="168"/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6"/>
      <c r="Y806" s="8"/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59" t="s">
        <v>9</v>
      </c>
      <c r="C807" s="160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59" t="s">
        <v>9</v>
      </c>
      <c r="Y807" s="160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1" t="str">
        <f>IF(Y759&lt;0,"SALDO ADELANTADO","SALDO A FAVOR '")</f>
        <v>SALDO A FAVOR '</v>
      </c>
      <c r="C808" s="12">
        <f>IF(Y759&lt;=0,Y759*-1)</f>
        <v>0</v>
      </c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1" t="str">
        <f>IF(C804&lt;0,"SALDO ADELANTADO","SALDO A FAVOR'")</f>
        <v>SALDO A FAVOR'</v>
      </c>
      <c r="Y808" s="12">
        <f>IF(C804&lt;=0,C804*-1)</f>
        <v>0</v>
      </c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10</v>
      </c>
      <c r="C809" s="12">
        <f>R817</f>
        <v>0</v>
      </c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10</v>
      </c>
      <c r="Y809" s="12">
        <f>AN817</f>
        <v>0</v>
      </c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11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11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12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12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13</v>
      </c>
      <c r="C812" s="12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3" t="s">
        <v>13</v>
      </c>
      <c r="Y812" s="12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x14ac:dyDescent="0.25">
      <c r="B813" s="13" t="s">
        <v>14</v>
      </c>
      <c r="C813" s="12"/>
      <c r="E813" s="9"/>
      <c r="F813" s="10"/>
      <c r="G813" s="10"/>
      <c r="H813" s="5"/>
      <c r="N813" s="3"/>
      <c r="O813" s="3"/>
      <c r="P813" s="3"/>
      <c r="Q813" s="3"/>
      <c r="R813" s="20"/>
      <c r="S813" s="3"/>
      <c r="V813" s="19"/>
      <c r="X813" s="13" t="s">
        <v>14</v>
      </c>
      <c r="Y813" s="12"/>
      <c r="AA813" s="9"/>
      <c r="AB813" s="10"/>
      <c r="AC813" s="10"/>
      <c r="AD813" s="5"/>
      <c r="AJ813" s="3"/>
      <c r="AK813" s="3"/>
      <c r="AL813" s="3"/>
      <c r="AM813" s="3"/>
      <c r="AN813" s="20"/>
      <c r="AO813" s="3"/>
    </row>
    <row r="814" spans="2:41" x14ac:dyDescent="0.25">
      <c r="B814" s="13" t="s">
        <v>15</v>
      </c>
      <c r="C814" s="12"/>
      <c r="E814" s="9"/>
      <c r="F814" s="10"/>
      <c r="G814" s="10"/>
      <c r="H814" s="5"/>
      <c r="N814" s="3"/>
      <c r="O814" s="3"/>
      <c r="P814" s="3"/>
      <c r="Q814" s="3"/>
      <c r="R814" s="20"/>
      <c r="S814" s="3"/>
      <c r="V814" s="19"/>
      <c r="X814" s="13" t="s">
        <v>15</v>
      </c>
      <c r="Y814" s="12"/>
      <c r="AA814" s="9"/>
      <c r="AB814" s="10"/>
      <c r="AC814" s="10"/>
      <c r="AD814" s="5"/>
      <c r="AJ814" s="3"/>
      <c r="AK814" s="3"/>
      <c r="AL814" s="3"/>
      <c r="AM814" s="3"/>
      <c r="AN814" s="20"/>
      <c r="AO814" s="3"/>
    </row>
    <row r="815" spans="2:41" x14ac:dyDescent="0.25">
      <c r="B815" s="13" t="s">
        <v>16</v>
      </c>
      <c r="C815" s="12"/>
      <c r="E815" s="161" t="s">
        <v>7</v>
      </c>
      <c r="F815" s="162"/>
      <c r="G815" s="163"/>
      <c r="H815" s="5">
        <f>SUM(H801:H814)</f>
        <v>0</v>
      </c>
      <c r="N815" s="3"/>
      <c r="O815" s="3"/>
      <c r="P815" s="3"/>
      <c r="Q815" s="3"/>
      <c r="R815" s="20"/>
      <c r="S815" s="3"/>
      <c r="V815" s="19"/>
      <c r="X815" s="13" t="s">
        <v>16</v>
      </c>
      <c r="Y815" s="12"/>
      <c r="AA815" s="161" t="s">
        <v>7</v>
      </c>
      <c r="AB815" s="162"/>
      <c r="AC815" s="163"/>
      <c r="AD815" s="5">
        <f>SUM(AD801:AD814)</f>
        <v>0</v>
      </c>
      <c r="AJ815" s="3"/>
      <c r="AK815" s="3"/>
      <c r="AL815" s="3"/>
      <c r="AM815" s="3"/>
      <c r="AN815" s="20"/>
      <c r="AO815" s="3"/>
    </row>
    <row r="816" spans="2:41" x14ac:dyDescent="0.25">
      <c r="B816" s="13" t="s">
        <v>17</v>
      </c>
      <c r="C816" s="12"/>
      <c r="E816" s="15"/>
      <c r="F816" s="15"/>
      <c r="G816" s="15"/>
      <c r="N816" s="3"/>
      <c r="O816" s="3"/>
      <c r="P816" s="3"/>
      <c r="Q816" s="3"/>
      <c r="R816" s="20"/>
      <c r="S816" s="3"/>
      <c r="V816" s="19"/>
      <c r="X816" s="13" t="s">
        <v>17</v>
      </c>
      <c r="Y816" s="12"/>
      <c r="AA816" s="15"/>
      <c r="AB816" s="15"/>
      <c r="AC816" s="15"/>
      <c r="AJ816" s="3"/>
      <c r="AK816" s="3"/>
      <c r="AL816" s="3"/>
      <c r="AM816" s="3"/>
      <c r="AN816" s="20"/>
      <c r="AO816" s="3"/>
    </row>
    <row r="817" spans="2:41" x14ac:dyDescent="0.25">
      <c r="B817" s="14"/>
      <c r="C817" s="12"/>
      <c r="N817" s="161" t="s">
        <v>7</v>
      </c>
      <c r="O817" s="162"/>
      <c r="P817" s="162"/>
      <c r="Q817" s="163"/>
      <c r="R817" s="20">
        <f>SUM(R801:R816)</f>
        <v>0</v>
      </c>
      <c r="S817" s="3"/>
      <c r="V817" s="19"/>
      <c r="X817" s="14"/>
      <c r="Y817" s="12"/>
      <c r="AJ817" s="161" t="s">
        <v>7</v>
      </c>
      <c r="AK817" s="162"/>
      <c r="AL817" s="162"/>
      <c r="AM817" s="163"/>
      <c r="AN817" s="20">
        <f>SUM(AN801:AN816)</f>
        <v>0</v>
      </c>
      <c r="AO817" s="3"/>
    </row>
    <row r="818" spans="2:41" x14ac:dyDescent="0.25">
      <c r="B818" s="14"/>
      <c r="C818" s="12"/>
      <c r="V818" s="19"/>
      <c r="X818" s="14"/>
      <c r="Y818" s="12"/>
    </row>
    <row r="819" spans="2:41" x14ac:dyDescent="0.25">
      <c r="B819" s="14"/>
      <c r="C819" s="12"/>
      <c r="V819" s="19"/>
      <c r="X819" s="14"/>
      <c r="Y819" s="12"/>
    </row>
    <row r="820" spans="2:41" x14ac:dyDescent="0.25">
      <c r="B820" s="14"/>
      <c r="C820" s="12"/>
      <c r="E820" s="16"/>
      <c r="V820" s="19"/>
      <c r="X820" s="14"/>
      <c r="Y820" s="12"/>
      <c r="AA820" s="16"/>
    </row>
    <row r="821" spans="2:41" x14ac:dyDescent="0.25">
      <c r="B821" s="14"/>
      <c r="C821" s="12"/>
      <c r="V821" s="19"/>
      <c r="X821" s="14"/>
      <c r="Y821" s="12"/>
    </row>
    <row r="822" spans="2:41" x14ac:dyDescent="0.25">
      <c r="B822" s="14"/>
      <c r="C822" s="12"/>
      <c r="V822" s="19"/>
      <c r="X822" s="14"/>
      <c r="Y822" s="12"/>
    </row>
    <row r="823" spans="2:41" x14ac:dyDescent="0.25">
      <c r="B823" s="14"/>
      <c r="C823" s="12"/>
      <c r="V823" s="19"/>
      <c r="X823" s="14"/>
      <c r="Y823" s="12"/>
    </row>
    <row r="824" spans="2:41" x14ac:dyDescent="0.25">
      <c r="B824" s="14"/>
      <c r="C824" s="12"/>
      <c r="V824" s="19"/>
      <c r="X824" s="14"/>
      <c r="Y824" s="12"/>
    </row>
    <row r="825" spans="2:41" x14ac:dyDescent="0.25">
      <c r="B825" s="14"/>
      <c r="C825" s="12"/>
      <c r="V825" s="19"/>
      <c r="X825" s="14"/>
      <c r="Y825" s="12"/>
    </row>
    <row r="826" spans="2:41" x14ac:dyDescent="0.25">
      <c r="B826" s="13"/>
      <c r="C826" s="12"/>
      <c r="V826" s="19"/>
      <c r="X826" s="13"/>
      <c r="Y826" s="12"/>
    </row>
    <row r="827" spans="2:41" x14ac:dyDescent="0.25">
      <c r="B827" s="17" t="s">
        <v>18</v>
      </c>
      <c r="C827" s="18">
        <f>SUM(C808:C826)</f>
        <v>0</v>
      </c>
      <c r="D827" s="30" t="s">
        <v>22</v>
      </c>
      <c r="E827" s="30" t="s">
        <v>21</v>
      </c>
      <c r="V827" s="19"/>
      <c r="X827" s="17" t="s">
        <v>18</v>
      </c>
      <c r="Y827" s="18">
        <f>SUM(Y808:Y826)</f>
        <v>0</v>
      </c>
      <c r="Z827" s="30" t="s">
        <v>22</v>
      </c>
      <c r="AA827" s="30" t="s">
        <v>21</v>
      </c>
    </row>
    <row r="828" spans="2:41" x14ac:dyDescent="0.25">
      <c r="E828" s="1" t="s">
        <v>19</v>
      </c>
      <c r="V828" s="19"/>
      <c r="AA828" s="1" t="s">
        <v>19</v>
      </c>
    </row>
    <row r="829" spans="2:41" x14ac:dyDescent="0.25">
      <c r="V829" s="19"/>
    </row>
    <row r="830" spans="2:41" x14ac:dyDescent="0.25">
      <c r="V830" s="19"/>
    </row>
    <row r="831" spans="2:41" x14ac:dyDescent="0.25">
      <c r="V831" s="19"/>
    </row>
    <row r="832" spans="2:41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</row>
    <row r="839" spans="2:41" x14ac:dyDescent="0.25">
      <c r="V839" s="19"/>
    </row>
    <row r="840" spans="2:41" x14ac:dyDescent="0.25">
      <c r="V840" s="19"/>
    </row>
    <row r="841" spans="2:41" x14ac:dyDescent="0.25">
      <c r="V841" s="19"/>
      <c r="AC841" s="164" t="s">
        <v>29</v>
      </c>
      <c r="AD841" s="164"/>
      <c r="AE841" s="164"/>
    </row>
    <row r="842" spans="2:41" x14ac:dyDescent="0.25">
      <c r="H842" s="165" t="s">
        <v>28</v>
      </c>
      <c r="I842" s="165"/>
      <c r="J842" s="165"/>
      <c r="V842" s="19"/>
      <c r="AC842" s="164"/>
      <c r="AD842" s="164"/>
      <c r="AE842" s="164"/>
    </row>
    <row r="843" spans="2:41" x14ac:dyDescent="0.25">
      <c r="H843" s="165"/>
      <c r="I843" s="165"/>
      <c r="J843" s="165"/>
      <c r="V843" s="19"/>
      <c r="AC843" s="164"/>
      <c r="AD843" s="164"/>
      <c r="AE843" s="164"/>
    </row>
    <row r="844" spans="2:41" x14ac:dyDescent="0.25">
      <c r="V844" s="19"/>
    </row>
    <row r="845" spans="2:41" x14ac:dyDescent="0.25">
      <c r="V845" s="19"/>
    </row>
    <row r="846" spans="2:41" ht="23.25" x14ac:dyDescent="0.35">
      <c r="B846" s="24" t="s">
        <v>70</v>
      </c>
      <c r="V846" s="19"/>
      <c r="X846" s="24" t="s">
        <v>70</v>
      </c>
    </row>
    <row r="847" spans="2:41" ht="23.25" x14ac:dyDescent="0.35">
      <c r="B847" s="25" t="s">
        <v>32</v>
      </c>
      <c r="C847" s="22">
        <f>IF(X799="PAGADO",0,Y804)</f>
        <v>0</v>
      </c>
      <c r="E847" s="166" t="s">
        <v>20</v>
      </c>
      <c r="F847" s="166"/>
      <c r="G847" s="166"/>
      <c r="H847" s="166"/>
      <c r="V847" s="19"/>
      <c r="X847" s="25" t="s">
        <v>32</v>
      </c>
      <c r="Y847" s="22">
        <f>IF(B847="PAGADO",0,C852)</f>
        <v>0</v>
      </c>
      <c r="AA847" s="166" t="s">
        <v>20</v>
      </c>
      <c r="AB847" s="166"/>
      <c r="AC847" s="166"/>
      <c r="AD847" s="166"/>
    </row>
    <row r="848" spans="2:41" x14ac:dyDescent="0.25">
      <c r="B848" s="1" t="s">
        <v>0</v>
      </c>
      <c r="C848" s="21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9"/>
      <c r="X848" s="1" t="s">
        <v>0</v>
      </c>
      <c r="Y848" s="21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2"/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Y849" s="22"/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1" t="s">
        <v>24</v>
      </c>
      <c r="C850" s="21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20"/>
      <c r="S850" s="3"/>
      <c r="V850" s="19"/>
      <c r="X850" s="1" t="s">
        <v>24</v>
      </c>
      <c r="Y850" s="21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" t="s">
        <v>9</v>
      </c>
      <c r="C851" s="22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20"/>
      <c r="S851" s="3"/>
      <c r="V851" s="19"/>
      <c r="X851" s="1" t="s">
        <v>9</v>
      </c>
      <c r="Y851" s="22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6" t="s">
        <v>25</v>
      </c>
      <c r="C852" s="23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20"/>
      <c r="S852" s="3"/>
      <c r="V852" s="19"/>
      <c r="X852" s="6" t="s">
        <v>8</v>
      </c>
      <c r="Y852" s="23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20"/>
      <c r="AO852" s="3"/>
    </row>
    <row r="853" spans="2:41" ht="26.25" x14ac:dyDescent="0.4">
      <c r="B853" s="167" t="str">
        <f>IF(C852&lt;0,"NO PAGAR","COBRAR")</f>
        <v>COBRAR</v>
      </c>
      <c r="C853" s="167"/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67" t="str">
        <f>IF(Y852&lt;0,"NO PAGAR","COBRAR")</f>
        <v>COBRAR</v>
      </c>
      <c r="Y853" s="167"/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59" t="s">
        <v>9</v>
      </c>
      <c r="C854" s="160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59" t="s">
        <v>9</v>
      </c>
      <c r="Y854" s="160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1" t="str">
        <f>IF(C888&lt;0,"SALDO A FAVOR","SALDO ADELANTAD0'")</f>
        <v>SALDO ADELANTAD0'</v>
      </c>
      <c r="C855" s="12">
        <f>IF(Y799&lt;=0,Y799*-1)</f>
        <v>0</v>
      </c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1" t="str">
        <f>IF(C852&lt;0,"SALDO ADELANTADO","SALDO A FAVOR'")</f>
        <v>SALDO A FAVOR'</v>
      </c>
      <c r="Y855" s="12">
        <f>IF(C852&lt;=0,C852*-1)</f>
        <v>0</v>
      </c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10</v>
      </c>
      <c r="C856" s="12">
        <f>R865</f>
        <v>0</v>
      </c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10</v>
      </c>
      <c r="Y856" s="12">
        <f>AN865</f>
        <v>0</v>
      </c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11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11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12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12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13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13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14</v>
      </c>
      <c r="C860" s="12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3" t="s">
        <v>14</v>
      </c>
      <c r="Y860" s="12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3" t="s">
        <v>15</v>
      </c>
      <c r="C861" s="12"/>
      <c r="E861" s="9"/>
      <c r="F861" s="10"/>
      <c r="G861" s="10"/>
      <c r="H861" s="5"/>
      <c r="N861" s="3"/>
      <c r="O861" s="3"/>
      <c r="P861" s="3"/>
      <c r="Q861" s="3"/>
      <c r="R861" s="20"/>
      <c r="S861" s="3"/>
      <c r="V861" s="19"/>
      <c r="X861" s="13" t="s">
        <v>15</v>
      </c>
      <c r="Y861" s="12"/>
      <c r="AA861" s="9"/>
      <c r="AB861" s="10"/>
      <c r="AC861" s="10"/>
      <c r="AD861" s="5"/>
      <c r="AJ861" s="3"/>
      <c r="AK861" s="3"/>
      <c r="AL861" s="3"/>
      <c r="AM861" s="3"/>
      <c r="AN861" s="20"/>
      <c r="AO861" s="3"/>
    </row>
    <row r="862" spans="2:41" x14ac:dyDescent="0.25">
      <c r="B862" s="13" t="s">
        <v>16</v>
      </c>
      <c r="C862" s="12"/>
      <c r="E862" s="9"/>
      <c r="F862" s="10"/>
      <c r="G862" s="10"/>
      <c r="H862" s="5"/>
      <c r="N862" s="3"/>
      <c r="O862" s="3"/>
      <c r="P862" s="3"/>
      <c r="Q862" s="3"/>
      <c r="R862" s="20"/>
      <c r="S862" s="3"/>
      <c r="V862" s="19"/>
      <c r="X862" s="13" t="s">
        <v>16</v>
      </c>
      <c r="Y862" s="12"/>
      <c r="AA862" s="9"/>
      <c r="AB862" s="10"/>
      <c r="AC862" s="10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3" t="s">
        <v>17</v>
      </c>
      <c r="C863" s="12"/>
      <c r="E863" s="161" t="s">
        <v>7</v>
      </c>
      <c r="F863" s="162"/>
      <c r="G863" s="163"/>
      <c r="H863" s="5">
        <f>SUM(H849:H862)</f>
        <v>0</v>
      </c>
      <c r="N863" s="3"/>
      <c r="O863" s="3"/>
      <c r="P863" s="3"/>
      <c r="Q863" s="3"/>
      <c r="R863" s="20"/>
      <c r="S863" s="3"/>
      <c r="V863" s="19"/>
      <c r="X863" s="13" t="s">
        <v>17</v>
      </c>
      <c r="Y863" s="12"/>
      <c r="AA863" s="161" t="s">
        <v>7</v>
      </c>
      <c r="AB863" s="162"/>
      <c r="AC863" s="163"/>
      <c r="AD863" s="5">
        <f>SUM(AD849:AD862)</f>
        <v>0</v>
      </c>
      <c r="AJ863" s="3"/>
      <c r="AK863" s="3"/>
      <c r="AL863" s="3"/>
      <c r="AM863" s="3"/>
      <c r="AN863" s="20"/>
      <c r="AO863" s="3"/>
    </row>
    <row r="864" spans="2:41" x14ac:dyDescent="0.25">
      <c r="B864" s="14"/>
      <c r="C864" s="12"/>
      <c r="E864" s="15"/>
      <c r="F864" s="15"/>
      <c r="G864" s="15"/>
      <c r="N864" s="3"/>
      <c r="O864" s="3"/>
      <c r="P864" s="3"/>
      <c r="Q864" s="3"/>
      <c r="R864" s="20"/>
      <c r="S864" s="3"/>
      <c r="V864" s="19"/>
      <c r="X864" s="14"/>
      <c r="Y864" s="12"/>
      <c r="AA864" s="15"/>
      <c r="AB864" s="15"/>
      <c r="AC864" s="15"/>
      <c r="AJ864" s="3"/>
      <c r="AK864" s="3"/>
      <c r="AL864" s="3"/>
      <c r="AM864" s="3"/>
      <c r="AN864" s="20"/>
      <c r="AO864" s="3"/>
    </row>
    <row r="865" spans="2:41" x14ac:dyDescent="0.25">
      <c r="B865" s="14"/>
      <c r="C865" s="12"/>
      <c r="N865" s="161" t="s">
        <v>7</v>
      </c>
      <c r="O865" s="162"/>
      <c r="P865" s="162"/>
      <c r="Q865" s="163"/>
      <c r="R865" s="20">
        <f>SUM(R849:R864)</f>
        <v>0</v>
      </c>
      <c r="S865" s="3"/>
      <c r="V865" s="19"/>
      <c r="X865" s="14"/>
      <c r="Y865" s="12"/>
      <c r="AJ865" s="161" t="s">
        <v>7</v>
      </c>
      <c r="AK865" s="162"/>
      <c r="AL865" s="162"/>
      <c r="AM865" s="163"/>
      <c r="AN865" s="20">
        <f>SUM(AN849:AN864)</f>
        <v>0</v>
      </c>
      <c r="AO865" s="3"/>
    </row>
    <row r="866" spans="2:41" x14ac:dyDescent="0.25">
      <c r="B866" s="14"/>
      <c r="C866" s="12"/>
      <c r="V866" s="19"/>
      <c r="X866" s="14"/>
      <c r="Y866" s="12"/>
    </row>
    <row r="867" spans="2:41" x14ac:dyDescent="0.25">
      <c r="B867" s="14"/>
      <c r="C867" s="12"/>
      <c r="V867" s="19"/>
      <c r="X867" s="14"/>
      <c r="Y867" s="12"/>
    </row>
    <row r="868" spans="2:41" x14ac:dyDescent="0.25">
      <c r="B868" s="14"/>
      <c r="C868" s="12"/>
      <c r="E868" s="16"/>
      <c r="V868" s="19"/>
      <c r="X868" s="14"/>
      <c r="Y868" s="12"/>
      <c r="AA868" s="16"/>
    </row>
    <row r="869" spans="2:41" x14ac:dyDescent="0.25">
      <c r="B869" s="14"/>
      <c r="C869" s="12"/>
      <c r="V869" s="19"/>
      <c r="X869" s="14"/>
      <c r="Y869" s="12"/>
    </row>
    <row r="870" spans="2:41" x14ac:dyDescent="0.25">
      <c r="B870" s="14"/>
      <c r="C870" s="12"/>
      <c r="V870" s="19"/>
      <c r="X870" s="14"/>
      <c r="Y870" s="12"/>
    </row>
    <row r="871" spans="2:41" x14ac:dyDescent="0.25">
      <c r="B871" s="14"/>
      <c r="C871" s="12"/>
      <c r="V871" s="19"/>
      <c r="X871" s="14"/>
      <c r="Y871" s="12"/>
    </row>
    <row r="872" spans="2:41" x14ac:dyDescent="0.25">
      <c r="B872" s="14"/>
      <c r="C872" s="12"/>
      <c r="V872" s="19"/>
      <c r="X872" s="14"/>
      <c r="Y872" s="12"/>
    </row>
    <row r="873" spans="2:41" x14ac:dyDescent="0.25">
      <c r="B873" s="13"/>
      <c r="C873" s="12"/>
      <c r="V873" s="19"/>
      <c r="X873" s="13"/>
      <c r="Y873" s="12"/>
    </row>
    <row r="874" spans="2:41" x14ac:dyDescent="0.25">
      <c r="B874" s="17" t="s">
        <v>18</v>
      </c>
      <c r="C874" s="18">
        <f>SUM(C855:C873)</f>
        <v>0</v>
      </c>
      <c r="V874" s="19"/>
      <c r="X874" s="17" t="s">
        <v>18</v>
      </c>
      <c r="Y874" s="18">
        <f>SUM(Y855:Y873)</f>
        <v>0</v>
      </c>
    </row>
    <row r="875" spans="2:41" x14ac:dyDescent="0.25">
      <c r="D875" s="30" t="s">
        <v>22</v>
      </c>
      <c r="E875" s="30" t="s">
        <v>21</v>
      </c>
      <c r="V875" s="19"/>
      <c r="Z875" s="30" t="s">
        <v>22</v>
      </c>
      <c r="AA875" s="30" t="s">
        <v>21</v>
      </c>
    </row>
    <row r="876" spans="2:41" x14ac:dyDescent="0.25">
      <c r="E876" s="1" t="s">
        <v>19</v>
      </c>
      <c r="V876" s="19"/>
      <c r="AA876" s="1" t="s">
        <v>19</v>
      </c>
    </row>
    <row r="877" spans="2:41" x14ac:dyDescent="0.25">
      <c r="V877" s="19"/>
    </row>
    <row r="878" spans="2:41" x14ac:dyDescent="0.25">
      <c r="V878" s="19"/>
    </row>
    <row r="879" spans="2:41" x14ac:dyDescent="0.25">
      <c r="V879" s="19"/>
    </row>
    <row r="880" spans="2:41" x14ac:dyDescent="0.25">
      <c r="V880" s="19"/>
    </row>
    <row r="881" spans="1:43" x14ac:dyDescent="0.25">
      <c r="V881" s="19"/>
    </row>
    <row r="882" spans="1:43" x14ac:dyDescent="0.25">
      <c r="V882" s="19"/>
    </row>
    <row r="883" spans="1:4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</row>
    <row r="884" spans="1:43" x14ac:dyDescent="0.2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</row>
    <row r="885" spans="1:43" x14ac:dyDescent="0.2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</row>
    <row r="886" spans="1:43" x14ac:dyDescent="0.25">
      <c r="V886" s="19"/>
    </row>
    <row r="887" spans="1:43" x14ac:dyDescent="0.25">
      <c r="H887" s="165" t="s">
        <v>30</v>
      </c>
      <c r="I887" s="165"/>
      <c r="J887" s="165"/>
      <c r="V887" s="19"/>
      <c r="AA887" s="165" t="s">
        <v>31</v>
      </c>
      <c r="AB887" s="165"/>
      <c r="AC887" s="165"/>
    </row>
    <row r="888" spans="1:43" x14ac:dyDescent="0.25">
      <c r="H888" s="165"/>
      <c r="I888" s="165"/>
      <c r="J888" s="165"/>
      <c r="V888" s="19"/>
      <c r="AA888" s="165"/>
      <c r="AB888" s="165"/>
      <c r="AC888" s="165"/>
    </row>
    <row r="889" spans="1:43" x14ac:dyDescent="0.25">
      <c r="V889" s="19"/>
    </row>
    <row r="890" spans="1:43" x14ac:dyDescent="0.25">
      <c r="V890" s="19"/>
    </row>
    <row r="891" spans="1:43" ht="23.25" x14ac:dyDescent="0.35">
      <c r="B891" s="26" t="s">
        <v>70</v>
      </c>
      <c r="V891" s="19"/>
      <c r="X891" s="24" t="s">
        <v>70</v>
      </c>
    </row>
    <row r="892" spans="1:43" ht="23.25" x14ac:dyDescent="0.35">
      <c r="B892" s="25" t="s">
        <v>32</v>
      </c>
      <c r="C892" s="22">
        <f>IF(X847="PAGADO",0,C852)</f>
        <v>0</v>
      </c>
      <c r="E892" s="166" t="s">
        <v>20</v>
      </c>
      <c r="F892" s="166"/>
      <c r="G892" s="166"/>
      <c r="H892" s="166"/>
      <c r="V892" s="19"/>
      <c r="X892" s="25" t="s">
        <v>32</v>
      </c>
      <c r="Y892" s="22">
        <f>IF(B1692="PAGADO",0,C897)</f>
        <v>0</v>
      </c>
      <c r="AA892" s="166" t="s">
        <v>20</v>
      </c>
      <c r="AB892" s="166"/>
      <c r="AC892" s="166"/>
      <c r="AD892" s="166"/>
    </row>
    <row r="893" spans="1:43" x14ac:dyDescent="0.25">
      <c r="B893" s="1" t="s">
        <v>0</v>
      </c>
      <c r="C893" s="21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9"/>
      <c r="X893" s="1" t="s">
        <v>0</v>
      </c>
      <c r="Y893" s="21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2"/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Y894" s="22"/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x14ac:dyDescent="0.25">
      <c r="B895" s="1" t="s">
        <v>24</v>
      </c>
      <c r="C895" s="21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20"/>
      <c r="S895" s="3"/>
      <c r="V895" s="19"/>
      <c r="X895" s="1" t="s">
        <v>24</v>
      </c>
      <c r="Y895" s="21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20"/>
      <c r="AO895" s="3"/>
    </row>
    <row r="896" spans="1:43" x14ac:dyDescent="0.25">
      <c r="B896" s="1" t="s">
        <v>9</v>
      </c>
      <c r="C896" s="22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20"/>
      <c r="S896" s="3"/>
      <c r="V896" s="19"/>
      <c r="X896" s="1" t="s">
        <v>9</v>
      </c>
      <c r="Y896" s="22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6" t="s">
        <v>26</v>
      </c>
      <c r="C897" s="23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20"/>
      <c r="S897" s="3"/>
      <c r="V897" s="19"/>
      <c r="X897" s="6" t="s">
        <v>27</v>
      </c>
      <c r="Y897" s="23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20"/>
      <c r="AO897" s="3"/>
    </row>
    <row r="898" spans="2:41" ht="23.25" x14ac:dyDescent="0.35">
      <c r="B898" s="6"/>
      <c r="C898" s="7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68" t="str">
        <f>IF(Y897&lt;0,"NO PAGAR","COBRAR'")</f>
        <v>COBRAR'</v>
      </c>
      <c r="Y898" s="168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ht="23.25" x14ac:dyDescent="0.35">
      <c r="B899" s="168" t="str">
        <f>IF(C897&lt;0,"NO PAGAR","COBRAR'")</f>
        <v>COBRAR'</v>
      </c>
      <c r="C899" s="168"/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6"/>
      <c r="Y899" s="8"/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59" t="s">
        <v>9</v>
      </c>
      <c r="C900" s="160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59" t="s">
        <v>9</v>
      </c>
      <c r="Y900" s="160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1" t="str">
        <f>IF(Y852&lt;0,"SALDO ADELANTADO","SALDO A FAVOR '")</f>
        <v>SALDO A FAVOR '</v>
      </c>
      <c r="C901" s="12">
        <f>IF(Y852&lt;=0,Y852*-1)</f>
        <v>0</v>
      </c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1" t="str">
        <f>IF(C897&lt;0,"SALDO ADELANTADO","SALDO A FAVOR'")</f>
        <v>SALDO A FAVOR'</v>
      </c>
      <c r="Y901" s="12">
        <f>IF(C897&lt;=0,C897*-1)</f>
        <v>0</v>
      </c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10</v>
      </c>
      <c r="C902" s="12">
        <f>R910</f>
        <v>0</v>
      </c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10</v>
      </c>
      <c r="Y902" s="12">
        <f>AN910</f>
        <v>0</v>
      </c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11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11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12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12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13</v>
      </c>
      <c r="C905" s="12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3" t="s">
        <v>13</v>
      </c>
      <c r="Y905" s="12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x14ac:dyDescent="0.25">
      <c r="B906" s="13" t="s">
        <v>14</v>
      </c>
      <c r="C906" s="12"/>
      <c r="E906" s="9"/>
      <c r="F906" s="10"/>
      <c r="G906" s="10"/>
      <c r="H906" s="5"/>
      <c r="N906" s="3"/>
      <c r="O906" s="3"/>
      <c r="P906" s="3"/>
      <c r="Q906" s="3"/>
      <c r="R906" s="20"/>
      <c r="S906" s="3"/>
      <c r="V906" s="19"/>
      <c r="X906" s="13" t="s">
        <v>14</v>
      </c>
      <c r="Y906" s="12"/>
      <c r="AA906" s="9"/>
      <c r="AB906" s="10"/>
      <c r="AC906" s="10"/>
      <c r="AD906" s="5"/>
      <c r="AJ906" s="3"/>
      <c r="AK906" s="3"/>
      <c r="AL906" s="3"/>
      <c r="AM906" s="3"/>
      <c r="AN906" s="20"/>
      <c r="AO906" s="3"/>
    </row>
    <row r="907" spans="2:41" x14ac:dyDescent="0.25">
      <c r="B907" s="13" t="s">
        <v>15</v>
      </c>
      <c r="C907" s="12"/>
      <c r="E907" s="9"/>
      <c r="F907" s="10"/>
      <c r="G907" s="10"/>
      <c r="H907" s="5"/>
      <c r="N907" s="3"/>
      <c r="O907" s="3"/>
      <c r="P907" s="3"/>
      <c r="Q907" s="3"/>
      <c r="R907" s="20"/>
      <c r="S907" s="3"/>
      <c r="V907" s="19"/>
      <c r="X907" s="13" t="s">
        <v>15</v>
      </c>
      <c r="Y907" s="12"/>
      <c r="AA907" s="9"/>
      <c r="AB907" s="10"/>
      <c r="AC907" s="10"/>
      <c r="AD907" s="5"/>
      <c r="AJ907" s="3"/>
      <c r="AK907" s="3"/>
      <c r="AL907" s="3"/>
      <c r="AM907" s="3"/>
      <c r="AN907" s="20"/>
      <c r="AO907" s="3"/>
    </row>
    <row r="908" spans="2:41" x14ac:dyDescent="0.25">
      <c r="B908" s="13" t="s">
        <v>16</v>
      </c>
      <c r="C908" s="12"/>
      <c r="E908" s="161" t="s">
        <v>7</v>
      </c>
      <c r="F908" s="162"/>
      <c r="G908" s="163"/>
      <c r="H908" s="5">
        <f>SUM(H894:H907)</f>
        <v>0</v>
      </c>
      <c r="N908" s="3"/>
      <c r="O908" s="3"/>
      <c r="P908" s="3"/>
      <c r="Q908" s="3"/>
      <c r="R908" s="20"/>
      <c r="S908" s="3"/>
      <c r="V908" s="19"/>
      <c r="X908" s="13" t="s">
        <v>16</v>
      </c>
      <c r="Y908" s="12"/>
      <c r="AA908" s="161" t="s">
        <v>7</v>
      </c>
      <c r="AB908" s="162"/>
      <c r="AC908" s="163"/>
      <c r="AD908" s="5">
        <f>SUM(AD894:AD907)</f>
        <v>0</v>
      </c>
      <c r="AJ908" s="3"/>
      <c r="AK908" s="3"/>
      <c r="AL908" s="3"/>
      <c r="AM908" s="3"/>
      <c r="AN908" s="20"/>
      <c r="AO908" s="3"/>
    </row>
    <row r="909" spans="2:41" x14ac:dyDescent="0.25">
      <c r="B909" s="13" t="s">
        <v>17</v>
      </c>
      <c r="C909" s="12"/>
      <c r="E909" s="15"/>
      <c r="F909" s="15"/>
      <c r="G909" s="15"/>
      <c r="N909" s="3"/>
      <c r="O909" s="3"/>
      <c r="P909" s="3"/>
      <c r="Q909" s="3"/>
      <c r="R909" s="20"/>
      <c r="S909" s="3"/>
      <c r="V909" s="19"/>
      <c r="X909" s="13" t="s">
        <v>17</v>
      </c>
      <c r="Y909" s="12"/>
      <c r="AA909" s="15"/>
      <c r="AB909" s="15"/>
      <c r="AC909" s="15"/>
      <c r="AJ909" s="3"/>
      <c r="AK909" s="3"/>
      <c r="AL909" s="3"/>
      <c r="AM909" s="3"/>
      <c r="AN909" s="20"/>
      <c r="AO909" s="3"/>
    </row>
    <row r="910" spans="2:41" x14ac:dyDescent="0.25">
      <c r="B910" s="14"/>
      <c r="C910" s="12"/>
      <c r="N910" s="161" t="s">
        <v>7</v>
      </c>
      <c r="O910" s="162"/>
      <c r="P910" s="162"/>
      <c r="Q910" s="163"/>
      <c r="R910" s="20">
        <f>SUM(R894:R909)</f>
        <v>0</v>
      </c>
      <c r="S910" s="3"/>
      <c r="V910" s="19"/>
      <c r="X910" s="14"/>
      <c r="Y910" s="12"/>
      <c r="AJ910" s="161" t="s">
        <v>7</v>
      </c>
      <c r="AK910" s="162"/>
      <c r="AL910" s="162"/>
      <c r="AM910" s="163"/>
      <c r="AN910" s="20">
        <f>SUM(AN894:AN909)</f>
        <v>0</v>
      </c>
      <c r="AO910" s="3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E913" s="16"/>
      <c r="V913" s="19"/>
      <c r="X913" s="14"/>
      <c r="Y913" s="12"/>
      <c r="AA913" s="16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4"/>
      <c r="C916" s="12"/>
      <c r="V916" s="19"/>
      <c r="X916" s="14"/>
      <c r="Y916" s="12"/>
    </row>
    <row r="917" spans="2:27" x14ac:dyDescent="0.25">
      <c r="B917" s="14"/>
      <c r="C917" s="12"/>
      <c r="V917" s="19"/>
      <c r="X917" s="14"/>
      <c r="Y917" s="12"/>
    </row>
    <row r="918" spans="2:27" x14ac:dyDescent="0.25">
      <c r="B918" s="14"/>
      <c r="C918" s="12"/>
      <c r="V918" s="19"/>
      <c r="X918" s="14"/>
      <c r="Y918" s="12"/>
    </row>
    <row r="919" spans="2:27" x14ac:dyDescent="0.25">
      <c r="B919" s="13"/>
      <c r="C919" s="12"/>
      <c r="V919" s="19"/>
      <c r="X919" s="13"/>
      <c r="Y919" s="12"/>
    </row>
    <row r="920" spans="2:27" x14ac:dyDescent="0.25">
      <c r="B920" s="17" t="s">
        <v>18</v>
      </c>
      <c r="C920" s="18">
        <f>SUM(C901:C919)</f>
        <v>0</v>
      </c>
      <c r="D920" s="30" t="s">
        <v>22</v>
      </c>
      <c r="E920" s="30" t="s">
        <v>21</v>
      </c>
      <c r="V920" s="19"/>
      <c r="X920" s="17" t="s">
        <v>18</v>
      </c>
      <c r="Y920" s="18">
        <f>SUM(Y901:Y919)</f>
        <v>0</v>
      </c>
      <c r="Z920" s="30" t="s">
        <v>22</v>
      </c>
      <c r="AA920" s="30" t="s">
        <v>21</v>
      </c>
    </row>
    <row r="921" spans="2:27" x14ac:dyDescent="0.25">
      <c r="E921" s="1" t="s">
        <v>19</v>
      </c>
      <c r="V921" s="19"/>
      <c r="AA921" s="1" t="s">
        <v>19</v>
      </c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</row>
    <row r="933" spans="2:41" x14ac:dyDescent="0.25">
      <c r="V933" s="19"/>
    </row>
    <row r="934" spans="2:41" x14ac:dyDescent="0.25">
      <c r="V934" s="19"/>
    </row>
    <row r="935" spans="2:41" x14ac:dyDescent="0.25">
      <c r="V935" s="19"/>
      <c r="AC935" s="164" t="s">
        <v>29</v>
      </c>
      <c r="AD935" s="164"/>
      <c r="AE935" s="164"/>
    </row>
    <row r="936" spans="2:41" x14ac:dyDescent="0.25">
      <c r="H936" s="165" t="s">
        <v>28</v>
      </c>
      <c r="I936" s="165"/>
      <c r="J936" s="165"/>
      <c r="V936" s="19"/>
      <c r="AC936" s="164"/>
      <c r="AD936" s="164"/>
      <c r="AE936" s="164"/>
    </row>
    <row r="937" spans="2:41" x14ac:dyDescent="0.25">
      <c r="H937" s="165"/>
      <c r="I937" s="165"/>
      <c r="J937" s="165"/>
      <c r="V937" s="19"/>
      <c r="AC937" s="164"/>
      <c r="AD937" s="164"/>
      <c r="AE937" s="164"/>
    </row>
    <row r="938" spans="2:41" x14ac:dyDescent="0.25">
      <c r="V938" s="19"/>
    </row>
    <row r="939" spans="2:41" x14ac:dyDescent="0.25">
      <c r="V939" s="19"/>
    </row>
    <row r="940" spans="2:41" ht="23.25" x14ac:dyDescent="0.35">
      <c r="B940" s="24" t="s">
        <v>71</v>
      </c>
      <c r="V940" s="19"/>
      <c r="X940" s="24" t="s">
        <v>71</v>
      </c>
    </row>
    <row r="941" spans="2:41" ht="23.25" x14ac:dyDescent="0.35">
      <c r="B941" s="25" t="s">
        <v>32</v>
      </c>
      <c r="C941" s="22">
        <f>IF(X892="PAGADO",0,Y897)</f>
        <v>0</v>
      </c>
      <c r="E941" s="166" t="s">
        <v>20</v>
      </c>
      <c r="F941" s="166"/>
      <c r="G941" s="166"/>
      <c r="H941" s="166"/>
      <c r="V941" s="19"/>
      <c r="X941" s="25" t="s">
        <v>32</v>
      </c>
      <c r="Y941" s="22">
        <f>IF(B941="PAGADO",0,C946)</f>
        <v>0</v>
      </c>
      <c r="AA941" s="166" t="s">
        <v>20</v>
      </c>
      <c r="AB941" s="166"/>
      <c r="AC941" s="166"/>
      <c r="AD941" s="166"/>
    </row>
    <row r="942" spans="2:41" x14ac:dyDescent="0.25">
      <c r="B942" s="1" t="s">
        <v>0</v>
      </c>
      <c r="C942" s="21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9"/>
      <c r="X942" s="1" t="s">
        <v>0</v>
      </c>
      <c r="Y942" s="21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2"/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Y943" s="22"/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1" t="s">
        <v>24</v>
      </c>
      <c r="C944" s="21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20"/>
      <c r="S944" s="3"/>
      <c r="V944" s="19"/>
      <c r="X944" s="1" t="s">
        <v>24</v>
      </c>
      <c r="Y944" s="21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" t="s">
        <v>9</v>
      </c>
      <c r="C945" s="22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20"/>
      <c r="S945" s="3"/>
      <c r="V945" s="19"/>
      <c r="X945" s="1" t="s">
        <v>9</v>
      </c>
      <c r="Y945" s="22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6" t="s">
        <v>25</v>
      </c>
      <c r="C946" s="23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20"/>
      <c r="S946" s="3"/>
      <c r="V946" s="19"/>
      <c r="X946" s="6" t="s">
        <v>8</v>
      </c>
      <c r="Y946" s="23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20"/>
      <c r="AO946" s="3"/>
    </row>
    <row r="947" spans="2:41" ht="26.25" x14ac:dyDescent="0.4">
      <c r="B947" s="167" t="str">
        <f>IF(C946&lt;0,"NO PAGAR","COBRAR")</f>
        <v>COBRAR</v>
      </c>
      <c r="C947" s="167"/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67" t="str">
        <f>IF(Y946&lt;0,"NO PAGAR","COBRAR")</f>
        <v>COBRAR</v>
      </c>
      <c r="Y947" s="167"/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59" t="s">
        <v>9</v>
      </c>
      <c r="C948" s="160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59" t="s">
        <v>9</v>
      </c>
      <c r="Y948" s="160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1" t="str">
        <f>IF(C982&lt;0,"SALDO A FAVOR","SALDO ADELANTAD0'")</f>
        <v>SALDO ADELANTAD0'</v>
      </c>
      <c r="C949" s="12">
        <f>IF(Y897&lt;=0,Y897*-1)</f>
        <v>0</v>
      </c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1" t="str">
        <f>IF(C946&lt;0,"SALDO ADELANTADO","SALDO A FAVOR'")</f>
        <v>SALDO A FAVOR'</v>
      </c>
      <c r="Y949" s="12">
        <f>IF(C946&lt;=0,C946*-1)</f>
        <v>0</v>
      </c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10</v>
      </c>
      <c r="C950" s="12">
        <f>R959</f>
        <v>0</v>
      </c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10</v>
      </c>
      <c r="Y950" s="12">
        <f>AN959</f>
        <v>0</v>
      </c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11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11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12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12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13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13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14</v>
      </c>
      <c r="C954" s="12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3" t="s">
        <v>14</v>
      </c>
      <c r="Y954" s="12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3" t="s">
        <v>15</v>
      </c>
      <c r="C955" s="12"/>
      <c r="E955" s="9"/>
      <c r="F955" s="10"/>
      <c r="G955" s="10"/>
      <c r="H955" s="5"/>
      <c r="N955" s="3"/>
      <c r="O955" s="3"/>
      <c r="P955" s="3"/>
      <c r="Q955" s="3"/>
      <c r="R955" s="20"/>
      <c r="S955" s="3"/>
      <c r="V955" s="19"/>
      <c r="X955" s="13" t="s">
        <v>15</v>
      </c>
      <c r="Y955" s="12"/>
      <c r="AA955" s="9"/>
      <c r="AB955" s="10"/>
      <c r="AC955" s="10"/>
      <c r="AD955" s="5"/>
      <c r="AJ955" s="3"/>
      <c r="AK955" s="3"/>
      <c r="AL955" s="3"/>
      <c r="AM955" s="3"/>
      <c r="AN955" s="20"/>
      <c r="AO955" s="3"/>
    </row>
    <row r="956" spans="2:41" x14ac:dyDescent="0.25">
      <c r="B956" s="13" t="s">
        <v>16</v>
      </c>
      <c r="C956" s="12"/>
      <c r="E956" s="9"/>
      <c r="F956" s="10"/>
      <c r="G956" s="10"/>
      <c r="H956" s="5"/>
      <c r="N956" s="3"/>
      <c r="O956" s="3"/>
      <c r="P956" s="3"/>
      <c r="Q956" s="3"/>
      <c r="R956" s="20"/>
      <c r="S956" s="3"/>
      <c r="V956" s="19"/>
      <c r="X956" s="13" t="s">
        <v>16</v>
      </c>
      <c r="Y956" s="12"/>
      <c r="AA956" s="9"/>
      <c r="AB956" s="10"/>
      <c r="AC956" s="10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3" t="s">
        <v>17</v>
      </c>
      <c r="C957" s="12"/>
      <c r="E957" s="161" t="s">
        <v>7</v>
      </c>
      <c r="F957" s="162"/>
      <c r="G957" s="163"/>
      <c r="H957" s="5">
        <f>SUM(H943:H956)</f>
        <v>0</v>
      </c>
      <c r="N957" s="3"/>
      <c r="O957" s="3"/>
      <c r="P957" s="3"/>
      <c r="Q957" s="3"/>
      <c r="R957" s="20"/>
      <c r="S957" s="3"/>
      <c r="V957" s="19"/>
      <c r="X957" s="13" t="s">
        <v>17</v>
      </c>
      <c r="Y957" s="12"/>
      <c r="AA957" s="161" t="s">
        <v>7</v>
      </c>
      <c r="AB957" s="162"/>
      <c r="AC957" s="163"/>
      <c r="AD957" s="5">
        <f>SUM(AD943:AD956)</f>
        <v>0</v>
      </c>
      <c r="AJ957" s="3"/>
      <c r="AK957" s="3"/>
      <c r="AL957" s="3"/>
      <c r="AM957" s="3"/>
      <c r="AN957" s="20"/>
      <c r="AO957" s="3"/>
    </row>
    <row r="958" spans="2:41" x14ac:dyDescent="0.25">
      <c r="B958" s="14"/>
      <c r="C958" s="12"/>
      <c r="E958" s="15"/>
      <c r="F958" s="15"/>
      <c r="G958" s="15"/>
      <c r="N958" s="3"/>
      <c r="O958" s="3"/>
      <c r="P958" s="3"/>
      <c r="Q958" s="3"/>
      <c r="R958" s="20"/>
      <c r="S958" s="3"/>
      <c r="V958" s="19"/>
      <c r="X958" s="14"/>
      <c r="Y958" s="12"/>
      <c r="AA958" s="15"/>
      <c r="AB958" s="15"/>
      <c r="AC958" s="15"/>
      <c r="AJ958" s="3"/>
      <c r="AK958" s="3"/>
      <c r="AL958" s="3"/>
      <c r="AM958" s="3"/>
      <c r="AN958" s="20"/>
      <c r="AO958" s="3"/>
    </row>
    <row r="959" spans="2:41" x14ac:dyDescent="0.25">
      <c r="B959" s="14"/>
      <c r="C959" s="12"/>
      <c r="N959" s="161" t="s">
        <v>7</v>
      </c>
      <c r="O959" s="162"/>
      <c r="P959" s="162"/>
      <c r="Q959" s="163"/>
      <c r="R959" s="20">
        <f>SUM(R943:R958)</f>
        <v>0</v>
      </c>
      <c r="S959" s="3"/>
      <c r="V959" s="19"/>
      <c r="X959" s="14"/>
      <c r="Y959" s="12"/>
      <c r="AJ959" s="161" t="s">
        <v>7</v>
      </c>
      <c r="AK959" s="162"/>
      <c r="AL959" s="162"/>
      <c r="AM959" s="163"/>
      <c r="AN959" s="20">
        <f>SUM(AN943:AN958)</f>
        <v>0</v>
      </c>
      <c r="AO959" s="3"/>
    </row>
    <row r="960" spans="2:41" x14ac:dyDescent="0.25">
      <c r="B960" s="14"/>
      <c r="C960" s="12"/>
      <c r="V960" s="19"/>
      <c r="X960" s="14"/>
      <c r="Y960" s="12"/>
    </row>
    <row r="961" spans="2:27" x14ac:dyDescent="0.25">
      <c r="B961" s="14"/>
      <c r="C961" s="12"/>
      <c r="V961" s="19"/>
      <c r="X961" s="14"/>
      <c r="Y961" s="12"/>
    </row>
    <row r="962" spans="2:27" x14ac:dyDescent="0.25">
      <c r="B962" s="14"/>
      <c r="C962" s="12"/>
      <c r="E962" s="16"/>
      <c r="V962" s="19"/>
      <c r="X962" s="14"/>
      <c r="Y962" s="12"/>
      <c r="AA962" s="16"/>
    </row>
    <row r="963" spans="2:27" x14ac:dyDescent="0.25">
      <c r="B963" s="14"/>
      <c r="C963" s="12"/>
      <c r="V963" s="19"/>
      <c r="X963" s="14"/>
      <c r="Y963" s="12"/>
    </row>
    <row r="964" spans="2:27" x14ac:dyDescent="0.25">
      <c r="B964" s="14"/>
      <c r="C964" s="12"/>
      <c r="V964" s="19"/>
      <c r="X964" s="14"/>
      <c r="Y964" s="12"/>
    </row>
    <row r="965" spans="2:27" x14ac:dyDescent="0.25">
      <c r="B965" s="14"/>
      <c r="C965" s="12"/>
      <c r="V965" s="19"/>
      <c r="X965" s="14"/>
      <c r="Y965" s="12"/>
    </row>
    <row r="966" spans="2:27" x14ac:dyDescent="0.25">
      <c r="B966" s="14"/>
      <c r="C966" s="12"/>
      <c r="V966" s="19"/>
      <c r="X966" s="14"/>
      <c r="Y966" s="12"/>
    </row>
    <row r="967" spans="2:27" x14ac:dyDescent="0.25">
      <c r="B967" s="13"/>
      <c r="C967" s="12"/>
      <c r="V967" s="19"/>
      <c r="X967" s="13"/>
      <c r="Y967" s="12"/>
    </row>
    <row r="968" spans="2:27" x14ac:dyDescent="0.25">
      <c r="B968" s="17" t="s">
        <v>18</v>
      </c>
      <c r="C968" s="18">
        <f>SUM(C949:C967)</f>
        <v>0</v>
      </c>
      <c r="V968" s="19"/>
      <c r="X968" s="17" t="s">
        <v>18</v>
      </c>
      <c r="Y968" s="18">
        <f>SUM(Y949:Y967)</f>
        <v>0</v>
      </c>
    </row>
    <row r="969" spans="2:27" x14ac:dyDescent="0.25">
      <c r="D969" s="30" t="s">
        <v>22</v>
      </c>
      <c r="E969" s="30" t="s">
        <v>21</v>
      </c>
      <c r="V969" s="19"/>
      <c r="Z969" s="30" t="s">
        <v>22</v>
      </c>
      <c r="AA969" s="30" t="s">
        <v>21</v>
      </c>
    </row>
    <row r="970" spans="2:27" x14ac:dyDescent="0.25">
      <c r="E970" s="1" t="s">
        <v>19</v>
      </c>
      <c r="V970" s="19"/>
      <c r="AA970" s="1" t="s">
        <v>19</v>
      </c>
    </row>
    <row r="971" spans="2:27" x14ac:dyDescent="0.25">
      <c r="V971" s="19"/>
    </row>
    <row r="972" spans="2:27" x14ac:dyDescent="0.25">
      <c r="V972" s="19"/>
    </row>
    <row r="973" spans="2:27" x14ac:dyDescent="0.25">
      <c r="V973" s="19"/>
    </row>
    <row r="974" spans="2:27" x14ac:dyDescent="0.25">
      <c r="V974" s="19"/>
    </row>
    <row r="975" spans="2:27" x14ac:dyDescent="0.25">
      <c r="V975" s="19"/>
    </row>
    <row r="976" spans="2:27" x14ac:dyDescent="0.25">
      <c r="V976" s="19"/>
    </row>
    <row r="977" spans="1:4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</row>
    <row r="978" spans="1:43" x14ac:dyDescent="0.2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</row>
    <row r="979" spans="1:43" x14ac:dyDescent="0.2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</row>
    <row r="980" spans="1:43" x14ac:dyDescent="0.25">
      <c r="V980" s="19"/>
    </row>
    <row r="981" spans="1:43" x14ac:dyDescent="0.25">
      <c r="H981" s="165" t="s">
        <v>30</v>
      </c>
      <c r="I981" s="165"/>
      <c r="J981" s="165"/>
      <c r="V981" s="19"/>
      <c r="AA981" s="165" t="s">
        <v>31</v>
      </c>
      <c r="AB981" s="165"/>
      <c r="AC981" s="165"/>
    </row>
    <row r="982" spans="1:43" x14ac:dyDescent="0.25">
      <c r="H982" s="165"/>
      <c r="I982" s="165"/>
      <c r="J982" s="165"/>
      <c r="V982" s="19"/>
      <c r="AA982" s="165"/>
      <c r="AB982" s="165"/>
      <c r="AC982" s="165"/>
    </row>
    <row r="983" spans="1:43" x14ac:dyDescent="0.25">
      <c r="V983" s="19"/>
    </row>
    <row r="984" spans="1:43" x14ac:dyDescent="0.25">
      <c r="V984" s="19"/>
    </row>
    <row r="985" spans="1:43" ht="23.25" x14ac:dyDescent="0.35">
      <c r="B985" s="26" t="s">
        <v>73</v>
      </c>
      <c r="V985" s="19"/>
      <c r="X985" s="24" t="s">
        <v>71</v>
      </c>
    </row>
    <row r="986" spans="1:43" ht="23.25" x14ac:dyDescent="0.35">
      <c r="B986" s="25" t="s">
        <v>32</v>
      </c>
      <c r="C986" s="22">
        <f>IF(X941="PAGADO",0,C946)</f>
        <v>0</v>
      </c>
      <c r="E986" s="166" t="s">
        <v>20</v>
      </c>
      <c r="F986" s="166"/>
      <c r="G986" s="166"/>
      <c r="H986" s="166"/>
      <c r="V986" s="19"/>
      <c r="X986" s="25" t="s">
        <v>32</v>
      </c>
      <c r="Y986" s="22">
        <f>IF(B1786="PAGADO",0,C991)</f>
        <v>0</v>
      </c>
      <c r="AA986" s="166" t="s">
        <v>20</v>
      </c>
      <c r="AB986" s="166"/>
      <c r="AC986" s="166"/>
      <c r="AD986" s="166"/>
    </row>
    <row r="987" spans="1:43" x14ac:dyDescent="0.25">
      <c r="B987" s="1" t="s">
        <v>0</v>
      </c>
      <c r="C987" s="21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9"/>
      <c r="X987" s="1" t="s">
        <v>0</v>
      </c>
      <c r="Y987" s="21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2"/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Y988" s="22"/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1:43" x14ac:dyDescent="0.25">
      <c r="B989" s="1" t="s">
        <v>24</v>
      </c>
      <c r="C989" s="21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20"/>
      <c r="S989" s="3"/>
      <c r="V989" s="19"/>
      <c r="X989" s="1" t="s">
        <v>24</v>
      </c>
      <c r="Y989" s="21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20"/>
      <c r="AO989" s="3"/>
    </row>
    <row r="990" spans="1:43" x14ac:dyDescent="0.25">
      <c r="B990" s="1" t="s">
        <v>9</v>
      </c>
      <c r="C990" s="22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20"/>
      <c r="S990" s="3"/>
      <c r="V990" s="19"/>
      <c r="X990" s="1" t="s">
        <v>9</v>
      </c>
      <c r="Y990" s="22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20"/>
      <c r="AO990" s="3"/>
    </row>
    <row r="991" spans="1:43" x14ac:dyDescent="0.25">
      <c r="B991" s="6" t="s">
        <v>26</v>
      </c>
      <c r="C991" s="23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20"/>
      <c r="S991" s="3"/>
      <c r="V991" s="19"/>
      <c r="X991" s="6" t="s">
        <v>27</v>
      </c>
      <c r="Y991" s="23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20"/>
      <c r="AO991" s="3"/>
    </row>
    <row r="992" spans="1:43" ht="23.25" x14ac:dyDescent="0.35">
      <c r="B992" s="6"/>
      <c r="C992" s="7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68" t="str">
        <f>IF(Y991&lt;0,"NO PAGAR","COBRAR'")</f>
        <v>COBRAR'</v>
      </c>
      <c r="Y992" s="168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ht="23.25" x14ac:dyDescent="0.35">
      <c r="B993" s="168" t="str">
        <f>IF(C991&lt;0,"NO PAGAR","COBRAR'")</f>
        <v>COBRAR'</v>
      </c>
      <c r="C993" s="168"/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6"/>
      <c r="Y993" s="8"/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59" t="s">
        <v>9</v>
      </c>
      <c r="C994" s="160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59" t="s">
        <v>9</v>
      </c>
      <c r="Y994" s="160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1" t="str">
        <f>IF(Y946&lt;0,"SALDO ADELANTADO","SALDO A FAVOR '")</f>
        <v>SALDO A FAVOR '</v>
      </c>
      <c r="C995" s="12">
        <f>IF(Y946&lt;=0,Y946*-1)</f>
        <v>0</v>
      </c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1" t="str">
        <f>IF(C991&lt;0,"SALDO ADELANTADO","SALDO A FAVOR'")</f>
        <v>SALDO A FAVOR'</v>
      </c>
      <c r="Y995" s="12">
        <f>IF(C991&lt;=0,C991*-1)</f>
        <v>0</v>
      </c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10</v>
      </c>
      <c r="C996" s="12">
        <f>R1004</f>
        <v>0</v>
      </c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10</v>
      </c>
      <c r="Y996" s="12">
        <f>AN1004</f>
        <v>0</v>
      </c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11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11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12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12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13</v>
      </c>
      <c r="C999" s="12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3" t="s">
        <v>13</v>
      </c>
      <c r="Y999" s="12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x14ac:dyDescent="0.25">
      <c r="B1000" s="13" t="s">
        <v>14</v>
      </c>
      <c r="C1000" s="12"/>
      <c r="E1000" s="9"/>
      <c r="F1000" s="10"/>
      <c r="G1000" s="10"/>
      <c r="H1000" s="5"/>
      <c r="N1000" s="3"/>
      <c r="O1000" s="3"/>
      <c r="P1000" s="3"/>
      <c r="Q1000" s="3"/>
      <c r="R1000" s="20"/>
      <c r="S1000" s="3"/>
      <c r="V1000" s="19"/>
      <c r="X1000" s="13" t="s">
        <v>14</v>
      </c>
      <c r="Y1000" s="12"/>
      <c r="AA1000" s="9"/>
      <c r="AB1000" s="10"/>
      <c r="AC1000" s="10"/>
      <c r="AD1000" s="5"/>
      <c r="AJ1000" s="3"/>
      <c r="AK1000" s="3"/>
      <c r="AL1000" s="3"/>
      <c r="AM1000" s="3"/>
      <c r="AN1000" s="20"/>
      <c r="AO1000" s="3"/>
    </row>
    <row r="1001" spans="2:41" x14ac:dyDescent="0.25">
      <c r="B1001" s="13" t="s">
        <v>15</v>
      </c>
      <c r="C1001" s="12"/>
      <c r="E1001" s="9"/>
      <c r="F1001" s="10"/>
      <c r="G1001" s="10"/>
      <c r="H1001" s="5"/>
      <c r="N1001" s="3"/>
      <c r="O1001" s="3"/>
      <c r="P1001" s="3"/>
      <c r="Q1001" s="3"/>
      <c r="R1001" s="20"/>
      <c r="S1001" s="3"/>
      <c r="V1001" s="19"/>
      <c r="X1001" s="13" t="s">
        <v>15</v>
      </c>
      <c r="Y1001" s="12"/>
      <c r="AA1001" s="9"/>
      <c r="AB1001" s="10"/>
      <c r="AC1001" s="10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3" t="s">
        <v>16</v>
      </c>
      <c r="C1002" s="12"/>
      <c r="E1002" s="161" t="s">
        <v>7</v>
      </c>
      <c r="F1002" s="162"/>
      <c r="G1002" s="163"/>
      <c r="H1002" s="5">
        <f>SUM(H988:H1001)</f>
        <v>0</v>
      </c>
      <c r="N1002" s="3"/>
      <c r="O1002" s="3"/>
      <c r="P1002" s="3"/>
      <c r="Q1002" s="3"/>
      <c r="R1002" s="20"/>
      <c r="S1002" s="3"/>
      <c r="V1002" s="19"/>
      <c r="X1002" s="13" t="s">
        <v>16</v>
      </c>
      <c r="Y1002" s="12"/>
      <c r="AA1002" s="161" t="s">
        <v>7</v>
      </c>
      <c r="AB1002" s="162"/>
      <c r="AC1002" s="163"/>
      <c r="AD1002" s="5">
        <f>SUM(AD988:AD1001)</f>
        <v>0</v>
      </c>
      <c r="AJ1002" s="3"/>
      <c r="AK1002" s="3"/>
      <c r="AL1002" s="3"/>
      <c r="AM1002" s="3"/>
      <c r="AN1002" s="20"/>
      <c r="AO1002" s="3"/>
    </row>
    <row r="1003" spans="2:41" x14ac:dyDescent="0.25">
      <c r="B1003" s="13" t="s">
        <v>17</v>
      </c>
      <c r="C1003" s="12"/>
      <c r="E1003" s="15"/>
      <c r="F1003" s="15"/>
      <c r="G1003" s="15"/>
      <c r="N1003" s="3"/>
      <c r="O1003" s="3"/>
      <c r="P1003" s="3"/>
      <c r="Q1003" s="3"/>
      <c r="R1003" s="20"/>
      <c r="S1003" s="3"/>
      <c r="V1003" s="19"/>
      <c r="X1003" s="13" t="s">
        <v>17</v>
      </c>
      <c r="Y1003" s="12"/>
      <c r="AA1003" s="15"/>
      <c r="AB1003" s="15"/>
      <c r="AC1003" s="15"/>
      <c r="AJ1003" s="3"/>
      <c r="AK1003" s="3"/>
      <c r="AL1003" s="3"/>
      <c r="AM1003" s="3"/>
      <c r="AN1003" s="20"/>
      <c r="AO1003" s="3"/>
    </row>
    <row r="1004" spans="2:41" x14ac:dyDescent="0.25">
      <c r="B1004" s="14"/>
      <c r="C1004" s="12"/>
      <c r="N1004" s="161" t="s">
        <v>7</v>
      </c>
      <c r="O1004" s="162"/>
      <c r="P1004" s="162"/>
      <c r="Q1004" s="163"/>
      <c r="R1004" s="20">
        <f>SUM(R988:R1003)</f>
        <v>0</v>
      </c>
      <c r="S1004" s="3"/>
      <c r="V1004" s="19"/>
      <c r="X1004" s="14"/>
      <c r="Y1004" s="12"/>
      <c r="AJ1004" s="161" t="s">
        <v>7</v>
      </c>
      <c r="AK1004" s="162"/>
      <c r="AL1004" s="162"/>
      <c r="AM1004" s="163"/>
      <c r="AN1004" s="20">
        <f>SUM(AN988:AN1003)</f>
        <v>0</v>
      </c>
      <c r="AO1004" s="3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E1007" s="16"/>
      <c r="V1007" s="19"/>
      <c r="X1007" s="14"/>
      <c r="Y1007" s="12"/>
      <c r="AA1007" s="16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4"/>
      <c r="C1010" s="12"/>
      <c r="V1010" s="19"/>
      <c r="X1010" s="14"/>
      <c r="Y1010" s="12"/>
    </row>
    <row r="1011" spans="2:27" x14ac:dyDescent="0.25">
      <c r="B1011" s="14"/>
      <c r="C1011" s="12"/>
      <c r="V1011" s="19"/>
      <c r="X1011" s="14"/>
      <c r="Y1011" s="12"/>
    </row>
    <row r="1012" spans="2:27" x14ac:dyDescent="0.25">
      <c r="B1012" s="14"/>
      <c r="C1012" s="12"/>
      <c r="V1012" s="19"/>
      <c r="X1012" s="14"/>
      <c r="Y1012" s="12"/>
    </row>
    <row r="1013" spans="2:27" x14ac:dyDescent="0.25">
      <c r="B1013" s="13"/>
      <c r="C1013" s="12"/>
      <c r="V1013" s="19"/>
      <c r="X1013" s="13"/>
      <c r="Y1013" s="12"/>
    </row>
    <row r="1014" spans="2:27" x14ac:dyDescent="0.25">
      <c r="B1014" s="17" t="s">
        <v>18</v>
      </c>
      <c r="C1014" s="18">
        <f>SUM(C995:C1013)</f>
        <v>0</v>
      </c>
      <c r="D1014" s="30" t="s">
        <v>22</v>
      </c>
      <c r="E1014" s="30" t="s">
        <v>21</v>
      </c>
      <c r="V1014" s="19"/>
      <c r="X1014" s="17" t="s">
        <v>18</v>
      </c>
      <c r="Y1014" s="18">
        <f>SUM(Y995:Y1013)</f>
        <v>0</v>
      </c>
      <c r="Z1014" s="30" t="s">
        <v>22</v>
      </c>
      <c r="AA1014" s="30" t="s">
        <v>21</v>
      </c>
    </row>
    <row r="1015" spans="2:27" x14ac:dyDescent="0.25">
      <c r="E1015" s="1" t="s">
        <v>19</v>
      </c>
      <c r="V1015" s="19"/>
      <c r="AA1015" s="1" t="s">
        <v>19</v>
      </c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</row>
    <row r="1026" spans="2:41" x14ac:dyDescent="0.25">
      <c r="V1026" s="19"/>
    </row>
    <row r="1027" spans="2:41" x14ac:dyDescent="0.25">
      <c r="V1027" s="19"/>
    </row>
    <row r="1028" spans="2:41" x14ac:dyDescent="0.25">
      <c r="V1028" s="19"/>
      <c r="AC1028" s="164" t="s">
        <v>29</v>
      </c>
      <c r="AD1028" s="164"/>
      <c r="AE1028" s="164"/>
    </row>
    <row r="1029" spans="2:41" x14ac:dyDescent="0.25">
      <c r="H1029" s="165" t="s">
        <v>28</v>
      </c>
      <c r="I1029" s="165"/>
      <c r="J1029" s="165"/>
      <c r="V1029" s="19"/>
      <c r="AC1029" s="164"/>
      <c r="AD1029" s="164"/>
      <c r="AE1029" s="164"/>
    </row>
    <row r="1030" spans="2:41" x14ac:dyDescent="0.25">
      <c r="H1030" s="165"/>
      <c r="I1030" s="165"/>
      <c r="J1030" s="165"/>
      <c r="V1030" s="19"/>
      <c r="AC1030" s="164"/>
      <c r="AD1030" s="164"/>
      <c r="AE1030" s="164"/>
    </row>
    <row r="1031" spans="2:41" x14ac:dyDescent="0.25">
      <c r="V1031" s="19"/>
    </row>
    <row r="1032" spans="2:41" x14ac:dyDescent="0.25">
      <c r="V1032" s="19"/>
    </row>
    <row r="1033" spans="2:41" ht="23.25" x14ac:dyDescent="0.35">
      <c r="B1033" s="24" t="s">
        <v>72</v>
      </c>
      <c r="V1033" s="19"/>
      <c r="X1033" s="24" t="s">
        <v>74</v>
      </c>
    </row>
    <row r="1034" spans="2:41" ht="23.25" x14ac:dyDescent="0.35">
      <c r="B1034" s="25" t="s">
        <v>32</v>
      </c>
      <c r="C1034" s="22">
        <f>IF(X986="PAGADO",0,Y991)</f>
        <v>0</v>
      </c>
      <c r="E1034" s="166" t="s">
        <v>20</v>
      </c>
      <c r="F1034" s="166"/>
      <c r="G1034" s="166"/>
      <c r="H1034" s="166"/>
      <c r="V1034" s="19"/>
      <c r="X1034" s="25" t="s">
        <v>32</v>
      </c>
      <c r="Y1034" s="22">
        <f>IF(B1034="PAGADO",0,C1039)</f>
        <v>0</v>
      </c>
      <c r="AA1034" s="166" t="s">
        <v>20</v>
      </c>
      <c r="AB1034" s="166"/>
      <c r="AC1034" s="166"/>
      <c r="AD1034" s="166"/>
    </row>
    <row r="1035" spans="2:41" x14ac:dyDescent="0.25">
      <c r="B1035" s="1" t="s">
        <v>0</v>
      </c>
      <c r="C1035" s="21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9"/>
      <c r="X1035" s="1" t="s">
        <v>0</v>
      </c>
      <c r="Y1035" s="21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2"/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Y1036" s="22"/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1" t="s">
        <v>24</v>
      </c>
      <c r="C1037" s="21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20"/>
      <c r="S1037" s="3"/>
      <c r="V1037" s="19"/>
      <c r="X1037" s="1" t="s">
        <v>24</v>
      </c>
      <c r="Y1037" s="21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" t="s">
        <v>9</v>
      </c>
      <c r="C1038" s="22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20"/>
      <c r="S1038" s="3"/>
      <c r="V1038" s="19"/>
      <c r="X1038" s="1" t="s">
        <v>9</v>
      </c>
      <c r="Y1038" s="22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6" t="s">
        <v>25</v>
      </c>
      <c r="C1039" s="23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20"/>
      <c r="S1039" s="3"/>
      <c r="V1039" s="19"/>
      <c r="X1039" s="6" t="s">
        <v>8</v>
      </c>
      <c r="Y1039" s="23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20"/>
      <c r="AO1039" s="3"/>
    </row>
    <row r="1040" spans="2:41" ht="26.25" x14ac:dyDescent="0.4">
      <c r="B1040" s="167" t="str">
        <f>IF(C1039&lt;0,"NO PAGAR","COBRAR")</f>
        <v>COBRAR</v>
      </c>
      <c r="C1040" s="167"/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67" t="str">
        <f>IF(Y1039&lt;0,"NO PAGAR","COBRAR")</f>
        <v>COBRAR</v>
      </c>
      <c r="Y1040" s="167"/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59" t="s">
        <v>9</v>
      </c>
      <c r="C1041" s="160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59" t="s">
        <v>9</v>
      </c>
      <c r="Y1041" s="160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1" t="str">
        <f>IF(C1075&lt;0,"SALDO A FAVOR","SALDO ADELANTAD0'")</f>
        <v>SALDO ADELANTAD0'</v>
      </c>
      <c r="C1042" s="12">
        <f>IF(Y986&lt;=0,Y986*-1)</f>
        <v>0</v>
      </c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1" t="str">
        <f>IF(C1039&lt;0,"SALDO ADELANTADO","SALDO A FAVOR'")</f>
        <v>SALDO A FAVOR'</v>
      </c>
      <c r="Y1042" s="12">
        <f>IF(C1039&lt;=0,C1039*-1)</f>
        <v>0</v>
      </c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10</v>
      </c>
      <c r="C1043" s="12">
        <f>R1052</f>
        <v>0</v>
      </c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10</v>
      </c>
      <c r="Y1043" s="12">
        <f>AN1052</f>
        <v>0</v>
      </c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11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11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12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12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13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13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14</v>
      </c>
      <c r="C1047" s="12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3" t="s">
        <v>14</v>
      </c>
      <c r="Y1047" s="12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3" t="s">
        <v>15</v>
      </c>
      <c r="C1048" s="12"/>
      <c r="E1048" s="9"/>
      <c r="F1048" s="10"/>
      <c r="G1048" s="10"/>
      <c r="H1048" s="5"/>
      <c r="N1048" s="3"/>
      <c r="O1048" s="3"/>
      <c r="P1048" s="3"/>
      <c r="Q1048" s="3"/>
      <c r="R1048" s="20"/>
      <c r="S1048" s="3"/>
      <c r="V1048" s="19"/>
      <c r="X1048" s="13" t="s">
        <v>15</v>
      </c>
      <c r="Y1048" s="12"/>
      <c r="AA1048" s="9"/>
      <c r="AB1048" s="10"/>
      <c r="AC1048" s="10"/>
      <c r="AD1048" s="5"/>
      <c r="AJ1048" s="3"/>
      <c r="AK1048" s="3"/>
      <c r="AL1048" s="3"/>
      <c r="AM1048" s="3"/>
      <c r="AN1048" s="20"/>
      <c r="AO1048" s="3"/>
    </row>
    <row r="1049" spans="2:41" x14ac:dyDescent="0.25">
      <c r="B1049" s="13" t="s">
        <v>16</v>
      </c>
      <c r="C1049" s="12"/>
      <c r="E1049" s="9"/>
      <c r="F1049" s="10"/>
      <c r="G1049" s="10"/>
      <c r="H1049" s="5"/>
      <c r="N1049" s="3"/>
      <c r="O1049" s="3"/>
      <c r="P1049" s="3"/>
      <c r="Q1049" s="3"/>
      <c r="R1049" s="20"/>
      <c r="S1049" s="3"/>
      <c r="V1049" s="19"/>
      <c r="X1049" s="13" t="s">
        <v>16</v>
      </c>
      <c r="Y1049" s="12"/>
      <c r="AA1049" s="9"/>
      <c r="AB1049" s="10"/>
      <c r="AC1049" s="10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3" t="s">
        <v>17</v>
      </c>
      <c r="C1050" s="12"/>
      <c r="E1050" s="161" t="s">
        <v>7</v>
      </c>
      <c r="F1050" s="162"/>
      <c r="G1050" s="163"/>
      <c r="H1050" s="5">
        <f>SUM(H1036:H1049)</f>
        <v>0</v>
      </c>
      <c r="N1050" s="3"/>
      <c r="O1050" s="3"/>
      <c r="P1050" s="3"/>
      <c r="Q1050" s="3"/>
      <c r="R1050" s="20"/>
      <c r="S1050" s="3"/>
      <c r="V1050" s="19"/>
      <c r="X1050" s="13" t="s">
        <v>17</v>
      </c>
      <c r="Y1050" s="12"/>
      <c r="AA1050" s="161" t="s">
        <v>7</v>
      </c>
      <c r="AB1050" s="162"/>
      <c r="AC1050" s="163"/>
      <c r="AD1050" s="5">
        <f>SUM(AD1036:AD1049)</f>
        <v>0</v>
      </c>
      <c r="AJ1050" s="3"/>
      <c r="AK1050" s="3"/>
      <c r="AL1050" s="3"/>
      <c r="AM1050" s="3"/>
      <c r="AN1050" s="20"/>
      <c r="AO1050" s="3"/>
    </row>
    <row r="1051" spans="2:41" x14ac:dyDescent="0.25">
      <c r="B1051" s="14"/>
      <c r="C1051" s="12"/>
      <c r="E1051" s="15"/>
      <c r="F1051" s="15"/>
      <c r="G1051" s="15"/>
      <c r="N1051" s="3"/>
      <c r="O1051" s="3"/>
      <c r="P1051" s="3"/>
      <c r="Q1051" s="3"/>
      <c r="R1051" s="20"/>
      <c r="S1051" s="3"/>
      <c r="V1051" s="19"/>
      <c r="X1051" s="14"/>
      <c r="Y1051" s="12"/>
      <c r="AA1051" s="15"/>
      <c r="AB1051" s="15"/>
      <c r="AC1051" s="15"/>
      <c r="AJ1051" s="3"/>
      <c r="AK1051" s="3"/>
      <c r="AL1051" s="3"/>
      <c r="AM1051" s="3"/>
      <c r="AN1051" s="20"/>
      <c r="AO1051" s="3"/>
    </row>
    <row r="1052" spans="2:41" x14ac:dyDescent="0.25">
      <c r="B1052" s="14"/>
      <c r="C1052" s="12"/>
      <c r="N1052" s="161" t="s">
        <v>7</v>
      </c>
      <c r="O1052" s="162"/>
      <c r="P1052" s="162"/>
      <c r="Q1052" s="163"/>
      <c r="R1052" s="20">
        <f>SUM(R1036:R1051)</f>
        <v>0</v>
      </c>
      <c r="S1052" s="3"/>
      <c r="V1052" s="19"/>
      <c r="X1052" s="14"/>
      <c r="Y1052" s="12"/>
      <c r="AJ1052" s="161" t="s">
        <v>7</v>
      </c>
      <c r="AK1052" s="162"/>
      <c r="AL1052" s="162"/>
      <c r="AM1052" s="163"/>
      <c r="AN1052" s="20">
        <f>SUM(AN1036:AN1051)</f>
        <v>0</v>
      </c>
      <c r="AO1052" s="3"/>
    </row>
    <row r="1053" spans="2:41" x14ac:dyDescent="0.25">
      <c r="B1053" s="14"/>
      <c r="C1053" s="12"/>
      <c r="V1053" s="19"/>
      <c r="X1053" s="14"/>
      <c r="Y1053" s="12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E1055" s="16"/>
      <c r="V1055" s="19"/>
      <c r="X1055" s="14"/>
      <c r="Y1055" s="12"/>
      <c r="AA1055" s="16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4"/>
      <c r="C1057" s="12"/>
      <c r="V1057" s="19"/>
      <c r="X1057" s="14"/>
      <c r="Y1057" s="12"/>
    </row>
    <row r="1058" spans="1:43" x14ac:dyDescent="0.25">
      <c r="B1058" s="14"/>
      <c r="C1058" s="12"/>
      <c r="V1058" s="19"/>
      <c r="X1058" s="14"/>
      <c r="Y1058" s="12"/>
    </row>
    <row r="1059" spans="1:43" x14ac:dyDescent="0.25">
      <c r="B1059" s="14"/>
      <c r="C1059" s="12"/>
      <c r="V1059" s="19"/>
      <c r="X1059" s="14"/>
      <c r="Y1059" s="12"/>
    </row>
    <row r="1060" spans="1:43" x14ac:dyDescent="0.25">
      <c r="B1060" s="13"/>
      <c r="C1060" s="12"/>
      <c r="V1060" s="19"/>
      <c r="X1060" s="13"/>
      <c r="Y1060" s="12"/>
    </row>
    <row r="1061" spans="1:43" x14ac:dyDescent="0.25">
      <c r="B1061" s="17" t="s">
        <v>18</v>
      </c>
      <c r="C1061" s="18">
        <f>SUM(C1042:C1060)</f>
        <v>0</v>
      </c>
      <c r="V1061" s="19"/>
      <c r="X1061" s="17" t="s">
        <v>18</v>
      </c>
      <c r="Y1061" s="18">
        <f>SUM(Y1042:Y1060)</f>
        <v>0</v>
      </c>
    </row>
    <row r="1062" spans="1:43" x14ac:dyDescent="0.25">
      <c r="D1062" s="30" t="s">
        <v>22</v>
      </c>
      <c r="E1062" s="30" t="s">
        <v>21</v>
      </c>
      <c r="V1062" s="19"/>
      <c r="Z1062" s="30" t="s">
        <v>22</v>
      </c>
      <c r="AA1062" s="30" t="s">
        <v>21</v>
      </c>
    </row>
    <row r="1063" spans="1:43" x14ac:dyDescent="0.25">
      <c r="E1063" s="1" t="s">
        <v>19</v>
      </c>
      <c r="V1063" s="19"/>
      <c r="AA1063" s="1" t="s">
        <v>19</v>
      </c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V1067" s="19"/>
    </row>
    <row r="1068" spans="1:43" x14ac:dyDescent="0.25">
      <c r="V1068" s="19"/>
    </row>
    <row r="1069" spans="1:43" x14ac:dyDescent="0.25">
      <c r="V1069" s="19"/>
    </row>
    <row r="1070" spans="1:4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</row>
    <row r="1071" spans="1:43" x14ac:dyDescent="0.25">
      <c r="A1071" s="19"/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</row>
    <row r="1072" spans="1:43" x14ac:dyDescent="0.25">
      <c r="A1072" s="19"/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</row>
    <row r="1073" spans="2:41" x14ac:dyDescent="0.25">
      <c r="V1073" s="19"/>
    </row>
    <row r="1074" spans="2:41" x14ac:dyDescent="0.25">
      <c r="H1074" s="165" t="s">
        <v>30</v>
      </c>
      <c r="I1074" s="165"/>
      <c r="J1074" s="165"/>
      <c r="V1074" s="19"/>
      <c r="AA1074" s="165" t="s">
        <v>31</v>
      </c>
      <c r="AB1074" s="165"/>
      <c r="AC1074" s="165"/>
    </row>
    <row r="1075" spans="2:41" x14ac:dyDescent="0.25">
      <c r="H1075" s="165"/>
      <c r="I1075" s="165"/>
      <c r="J1075" s="165"/>
      <c r="V1075" s="19"/>
      <c r="AA1075" s="165"/>
      <c r="AB1075" s="165"/>
      <c r="AC1075" s="165"/>
    </row>
    <row r="1076" spans="2:41" x14ac:dyDescent="0.25">
      <c r="V1076" s="19"/>
    </row>
    <row r="1077" spans="2:41" x14ac:dyDescent="0.25">
      <c r="V1077" s="19"/>
    </row>
    <row r="1078" spans="2:41" ht="23.25" x14ac:dyDescent="0.35">
      <c r="B1078" s="26" t="s">
        <v>72</v>
      </c>
      <c r="V1078" s="19"/>
      <c r="X1078" s="24" t="s">
        <v>72</v>
      </c>
    </row>
    <row r="1079" spans="2:41" ht="23.25" x14ac:dyDescent="0.35">
      <c r="B1079" s="25" t="s">
        <v>32</v>
      </c>
      <c r="C1079" s="22">
        <f>IF(X1034="PAGADO",0,C1039)</f>
        <v>0</v>
      </c>
      <c r="E1079" s="166" t="s">
        <v>20</v>
      </c>
      <c r="F1079" s="166"/>
      <c r="G1079" s="166"/>
      <c r="H1079" s="166"/>
      <c r="V1079" s="19"/>
      <c r="X1079" s="25" t="s">
        <v>32</v>
      </c>
      <c r="Y1079" s="22">
        <f>IF(B1879="PAGADO",0,C1084)</f>
        <v>0</v>
      </c>
      <c r="AA1079" s="166" t="s">
        <v>20</v>
      </c>
      <c r="AB1079" s="166"/>
      <c r="AC1079" s="166"/>
      <c r="AD1079" s="166"/>
    </row>
    <row r="1080" spans="2:41" x14ac:dyDescent="0.25">
      <c r="B1080" s="1" t="s">
        <v>0</v>
      </c>
      <c r="C1080" s="21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9"/>
      <c r="X1080" s="1" t="s">
        <v>0</v>
      </c>
      <c r="Y1080" s="21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2"/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Y1081" s="22"/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1" t="s">
        <v>24</v>
      </c>
      <c r="C1082" s="21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20"/>
      <c r="S1082" s="3"/>
      <c r="V1082" s="19"/>
      <c r="X1082" s="1" t="s">
        <v>24</v>
      </c>
      <c r="Y1082" s="21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20"/>
      <c r="AO1082" s="3"/>
    </row>
    <row r="1083" spans="2:41" x14ac:dyDescent="0.25">
      <c r="B1083" s="1" t="s">
        <v>9</v>
      </c>
      <c r="C1083" s="22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20"/>
      <c r="S1083" s="3"/>
      <c r="V1083" s="19"/>
      <c r="X1083" s="1" t="s">
        <v>9</v>
      </c>
      <c r="Y1083" s="22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6" t="s">
        <v>26</v>
      </c>
      <c r="C1084" s="23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20"/>
      <c r="S1084" s="3"/>
      <c r="V1084" s="19"/>
      <c r="X1084" s="6" t="s">
        <v>27</v>
      </c>
      <c r="Y1084" s="23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20"/>
      <c r="AO1084" s="3"/>
    </row>
    <row r="1085" spans="2:41" ht="23.25" x14ac:dyDescent="0.35">
      <c r="B1085" s="6"/>
      <c r="C1085" s="7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68" t="str">
        <f>IF(Y1084&lt;0,"NO PAGAR","COBRAR'")</f>
        <v>COBRAR'</v>
      </c>
      <c r="Y1085" s="168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ht="23.25" x14ac:dyDescent="0.35">
      <c r="B1086" s="168" t="str">
        <f>IF(C1084&lt;0,"NO PAGAR","COBRAR'")</f>
        <v>COBRAR'</v>
      </c>
      <c r="C1086" s="168"/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6"/>
      <c r="Y1086" s="8"/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59" t="s">
        <v>9</v>
      </c>
      <c r="C1087" s="160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59" t="s">
        <v>9</v>
      </c>
      <c r="Y1087" s="160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1" t="str">
        <f>IF(Y1039&lt;0,"SALDO ADELANTADO","SALDO A FAVOR '")</f>
        <v>SALDO A FAVOR '</v>
      </c>
      <c r="C1088" s="12">
        <f>IF(Y1039&lt;=0,Y1039*-1)</f>
        <v>0</v>
      </c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1" t="str">
        <f>IF(C1084&lt;0,"SALDO ADELANTADO","SALDO A FAVOR'")</f>
        <v>SALDO A FAVOR'</v>
      </c>
      <c r="Y1088" s="12">
        <f>IF(C1084&lt;=0,C1084*-1)</f>
        <v>0</v>
      </c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10</v>
      </c>
      <c r="C1089" s="12">
        <f>R1097</f>
        <v>0</v>
      </c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10</v>
      </c>
      <c r="Y1089" s="12">
        <f>AN1097</f>
        <v>0</v>
      </c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11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11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12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12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13</v>
      </c>
      <c r="C1092" s="12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3" t="s">
        <v>13</v>
      </c>
      <c r="Y1092" s="12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14</v>
      </c>
      <c r="C1093" s="12"/>
      <c r="E1093" s="9"/>
      <c r="F1093" s="10"/>
      <c r="G1093" s="10"/>
      <c r="H1093" s="5"/>
      <c r="N1093" s="3"/>
      <c r="O1093" s="3"/>
      <c r="P1093" s="3"/>
      <c r="Q1093" s="3"/>
      <c r="R1093" s="20"/>
      <c r="S1093" s="3"/>
      <c r="V1093" s="19"/>
      <c r="X1093" s="13" t="s">
        <v>14</v>
      </c>
      <c r="Y1093" s="12"/>
      <c r="AA1093" s="9"/>
      <c r="AB1093" s="10"/>
      <c r="AC1093" s="10"/>
      <c r="AD1093" s="5"/>
      <c r="AJ1093" s="3"/>
      <c r="AK1093" s="3"/>
      <c r="AL1093" s="3"/>
      <c r="AM1093" s="3"/>
      <c r="AN1093" s="20"/>
      <c r="AO1093" s="3"/>
    </row>
    <row r="1094" spans="2:41" x14ac:dyDescent="0.25">
      <c r="B1094" s="13" t="s">
        <v>15</v>
      </c>
      <c r="C1094" s="12"/>
      <c r="E1094" s="9"/>
      <c r="F1094" s="10"/>
      <c r="G1094" s="10"/>
      <c r="H1094" s="5"/>
      <c r="N1094" s="3"/>
      <c r="O1094" s="3"/>
      <c r="P1094" s="3"/>
      <c r="Q1094" s="3"/>
      <c r="R1094" s="20"/>
      <c r="S1094" s="3"/>
      <c r="V1094" s="19"/>
      <c r="X1094" s="13" t="s">
        <v>15</v>
      </c>
      <c r="Y1094" s="12"/>
      <c r="AA1094" s="9"/>
      <c r="AB1094" s="10"/>
      <c r="AC1094" s="10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3" t="s">
        <v>16</v>
      </c>
      <c r="C1095" s="12"/>
      <c r="E1095" s="161" t="s">
        <v>7</v>
      </c>
      <c r="F1095" s="162"/>
      <c r="G1095" s="163"/>
      <c r="H1095" s="5">
        <f>SUM(H1081:H1094)</f>
        <v>0</v>
      </c>
      <c r="N1095" s="3"/>
      <c r="O1095" s="3"/>
      <c r="P1095" s="3"/>
      <c r="Q1095" s="3"/>
      <c r="R1095" s="20"/>
      <c r="S1095" s="3"/>
      <c r="V1095" s="19"/>
      <c r="X1095" s="13" t="s">
        <v>16</v>
      </c>
      <c r="Y1095" s="12"/>
      <c r="AA1095" s="161" t="s">
        <v>7</v>
      </c>
      <c r="AB1095" s="162"/>
      <c r="AC1095" s="163"/>
      <c r="AD1095" s="5">
        <f>SUM(AD1081:AD1094)</f>
        <v>0</v>
      </c>
      <c r="AJ1095" s="3"/>
      <c r="AK1095" s="3"/>
      <c r="AL1095" s="3"/>
      <c r="AM1095" s="3"/>
      <c r="AN1095" s="20"/>
      <c r="AO1095" s="3"/>
    </row>
    <row r="1096" spans="2:41" x14ac:dyDescent="0.25">
      <c r="B1096" s="13" t="s">
        <v>17</v>
      </c>
      <c r="C1096" s="12"/>
      <c r="E1096" s="15"/>
      <c r="F1096" s="15"/>
      <c r="G1096" s="15"/>
      <c r="N1096" s="3"/>
      <c r="O1096" s="3"/>
      <c r="P1096" s="3"/>
      <c r="Q1096" s="3"/>
      <c r="R1096" s="20"/>
      <c r="S1096" s="3"/>
      <c r="V1096" s="19"/>
      <c r="X1096" s="13" t="s">
        <v>17</v>
      </c>
      <c r="Y1096" s="12"/>
      <c r="AA1096" s="15"/>
      <c r="AB1096" s="15"/>
      <c r="AC1096" s="15"/>
      <c r="AJ1096" s="3"/>
      <c r="AK1096" s="3"/>
      <c r="AL1096" s="3"/>
      <c r="AM1096" s="3"/>
      <c r="AN1096" s="20"/>
      <c r="AO1096" s="3"/>
    </row>
    <row r="1097" spans="2:41" x14ac:dyDescent="0.25">
      <c r="B1097" s="14"/>
      <c r="C1097" s="12"/>
      <c r="N1097" s="161" t="s">
        <v>7</v>
      </c>
      <c r="O1097" s="162"/>
      <c r="P1097" s="162"/>
      <c r="Q1097" s="163"/>
      <c r="R1097" s="20">
        <f>SUM(R1081:R1096)</f>
        <v>0</v>
      </c>
      <c r="S1097" s="3"/>
      <c r="V1097" s="19"/>
      <c r="X1097" s="14"/>
      <c r="Y1097" s="12"/>
      <c r="AJ1097" s="161" t="s">
        <v>7</v>
      </c>
      <c r="AK1097" s="162"/>
      <c r="AL1097" s="162"/>
      <c r="AM1097" s="163"/>
      <c r="AN1097" s="20">
        <f>SUM(AN1081:AN1096)</f>
        <v>0</v>
      </c>
      <c r="AO1097" s="3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E1100" s="16"/>
      <c r="V1100" s="19"/>
      <c r="X1100" s="14"/>
      <c r="Y1100" s="12"/>
      <c r="AA1100" s="16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4"/>
      <c r="C1103" s="12"/>
      <c r="V1103" s="19"/>
      <c r="X1103" s="14"/>
      <c r="Y1103" s="12"/>
    </row>
    <row r="1104" spans="2:41" x14ac:dyDescent="0.25">
      <c r="B1104" s="14"/>
      <c r="C1104" s="12"/>
      <c r="V1104" s="19"/>
      <c r="X1104" s="14"/>
      <c r="Y1104" s="12"/>
    </row>
    <row r="1105" spans="2:27" x14ac:dyDescent="0.25">
      <c r="B1105" s="14"/>
      <c r="C1105" s="12"/>
      <c r="V1105" s="19"/>
      <c r="X1105" s="14"/>
      <c r="Y1105" s="12"/>
    </row>
    <row r="1106" spans="2:27" x14ac:dyDescent="0.25">
      <c r="B1106" s="13"/>
      <c r="C1106" s="12"/>
      <c r="V1106" s="19"/>
      <c r="X1106" s="13"/>
      <c r="Y1106" s="12"/>
    </row>
    <row r="1107" spans="2:27" x14ac:dyDescent="0.25">
      <c r="B1107" s="17" t="s">
        <v>18</v>
      </c>
      <c r="C1107" s="18">
        <f>SUM(C1088:C1106)</f>
        <v>0</v>
      </c>
      <c r="D1107" s="30" t="s">
        <v>22</v>
      </c>
      <c r="E1107" s="30" t="s">
        <v>21</v>
      </c>
      <c r="V1107" s="19"/>
      <c r="X1107" s="17" t="s">
        <v>18</v>
      </c>
      <c r="Y1107" s="18">
        <f>SUM(Y1088:Y1106)</f>
        <v>0</v>
      </c>
      <c r="Z1107" s="30" t="s">
        <v>22</v>
      </c>
      <c r="AA1107" s="30" t="s">
        <v>21</v>
      </c>
    </row>
    <row r="1108" spans="2:27" x14ac:dyDescent="0.25">
      <c r="E1108" s="1" t="s">
        <v>19</v>
      </c>
      <c r="V1108" s="19"/>
      <c r="AA1108" s="1" t="s">
        <v>19</v>
      </c>
    </row>
    <row r="1109" spans="2:27" x14ac:dyDescent="0.25">
      <c r="V1109" s="19"/>
    </row>
    <row r="1110" spans="2:27" x14ac:dyDescent="0.25">
      <c r="V1110" s="19"/>
    </row>
    <row r="1111" spans="2:27" x14ac:dyDescent="0.25">
      <c r="V1111" s="19"/>
    </row>
    <row r="1112" spans="2:27" x14ac:dyDescent="0.25">
      <c r="V1112" s="19"/>
    </row>
    <row r="1113" spans="2:27" x14ac:dyDescent="0.25">
      <c r="V1113" s="19"/>
    </row>
    <row r="1114" spans="2:27" x14ac:dyDescent="0.25">
      <c r="V1114" s="19"/>
    </row>
    <row r="1115" spans="2:27" x14ac:dyDescent="0.25">
      <c r="V1115" s="19"/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V287" workbookViewId="0">
      <selection activeCell="Z303" sqref="Z303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6" width="12.85546875" style="30" customWidth="1"/>
    <col min="7" max="7" width="17.7109375" style="30" customWidth="1"/>
    <col min="8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36" width="11.42578125" style="30"/>
    <col min="37" max="37" width="15.7109375" style="30" customWidth="1"/>
    <col min="38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156</v>
      </c>
      <c r="C8" s="22"/>
      <c r="E8" s="166" t="s">
        <v>224</v>
      </c>
      <c r="F8" s="166"/>
      <c r="G8" s="166"/>
      <c r="H8" s="166"/>
      <c r="V8" s="19"/>
      <c r="X8" s="25" t="s">
        <v>156</v>
      </c>
      <c r="Y8" s="22">
        <f>IF(B8="PAGADO",0,C13)</f>
        <v>0</v>
      </c>
      <c r="AA8" s="166" t="s">
        <v>215</v>
      </c>
      <c r="AB8" s="166"/>
      <c r="AC8" s="166"/>
      <c r="AD8" s="166"/>
    </row>
    <row r="9" spans="2:41" x14ac:dyDescent="0.25">
      <c r="B9" s="1" t="s">
        <v>0</v>
      </c>
      <c r="C9" s="21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20"/>
      <c r="S10" s="3"/>
      <c r="V10" s="19"/>
      <c r="Y10" s="22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0</v>
      </c>
      <c r="AA12" s="4"/>
      <c r="AB12" s="3"/>
      <c r="AC12" s="3"/>
      <c r="AD12" s="5"/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650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61" t="s">
        <v>7</v>
      </c>
      <c r="AB24" s="162"/>
      <c r="AC24" s="163"/>
      <c r="AD24" s="5">
        <f>SUM(AD10:AD23)</f>
        <v>480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0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0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156</v>
      </c>
      <c r="C53" s="22">
        <f>IF(X8="PAGADO",0,Y13)</f>
        <v>0</v>
      </c>
      <c r="E53" s="166" t="s">
        <v>202</v>
      </c>
      <c r="F53" s="166"/>
      <c r="G53" s="166"/>
      <c r="H53" s="166"/>
      <c r="V53" s="19"/>
      <c r="X53" s="25" t="s">
        <v>82</v>
      </c>
      <c r="Y53" s="22">
        <f>IF(B53="PAGADO",0,C58)</f>
        <v>0</v>
      </c>
      <c r="AA53" s="166" t="s">
        <v>238</v>
      </c>
      <c r="AB53" s="166"/>
      <c r="AC53" s="166"/>
      <c r="AD53" s="166"/>
    </row>
    <row r="54" spans="2:41" x14ac:dyDescent="0.25">
      <c r="B54" s="1" t="s">
        <v>0</v>
      </c>
      <c r="C54" s="21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44909</v>
      </c>
      <c r="F55" s="27" t="s">
        <v>199</v>
      </c>
      <c r="G55" s="3" t="s">
        <v>203</v>
      </c>
      <c r="H55" s="5">
        <v>580</v>
      </c>
      <c r="N55" s="3"/>
      <c r="O55" s="3"/>
      <c r="P55" s="3"/>
      <c r="Q55" s="3"/>
      <c r="R55" s="20"/>
      <c r="S55" s="3"/>
      <c r="V55" s="19"/>
      <c r="Y55" s="22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580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580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550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4" t="s">
        <v>29</v>
      </c>
      <c r="AD100" s="164"/>
      <c r="AE100" s="164"/>
    </row>
    <row r="101" spans="2:41" x14ac:dyDescent="0.25">
      <c r="H101" s="165" t="s">
        <v>28</v>
      </c>
      <c r="I101" s="165"/>
      <c r="J101" s="165"/>
      <c r="V101" s="19"/>
      <c r="AC101" s="164"/>
      <c r="AD101" s="164"/>
      <c r="AE101" s="164"/>
    </row>
    <row r="102" spans="2:41" x14ac:dyDescent="0.25">
      <c r="H102" s="165"/>
      <c r="I102" s="165"/>
      <c r="J102" s="165"/>
      <c r="V102" s="19"/>
      <c r="AC102" s="164"/>
      <c r="AD102" s="164"/>
      <c r="AE102" s="164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32</v>
      </c>
      <c r="C106" s="22">
        <f>IF(X53="PAGADO",0,Y58)</f>
        <v>0</v>
      </c>
      <c r="E106" s="166"/>
      <c r="F106" s="166"/>
      <c r="G106" s="166"/>
      <c r="H106" s="166"/>
      <c r="V106" s="19"/>
      <c r="X106" s="25" t="s">
        <v>32</v>
      </c>
      <c r="Y106" s="22">
        <f>IF(B106="PAGADO",0,C111)</f>
        <v>0</v>
      </c>
      <c r="AA106" s="166" t="s">
        <v>20</v>
      </c>
      <c r="AB106" s="166"/>
      <c r="AC106" s="166"/>
      <c r="AD106" s="166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7" t="str">
        <f>IF(C111&lt;0,"NO PAGAR","COBRAR")</f>
        <v>COBRAR</v>
      </c>
      <c r="C112" s="167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7" t="str">
        <f>IF(Y111&lt;0,"NO PAGAR","COBRAR")</f>
        <v>COBRAR</v>
      </c>
      <c r="Y112" s="167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9" t="s">
        <v>9</v>
      </c>
      <c r="C113" s="160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9" t="s">
        <v>9</v>
      </c>
      <c r="Y113" s="160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61" t="s">
        <v>7</v>
      </c>
      <c r="F122" s="162"/>
      <c r="G122" s="163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61" t="s">
        <v>7</v>
      </c>
      <c r="AB122" s="162"/>
      <c r="AC122" s="163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61" t="s">
        <v>7</v>
      </c>
      <c r="O124" s="162"/>
      <c r="P124" s="162"/>
      <c r="Q124" s="163"/>
      <c r="R124" s="20">
        <f>SUM(R108:R123)</f>
        <v>0</v>
      </c>
      <c r="S124" s="3"/>
      <c r="V124" s="19"/>
      <c r="X124" s="14"/>
      <c r="Y124" s="12"/>
      <c r="AJ124" s="161" t="s">
        <v>7</v>
      </c>
      <c r="AK124" s="162"/>
      <c r="AL124" s="162"/>
      <c r="AM124" s="163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5" t="s">
        <v>30</v>
      </c>
      <c r="I146" s="165"/>
      <c r="J146" s="165"/>
      <c r="V146" s="19"/>
      <c r="AA146" s="165" t="s">
        <v>31</v>
      </c>
      <c r="AB146" s="165"/>
      <c r="AC146" s="165"/>
    </row>
    <row r="147" spans="2:41" x14ac:dyDescent="0.25">
      <c r="H147" s="165"/>
      <c r="I147" s="165"/>
      <c r="J147" s="165"/>
      <c r="V147" s="19"/>
      <c r="AA147" s="165"/>
      <c r="AB147" s="165"/>
      <c r="AC147" s="165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32</v>
      </c>
      <c r="C151" s="22">
        <f>IF(X106="PAGADO",0,C111)</f>
        <v>0</v>
      </c>
      <c r="E151" s="166" t="s">
        <v>20</v>
      </c>
      <c r="F151" s="166"/>
      <c r="G151" s="166"/>
      <c r="H151" s="166"/>
      <c r="V151" s="19"/>
      <c r="X151" s="25" t="s">
        <v>32</v>
      </c>
      <c r="Y151" s="22">
        <f>IF(B151="PAGADO",0,C156)</f>
        <v>0</v>
      </c>
      <c r="AA151" s="166" t="s">
        <v>20</v>
      </c>
      <c r="AB151" s="166"/>
      <c r="AC151" s="166"/>
      <c r="AD151" s="166"/>
    </row>
    <row r="152" spans="2:41" x14ac:dyDescent="0.25">
      <c r="B152" s="1" t="s">
        <v>0</v>
      </c>
      <c r="C152" s="21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/>
      <c r="G153" s="3"/>
      <c r="H153" s="5"/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8" t="str">
        <f>IF(Y156&lt;0,"NO PAGAR","COBRAR'")</f>
        <v>COBRAR'</v>
      </c>
      <c r="Y157" s="168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8" t="str">
        <f>IF(C156&lt;0,"NO PAGAR","COBRAR'")</f>
        <v>COBRAR'</v>
      </c>
      <c r="C158" s="168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9" t="s">
        <v>9</v>
      </c>
      <c r="C159" s="160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9" t="s">
        <v>9</v>
      </c>
      <c r="Y159" s="160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61" t="s">
        <v>7</v>
      </c>
      <c r="F167" s="162"/>
      <c r="G167" s="163"/>
      <c r="H167" s="5">
        <f>SUM(H153:H166)</f>
        <v>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61" t="s">
        <v>7</v>
      </c>
      <c r="AB167" s="162"/>
      <c r="AC167" s="163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61" t="s">
        <v>7</v>
      </c>
      <c r="O169" s="162"/>
      <c r="P169" s="162"/>
      <c r="Q169" s="163"/>
      <c r="R169" s="20">
        <f>SUM(R153:R168)</f>
        <v>0</v>
      </c>
      <c r="S169" s="3"/>
      <c r="V169" s="19"/>
      <c r="X169" s="14"/>
      <c r="Y169" s="12"/>
      <c r="AJ169" s="161" t="s">
        <v>7</v>
      </c>
      <c r="AK169" s="162"/>
      <c r="AL169" s="162"/>
      <c r="AM169" s="163"/>
      <c r="AN169" s="20">
        <f>SUM(AN153:AN168)</f>
        <v>0</v>
      </c>
      <c r="AO169" s="3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4"/>
      <c r="C172" s="12"/>
      <c r="E172" s="16"/>
      <c r="V172" s="19"/>
      <c r="X172" s="14"/>
      <c r="Y172" s="12"/>
      <c r="AA172" s="16"/>
    </row>
    <row r="173" spans="2:41" x14ac:dyDescent="0.25">
      <c r="B173" s="14"/>
      <c r="C173" s="12"/>
      <c r="V173" s="19"/>
      <c r="X173" s="14"/>
      <c r="Y173" s="12"/>
    </row>
    <row r="174" spans="2:41" x14ac:dyDescent="0.25">
      <c r="B174" s="14"/>
      <c r="C174" s="12"/>
      <c r="V174" s="19"/>
      <c r="X174" s="14"/>
      <c r="Y174" s="12"/>
    </row>
    <row r="175" spans="2:41" x14ac:dyDescent="0.25">
      <c r="B175" s="14"/>
      <c r="C175" s="12"/>
      <c r="V175" s="19"/>
      <c r="X175" s="14"/>
      <c r="Y175" s="12"/>
    </row>
    <row r="176" spans="2:41" x14ac:dyDescent="0.25">
      <c r="B176" s="14"/>
      <c r="C176" s="12"/>
      <c r="V176" s="19"/>
      <c r="X176" s="14"/>
      <c r="Y176" s="12"/>
    </row>
    <row r="177" spans="2:27" x14ac:dyDescent="0.25">
      <c r="B177" s="14"/>
      <c r="C177" s="12"/>
      <c r="V177" s="19"/>
      <c r="X177" s="14"/>
      <c r="Y177" s="12"/>
    </row>
    <row r="178" spans="2:27" x14ac:dyDescent="0.25">
      <c r="B178" s="13"/>
      <c r="C178" s="12"/>
      <c r="V178" s="19"/>
      <c r="X178" s="13"/>
      <c r="Y178" s="12"/>
    </row>
    <row r="179" spans="2:27" x14ac:dyDescent="0.25">
      <c r="B179" s="17" t="s">
        <v>18</v>
      </c>
      <c r="C179" s="18">
        <f>SUM(C160:C178)</f>
        <v>0</v>
      </c>
      <c r="D179" s="30" t="s">
        <v>22</v>
      </c>
      <c r="E179" s="30" t="s">
        <v>21</v>
      </c>
      <c r="V179" s="19"/>
      <c r="X179" s="17" t="s">
        <v>18</v>
      </c>
      <c r="Y179" s="18">
        <f>SUM(Y160:Y178)</f>
        <v>0</v>
      </c>
      <c r="Z179" s="30" t="s">
        <v>22</v>
      </c>
      <c r="AA179" s="30" t="s">
        <v>21</v>
      </c>
    </row>
    <row r="180" spans="2:27" x14ac:dyDescent="0.25">
      <c r="E180" s="1" t="s">
        <v>19</v>
      </c>
      <c r="V180" s="19"/>
      <c r="AA180" s="1" t="s">
        <v>19</v>
      </c>
    </row>
    <row r="181" spans="2:27" x14ac:dyDescent="0.25">
      <c r="V181" s="19"/>
    </row>
    <row r="182" spans="2:27" x14ac:dyDescent="0.25">
      <c r="V182" s="19"/>
    </row>
    <row r="183" spans="2:27" x14ac:dyDescent="0.25">
      <c r="V183" s="19"/>
    </row>
    <row r="184" spans="2:27" x14ac:dyDescent="0.25">
      <c r="V184" s="19"/>
    </row>
    <row r="185" spans="2:27" x14ac:dyDescent="0.25">
      <c r="V185" s="19"/>
    </row>
    <row r="186" spans="2:27" x14ac:dyDescent="0.25">
      <c r="V186" s="19"/>
    </row>
    <row r="187" spans="2:27" x14ac:dyDescent="0.25">
      <c r="V187" s="19"/>
    </row>
    <row r="188" spans="2:27" x14ac:dyDescent="0.25">
      <c r="V188" s="19"/>
    </row>
    <row r="189" spans="2:27" x14ac:dyDescent="0.25">
      <c r="V189" s="19"/>
    </row>
    <row r="190" spans="2:27" x14ac:dyDescent="0.25">
      <c r="V190" s="19"/>
    </row>
    <row r="191" spans="2:27" x14ac:dyDescent="0.25">
      <c r="V191" s="19"/>
    </row>
    <row r="192" spans="2:27" x14ac:dyDescent="0.25">
      <c r="V192" s="19"/>
    </row>
    <row r="193" spans="2:41" x14ac:dyDescent="0.25">
      <c r="V193" s="19"/>
    </row>
    <row r="194" spans="2:41" x14ac:dyDescent="0.25">
      <c r="V194" s="19"/>
      <c r="AC194" s="164" t="s">
        <v>29</v>
      </c>
      <c r="AD194" s="164"/>
      <c r="AE194" s="164"/>
    </row>
    <row r="195" spans="2:41" x14ac:dyDescent="0.25">
      <c r="H195" s="165" t="s">
        <v>28</v>
      </c>
      <c r="I195" s="165"/>
      <c r="J195" s="165"/>
      <c r="V195" s="19"/>
      <c r="AC195" s="164"/>
      <c r="AD195" s="164"/>
      <c r="AE195" s="164"/>
    </row>
    <row r="196" spans="2:41" x14ac:dyDescent="0.25">
      <c r="H196" s="165"/>
      <c r="I196" s="165"/>
      <c r="J196" s="165"/>
      <c r="V196" s="19"/>
      <c r="AC196" s="164"/>
      <c r="AD196" s="164"/>
      <c r="AE196" s="164"/>
    </row>
    <row r="197" spans="2:41" x14ac:dyDescent="0.25">
      <c r="V197" s="19"/>
    </row>
    <row r="198" spans="2:41" x14ac:dyDescent="0.25">
      <c r="V198" s="19"/>
    </row>
    <row r="199" spans="2:41" ht="23.25" x14ac:dyDescent="0.35">
      <c r="B199" s="24" t="s">
        <v>63</v>
      </c>
      <c r="V199" s="19"/>
      <c r="X199" s="24" t="s">
        <v>63</v>
      </c>
    </row>
    <row r="200" spans="2:41" ht="23.25" x14ac:dyDescent="0.35">
      <c r="B200" s="25" t="s">
        <v>130</v>
      </c>
      <c r="C200" s="22">
        <f>IF(X151="PAGADO",0,Y156)</f>
        <v>0</v>
      </c>
      <c r="E200" s="166" t="s">
        <v>402</v>
      </c>
      <c r="F200" s="166"/>
      <c r="G200" s="166"/>
      <c r="H200" s="166"/>
      <c r="V200" s="19"/>
      <c r="X200" s="25" t="s">
        <v>82</v>
      </c>
      <c r="Y200" s="22">
        <f>IF(B200="PAGADO",0,C205)</f>
        <v>0</v>
      </c>
      <c r="AA200" s="166" t="s">
        <v>439</v>
      </c>
      <c r="AB200" s="166"/>
      <c r="AC200" s="166"/>
      <c r="AD200" s="166"/>
    </row>
    <row r="201" spans="2:41" x14ac:dyDescent="0.25">
      <c r="B201" s="1" t="s">
        <v>0</v>
      </c>
      <c r="C201" s="21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9"/>
      <c r="X201" s="1" t="s">
        <v>0</v>
      </c>
      <c r="Y201" s="21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2"/>
      <c r="E202" s="4">
        <v>44967</v>
      </c>
      <c r="F202" s="3" t="s">
        <v>199</v>
      </c>
      <c r="G202" s="3" t="s">
        <v>403</v>
      </c>
      <c r="H202" s="5">
        <v>135</v>
      </c>
      <c r="N202" s="27">
        <v>44967</v>
      </c>
      <c r="O202" s="3" t="s">
        <v>404</v>
      </c>
      <c r="P202" s="3">
        <v>10</v>
      </c>
      <c r="Q202" s="3"/>
      <c r="R202" s="20">
        <v>10</v>
      </c>
      <c r="S202" s="3"/>
      <c r="V202" s="19"/>
      <c r="Y202" s="22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20"/>
      <c r="AO202" s="3"/>
    </row>
    <row r="203" spans="2:41" x14ac:dyDescent="0.25">
      <c r="B203" s="1" t="s">
        <v>24</v>
      </c>
      <c r="C203" s="21">
        <f>IF(C200&gt;0,C200+C201,C201)</f>
        <v>135</v>
      </c>
      <c r="E203" s="4"/>
      <c r="F203" s="3"/>
      <c r="G203" s="3"/>
      <c r="H203" s="5"/>
      <c r="N203" s="27">
        <v>44981</v>
      </c>
      <c r="O203" s="3" t="s">
        <v>317</v>
      </c>
      <c r="P203" s="3">
        <v>20</v>
      </c>
      <c r="Q203" s="3"/>
      <c r="R203" s="20">
        <v>20</v>
      </c>
      <c r="S203" s="3"/>
      <c r="V203" s="19"/>
      <c r="X203" s="1" t="s">
        <v>24</v>
      </c>
      <c r="Y203" s="21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20"/>
      <c r="AO203" s="3"/>
    </row>
    <row r="204" spans="2:41" x14ac:dyDescent="0.25">
      <c r="B204" s="1" t="s">
        <v>9</v>
      </c>
      <c r="C204" s="22">
        <f>C227</f>
        <v>50</v>
      </c>
      <c r="E204" s="4"/>
      <c r="F204" s="3"/>
      <c r="G204" s="3"/>
      <c r="H204" s="5"/>
      <c r="N204" s="27">
        <v>44985</v>
      </c>
      <c r="O204" s="3" t="s">
        <v>317</v>
      </c>
      <c r="P204" s="3">
        <v>20</v>
      </c>
      <c r="Q204" s="3"/>
      <c r="R204" s="20">
        <v>20</v>
      </c>
      <c r="S204" s="3"/>
      <c r="V204" s="19"/>
      <c r="X204" s="1" t="s">
        <v>9</v>
      </c>
      <c r="Y204" s="22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6" t="s">
        <v>25</v>
      </c>
      <c r="C205" s="23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20"/>
      <c r="S205" s="3"/>
      <c r="V205" s="19"/>
      <c r="X205" s="6" t="s">
        <v>8</v>
      </c>
      <c r="Y205" s="23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20"/>
      <c r="AO205" s="3"/>
    </row>
    <row r="206" spans="2:41" ht="26.25" x14ac:dyDescent="0.4">
      <c r="B206" s="167" t="str">
        <f>IF(C205&lt;0,"NO PAGAR","COBRAR")</f>
        <v>COBRAR</v>
      </c>
      <c r="C206" s="167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67" t="str">
        <f>IF(Y205&lt;0,"NO PAGAR","COBRAR")</f>
        <v>COBRAR</v>
      </c>
      <c r="Y206" s="167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59" t="s">
        <v>9</v>
      </c>
      <c r="C207" s="160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59" t="s">
        <v>9</v>
      </c>
      <c r="Y207" s="160"/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1" t="str">
        <f>IF(C241&lt;0,"SALDO A FAVOR","SALDO ADELANTAD0'")</f>
        <v>SALDO ADELANTAD0'</v>
      </c>
      <c r="C208" s="12">
        <f>IF(Y156&lt;=0,Y156*-1)</f>
        <v>0</v>
      </c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1" t="str">
        <f>IF(C205&lt;0,"SALDO ADELANTADO","SALDO A FAVOR'")</f>
        <v>SALDO A FAVOR'</v>
      </c>
      <c r="Y208" s="12" t="b">
        <f>IF(C205&lt;=0,C205*-1)</f>
        <v>0</v>
      </c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10</v>
      </c>
      <c r="C209" s="12">
        <f>R218</f>
        <v>50</v>
      </c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10</v>
      </c>
      <c r="Y209" s="12">
        <f>AN218</f>
        <v>0</v>
      </c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11</v>
      </c>
      <c r="C210" s="12"/>
      <c r="E210" s="9"/>
      <c r="F210" s="10"/>
      <c r="G210" s="10"/>
      <c r="H210" s="5"/>
      <c r="N210" s="3"/>
      <c r="O210" s="3"/>
      <c r="P210" s="3"/>
      <c r="Q210" s="3"/>
      <c r="R210" s="20"/>
      <c r="S210" s="3"/>
      <c r="V210" s="19"/>
      <c r="X210" s="13" t="s">
        <v>11</v>
      </c>
      <c r="Y210" s="12"/>
      <c r="AA210" s="9"/>
      <c r="AB210" s="10"/>
      <c r="AC210" s="10"/>
      <c r="AD210" s="5"/>
      <c r="AJ210" s="3"/>
      <c r="AK210" s="3"/>
      <c r="AL210" s="3"/>
      <c r="AM210" s="3"/>
      <c r="AN210" s="20"/>
      <c r="AO210" s="3"/>
    </row>
    <row r="211" spans="2:41" x14ac:dyDescent="0.25">
      <c r="B211" s="13" t="s">
        <v>12</v>
      </c>
      <c r="C211" s="12"/>
      <c r="E211" s="9"/>
      <c r="F211" s="10"/>
      <c r="G211" s="10"/>
      <c r="H211" s="5"/>
      <c r="N211" s="3"/>
      <c r="O211" s="3"/>
      <c r="P211" s="3"/>
      <c r="Q211" s="3"/>
      <c r="R211" s="20"/>
      <c r="S211" s="3"/>
      <c r="V211" s="19"/>
      <c r="X211" s="13" t="s">
        <v>12</v>
      </c>
      <c r="Y211" s="12"/>
      <c r="AA211" s="9"/>
      <c r="AB211" s="10"/>
      <c r="AC211" s="10"/>
      <c r="AD211" s="5"/>
      <c r="AJ211" s="3"/>
      <c r="AK211" s="3"/>
      <c r="AL211" s="3"/>
      <c r="AM211" s="3"/>
      <c r="AN211" s="20"/>
      <c r="AO211" s="3"/>
    </row>
    <row r="212" spans="2:41" x14ac:dyDescent="0.25">
      <c r="B212" s="13" t="s">
        <v>13</v>
      </c>
      <c r="C212" s="12"/>
      <c r="E212" s="9"/>
      <c r="F212" s="10"/>
      <c r="G212" s="10"/>
      <c r="H212" s="5"/>
      <c r="N212" s="3"/>
      <c r="O212" s="3"/>
      <c r="P212" s="3"/>
      <c r="Q212" s="3"/>
      <c r="R212" s="20"/>
      <c r="S212" s="3"/>
      <c r="V212" s="19"/>
      <c r="X212" s="13" t="s">
        <v>13</v>
      </c>
      <c r="Y212" s="12"/>
      <c r="AA212" s="9"/>
      <c r="AB212" s="10"/>
      <c r="AC212" s="10"/>
      <c r="AD212" s="5"/>
      <c r="AJ212" s="3"/>
      <c r="AK212" s="3"/>
      <c r="AL212" s="3"/>
      <c r="AM212" s="3"/>
      <c r="AN212" s="20"/>
      <c r="AO212" s="3"/>
    </row>
    <row r="213" spans="2:41" x14ac:dyDescent="0.25">
      <c r="B213" s="13" t="s">
        <v>14</v>
      </c>
      <c r="C213" s="12"/>
      <c r="E213" s="9"/>
      <c r="F213" s="10"/>
      <c r="G213" s="10"/>
      <c r="H213" s="5"/>
      <c r="N213" s="3"/>
      <c r="O213" s="3"/>
      <c r="P213" s="3"/>
      <c r="Q213" s="3"/>
      <c r="R213" s="20"/>
      <c r="S213" s="3"/>
      <c r="V213" s="19"/>
      <c r="X213" s="13" t="s">
        <v>14</v>
      </c>
      <c r="Y213" s="12"/>
      <c r="AA213" s="9"/>
      <c r="AB213" s="10"/>
      <c r="AC213" s="10"/>
      <c r="AD213" s="5"/>
      <c r="AJ213" s="3"/>
      <c r="AK213" s="3"/>
      <c r="AL213" s="3"/>
      <c r="AM213" s="3"/>
      <c r="AN213" s="20"/>
      <c r="AO213" s="3"/>
    </row>
    <row r="214" spans="2:41" x14ac:dyDescent="0.25">
      <c r="B214" s="13" t="s">
        <v>15</v>
      </c>
      <c r="C214" s="12"/>
      <c r="E214" s="9"/>
      <c r="F214" s="10"/>
      <c r="G214" s="10"/>
      <c r="H214" s="5"/>
      <c r="N214" s="3"/>
      <c r="O214" s="3"/>
      <c r="P214" s="3"/>
      <c r="Q214" s="3"/>
      <c r="R214" s="20"/>
      <c r="S214" s="3"/>
      <c r="V214" s="19"/>
      <c r="X214" s="13" t="s">
        <v>15</v>
      </c>
      <c r="Y214" s="12"/>
      <c r="AA214" s="9"/>
      <c r="AB214" s="10"/>
      <c r="AC214" s="10"/>
      <c r="AD214" s="5"/>
      <c r="AJ214" s="3"/>
      <c r="AK214" s="3"/>
      <c r="AL214" s="3"/>
      <c r="AM214" s="3"/>
      <c r="AN214" s="20"/>
      <c r="AO214" s="3"/>
    </row>
    <row r="215" spans="2:41" x14ac:dyDescent="0.25">
      <c r="B215" s="13" t="s">
        <v>16</v>
      </c>
      <c r="C215" s="12"/>
      <c r="E215" s="9"/>
      <c r="F215" s="10"/>
      <c r="G215" s="10"/>
      <c r="H215" s="5"/>
      <c r="N215" s="3"/>
      <c r="O215" s="3"/>
      <c r="P215" s="3"/>
      <c r="Q215" s="3"/>
      <c r="R215" s="20"/>
      <c r="S215" s="3"/>
      <c r="V215" s="19"/>
      <c r="X215" s="13" t="s">
        <v>16</v>
      </c>
      <c r="Y215" s="12"/>
      <c r="AA215" s="9"/>
      <c r="AB215" s="10"/>
      <c r="AC215" s="10"/>
      <c r="AD215" s="5"/>
      <c r="AJ215" s="3"/>
      <c r="AK215" s="3"/>
      <c r="AL215" s="3"/>
      <c r="AM215" s="3"/>
      <c r="AN215" s="20"/>
      <c r="AO215" s="3"/>
    </row>
    <row r="216" spans="2:41" x14ac:dyDescent="0.25">
      <c r="B216" s="13" t="s">
        <v>17</v>
      </c>
      <c r="C216" s="12"/>
      <c r="E216" s="161" t="s">
        <v>7</v>
      </c>
      <c r="F216" s="162"/>
      <c r="G216" s="163"/>
      <c r="H216" s="5">
        <f>SUM(H202:H215)</f>
        <v>135</v>
      </c>
      <c r="N216" s="3"/>
      <c r="O216" s="3"/>
      <c r="P216" s="3"/>
      <c r="Q216" s="3"/>
      <c r="R216" s="20"/>
      <c r="S216" s="3"/>
      <c r="V216" s="19"/>
      <c r="X216" s="13" t="s">
        <v>17</v>
      </c>
      <c r="Y216" s="12"/>
      <c r="AA216" s="161" t="s">
        <v>7</v>
      </c>
      <c r="AB216" s="162"/>
      <c r="AC216" s="163"/>
      <c r="AD216" s="5">
        <f>SUM(AD202:AD215)</f>
        <v>230</v>
      </c>
      <c r="AJ216" s="3"/>
      <c r="AK216" s="3"/>
      <c r="AL216" s="3"/>
      <c r="AM216" s="3"/>
      <c r="AN216" s="20"/>
      <c r="AO216" s="3"/>
    </row>
    <row r="217" spans="2:41" x14ac:dyDescent="0.25">
      <c r="B217" s="14"/>
      <c r="C217" s="12"/>
      <c r="E217" s="15"/>
      <c r="F217" s="15"/>
      <c r="G217" s="15"/>
      <c r="N217" s="3"/>
      <c r="O217" s="3"/>
      <c r="P217" s="3"/>
      <c r="Q217" s="3"/>
      <c r="R217" s="20"/>
      <c r="S217" s="3"/>
      <c r="V217" s="19"/>
      <c r="X217" s="14"/>
      <c r="Y217" s="12"/>
      <c r="AA217" s="15"/>
      <c r="AB217" s="15"/>
      <c r="AC217" s="15"/>
      <c r="AJ217" s="3"/>
      <c r="AK217" s="3"/>
      <c r="AL217" s="3"/>
      <c r="AM217" s="3"/>
      <c r="AN217" s="20"/>
      <c r="AO217" s="3"/>
    </row>
    <row r="218" spans="2:41" x14ac:dyDescent="0.25">
      <c r="B218" s="14"/>
      <c r="C218" s="12"/>
      <c r="N218" s="161" t="s">
        <v>7</v>
      </c>
      <c r="O218" s="162"/>
      <c r="P218" s="162"/>
      <c r="Q218" s="163"/>
      <c r="R218" s="20">
        <f>SUM(R202:R217)</f>
        <v>50</v>
      </c>
      <c r="S218" s="3"/>
      <c r="V218" s="19"/>
      <c r="X218" s="14"/>
      <c r="Y218" s="12"/>
      <c r="AJ218" s="161" t="s">
        <v>7</v>
      </c>
      <c r="AK218" s="162"/>
      <c r="AL218" s="162"/>
      <c r="AM218" s="163"/>
      <c r="AN218" s="20">
        <f>SUM(AN202:AN217)</f>
        <v>0</v>
      </c>
      <c r="AO218" s="3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4"/>
      <c r="C220" s="12"/>
      <c r="V220" s="19"/>
      <c r="X220" s="14"/>
      <c r="Y220" s="12"/>
    </row>
    <row r="221" spans="2:41" x14ac:dyDescent="0.25">
      <c r="B221" s="14"/>
      <c r="C221" s="12"/>
      <c r="E221" s="16"/>
      <c r="V221" s="19"/>
      <c r="X221" s="14"/>
      <c r="Y221" s="12"/>
      <c r="AA221" s="16"/>
    </row>
    <row r="222" spans="2:41" x14ac:dyDescent="0.25">
      <c r="B222" s="14"/>
      <c r="C222" s="12"/>
      <c r="V222" s="19"/>
      <c r="X222" s="14"/>
      <c r="Y222" s="12"/>
    </row>
    <row r="223" spans="2:41" x14ac:dyDescent="0.25">
      <c r="B223" s="14"/>
      <c r="C223" s="12"/>
      <c r="V223" s="19"/>
      <c r="X223" s="14"/>
      <c r="Y223" s="12"/>
    </row>
    <row r="224" spans="2:41" x14ac:dyDescent="0.25">
      <c r="B224" s="14"/>
      <c r="C224" s="12"/>
      <c r="V224" s="19"/>
      <c r="X224" s="14"/>
      <c r="Y224" s="12"/>
    </row>
    <row r="225" spans="1:43" x14ac:dyDescent="0.25">
      <c r="B225" s="14"/>
      <c r="C225" s="12"/>
      <c r="V225" s="19"/>
      <c r="X225" s="14"/>
      <c r="Y225" s="12"/>
    </row>
    <row r="226" spans="1:43" x14ac:dyDescent="0.25">
      <c r="B226" s="13"/>
      <c r="C226" s="12"/>
      <c r="V226" s="19"/>
      <c r="X226" s="13"/>
      <c r="Y226" s="12"/>
      <c r="AD226" s="1" t="s">
        <v>502</v>
      </c>
      <c r="AE226" s="1">
        <v>1152</v>
      </c>
    </row>
    <row r="227" spans="1:43" x14ac:dyDescent="0.25">
      <c r="B227" s="17" t="s">
        <v>18</v>
      </c>
      <c r="C227" s="18">
        <f>SUM(C208:C226)</f>
        <v>50</v>
      </c>
      <c r="V227" s="19"/>
      <c r="X227" s="17" t="s">
        <v>18</v>
      </c>
      <c r="Y227" s="18">
        <f>SUM(Y208:Y226)</f>
        <v>0</v>
      </c>
    </row>
    <row r="228" spans="1:43" x14ac:dyDescent="0.25">
      <c r="D228" s="30" t="s">
        <v>22</v>
      </c>
      <c r="E228" s="30" t="s">
        <v>21</v>
      </c>
      <c r="V228" s="19"/>
      <c r="Z228" s="30" t="s">
        <v>22</v>
      </c>
      <c r="AA228" s="30" t="s">
        <v>21</v>
      </c>
    </row>
    <row r="229" spans="1:43" x14ac:dyDescent="0.25">
      <c r="E229" s="1" t="s">
        <v>19</v>
      </c>
      <c r="V229" s="19"/>
      <c r="AA229" s="1" t="s">
        <v>19</v>
      </c>
    </row>
    <row r="230" spans="1:43" x14ac:dyDescent="0.25">
      <c r="V230" s="19"/>
    </row>
    <row r="231" spans="1:43" x14ac:dyDescent="0.25">
      <c r="V231" s="19"/>
    </row>
    <row r="232" spans="1:43" x14ac:dyDescent="0.25">
      <c r="V232" s="19"/>
    </row>
    <row r="233" spans="1:43" x14ac:dyDescent="0.25">
      <c r="V233" s="19"/>
    </row>
    <row r="234" spans="1:43" x14ac:dyDescent="0.25">
      <c r="V234" s="19"/>
    </row>
    <row r="235" spans="1:43" x14ac:dyDescent="0.25">
      <c r="V235" s="19"/>
    </row>
    <row r="236" spans="1:43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</row>
    <row r="237" spans="1:43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</row>
    <row r="238" spans="1:43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</row>
    <row r="239" spans="1:43" x14ac:dyDescent="0.25">
      <c r="V239" s="19"/>
    </row>
    <row r="240" spans="1:43" x14ac:dyDescent="0.25">
      <c r="H240" s="165" t="s">
        <v>30</v>
      </c>
      <c r="I240" s="165"/>
      <c r="J240" s="165"/>
      <c r="V240" s="19"/>
      <c r="AA240" s="165" t="s">
        <v>31</v>
      </c>
      <c r="AB240" s="165"/>
      <c r="AC240" s="165"/>
    </row>
    <row r="241" spans="2:41" x14ac:dyDescent="0.25">
      <c r="H241" s="165"/>
      <c r="I241" s="165"/>
      <c r="J241" s="165"/>
      <c r="V241" s="19"/>
      <c r="AA241" s="165"/>
      <c r="AB241" s="165"/>
      <c r="AC241" s="165"/>
    </row>
    <row r="242" spans="2:41" x14ac:dyDescent="0.25">
      <c r="V242" s="19"/>
    </row>
    <row r="243" spans="2:41" x14ac:dyDescent="0.25">
      <c r="V243" s="19"/>
    </row>
    <row r="244" spans="2:41" ht="23.25" x14ac:dyDescent="0.35">
      <c r="B244" s="26" t="s">
        <v>63</v>
      </c>
      <c r="V244" s="19"/>
      <c r="X244" s="24" t="s">
        <v>63</v>
      </c>
    </row>
    <row r="245" spans="2:41" ht="28.5" x14ac:dyDescent="0.45">
      <c r="B245" s="25" t="s">
        <v>82</v>
      </c>
      <c r="C245" s="22">
        <f>IF(X200="PAGADO",0,Y205)</f>
        <v>0</v>
      </c>
      <c r="E245" s="166" t="s">
        <v>531</v>
      </c>
      <c r="F245" s="166"/>
      <c r="G245" s="166"/>
      <c r="H245" s="166"/>
      <c r="O245" s="174" t="s">
        <v>248</v>
      </c>
      <c r="P245" s="174"/>
      <c r="Q245" s="174"/>
      <c r="R245" s="174"/>
      <c r="V245" s="19"/>
      <c r="X245" s="25" t="s">
        <v>32</v>
      </c>
      <c r="Y245" s="22">
        <f>IF(B245="PAGADO",0,C250)</f>
        <v>0</v>
      </c>
      <c r="AA245" s="166" t="s">
        <v>402</v>
      </c>
      <c r="AB245" s="166"/>
      <c r="AC245" s="166"/>
      <c r="AD245" s="166"/>
    </row>
    <row r="246" spans="2:41" x14ac:dyDescent="0.25">
      <c r="B246" s="1" t="s">
        <v>0</v>
      </c>
      <c r="C246" s="21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9"/>
      <c r="X246" s="1" t="s">
        <v>0</v>
      </c>
      <c r="Y246" s="21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2"/>
      <c r="E247" s="4">
        <v>44979</v>
      </c>
      <c r="F247" s="3" t="s">
        <v>201</v>
      </c>
      <c r="G247" s="3" t="s">
        <v>549</v>
      </c>
      <c r="H247" s="5">
        <v>128</v>
      </c>
      <c r="N247" s="27">
        <v>44996</v>
      </c>
      <c r="O247" s="3" t="s">
        <v>248</v>
      </c>
      <c r="P247" s="3">
        <v>20</v>
      </c>
      <c r="Q247" s="3"/>
      <c r="R247" s="20">
        <v>20</v>
      </c>
      <c r="S247" s="3"/>
      <c r="V247" s="19"/>
      <c r="Y247" s="22"/>
      <c r="AA247" s="4"/>
      <c r="AB247" s="3"/>
      <c r="AC247" s="3"/>
      <c r="AD247" s="5"/>
      <c r="AJ247" s="27">
        <v>45008</v>
      </c>
      <c r="AK247" s="3" t="s">
        <v>110</v>
      </c>
      <c r="AL247" s="3">
        <v>200</v>
      </c>
      <c r="AM247" s="3">
        <v>1177</v>
      </c>
      <c r="AN247" s="20">
        <v>200</v>
      </c>
      <c r="AO247" s="3"/>
    </row>
    <row r="248" spans="2:41" x14ac:dyDescent="0.25">
      <c r="B248" s="1" t="s">
        <v>24</v>
      </c>
      <c r="C248" s="21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7">
        <v>45002</v>
      </c>
      <c r="O248" s="3" t="s">
        <v>248</v>
      </c>
      <c r="P248" s="3"/>
      <c r="Q248" s="3">
        <v>1168</v>
      </c>
      <c r="R248" s="20">
        <v>500</v>
      </c>
      <c r="S248" s="3"/>
      <c r="V248" s="19"/>
      <c r="X248" s="1" t="s">
        <v>24</v>
      </c>
      <c r="Y248" s="21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" t="s">
        <v>9</v>
      </c>
      <c r="C249" s="22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20"/>
      <c r="S249" s="3"/>
      <c r="V249" s="19"/>
      <c r="X249" s="1" t="s">
        <v>9</v>
      </c>
      <c r="Y249" s="22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6" t="s">
        <v>26</v>
      </c>
      <c r="C250" s="23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20"/>
      <c r="S250" s="3"/>
      <c r="V250" s="19"/>
      <c r="X250" s="6" t="s">
        <v>27</v>
      </c>
      <c r="Y250" s="23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20"/>
      <c r="AO250" s="3"/>
    </row>
    <row r="251" spans="2:41" ht="23.25" x14ac:dyDescent="0.35">
      <c r="B251" s="6"/>
      <c r="C251" s="7"/>
      <c r="E251" s="9">
        <v>44988</v>
      </c>
      <c r="F251" s="10" t="s">
        <v>201</v>
      </c>
      <c r="G251" s="10" t="s">
        <v>551</v>
      </c>
      <c r="H251" s="5">
        <v>30</v>
      </c>
      <c r="N251" s="3"/>
      <c r="O251" s="3"/>
      <c r="P251" s="3"/>
      <c r="Q251" s="3"/>
      <c r="R251" s="20"/>
      <c r="S251" s="3"/>
      <c r="V251" s="19"/>
      <c r="X251" s="168" t="str">
        <f>IF(Y250&lt;0,"NO PAGAR","COBRAR'")</f>
        <v>NO PAGAR</v>
      </c>
      <c r="Y251" s="168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ht="23.25" x14ac:dyDescent="0.35">
      <c r="B252" s="168" t="str">
        <f>IF(C250&lt;0,"NO PAGAR","COBRAR'")</f>
        <v>COBRAR'</v>
      </c>
      <c r="C252" s="168"/>
      <c r="E252" s="9">
        <v>44988</v>
      </c>
      <c r="F252" s="10" t="s">
        <v>201</v>
      </c>
      <c r="G252" s="10" t="s">
        <v>550</v>
      </c>
      <c r="H252" s="5">
        <v>90</v>
      </c>
      <c r="N252" s="3"/>
      <c r="O252" s="3"/>
      <c r="P252" s="3"/>
      <c r="Q252" s="3"/>
      <c r="R252" s="20"/>
      <c r="S252" s="3"/>
      <c r="V252" s="19"/>
      <c r="X252" s="6"/>
      <c r="Y252" s="8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59" t="s">
        <v>9</v>
      </c>
      <c r="C253" s="160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59" t="s">
        <v>9</v>
      </c>
      <c r="Y253" s="160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1" t="str">
        <f>IF(Y205&lt;0,"SALDO ADELANTADO","SALDO A FAVOR '")</f>
        <v>SALDO A FAVOR '</v>
      </c>
      <c r="C254" s="12" t="b">
        <f>IF(Y205&lt;=0,Y205*-1)</f>
        <v>0</v>
      </c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1" t="str">
        <f>IF(C250&lt;0,"SALDO ADELANTADO","SALDO A FAVOR'")</f>
        <v>SALDO A FAVOR'</v>
      </c>
      <c r="Y254" s="12" t="b">
        <f>IF(C250&lt;=0,C250*-1)</f>
        <v>0</v>
      </c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10</v>
      </c>
      <c r="C255" s="12">
        <f>R263</f>
        <v>520</v>
      </c>
      <c r="E255" s="9"/>
      <c r="F255" s="10"/>
      <c r="G255" s="10"/>
      <c r="H255" s="5"/>
      <c r="N255" s="3"/>
      <c r="O255" s="3"/>
      <c r="P255" s="3"/>
      <c r="Q255" s="3"/>
      <c r="R255" s="20"/>
      <c r="S255" s="3"/>
      <c r="V255" s="19"/>
      <c r="X255" s="13" t="s">
        <v>10</v>
      </c>
      <c r="Y255" s="12">
        <f>AN263</f>
        <v>200</v>
      </c>
      <c r="AA255" s="9"/>
      <c r="AB255" s="10"/>
      <c r="AC255" s="10"/>
      <c r="AD255" s="5"/>
      <c r="AJ255" s="3"/>
      <c r="AK255" s="3"/>
      <c r="AL255" s="3"/>
      <c r="AM255" s="3"/>
      <c r="AN255" s="20"/>
      <c r="AO255" s="3"/>
    </row>
    <row r="256" spans="2:41" x14ac:dyDescent="0.25">
      <c r="B256" s="13" t="s">
        <v>11</v>
      </c>
      <c r="C256" s="12"/>
      <c r="E256" s="9"/>
      <c r="F256" s="10"/>
      <c r="G256" s="10"/>
      <c r="H256" s="5"/>
      <c r="N256" s="3"/>
      <c r="O256" s="3"/>
      <c r="P256" s="3"/>
      <c r="Q256" s="3"/>
      <c r="R256" s="20"/>
      <c r="S256" s="3"/>
      <c r="V256" s="19"/>
      <c r="X256" s="13" t="s">
        <v>11</v>
      </c>
      <c r="Y256" s="12"/>
      <c r="AA256" s="9"/>
      <c r="AB256" s="10"/>
      <c r="AC256" s="10"/>
      <c r="AD256" s="5"/>
      <c r="AJ256" s="3"/>
      <c r="AK256" s="3"/>
      <c r="AL256" s="3"/>
      <c r="AM256" s="3"/>
      <c r="AN256" s="20"/>
      <c r="AO256" s="3"/>
    </row>
    <row r="257" spans="2:41" x14ac:dyDescent="0.25">
      <c r="B257" s="13" t="s">
        <v>12</v>
      </c>
      <c r="C257" s="12"/>
      <c r="E257" s="9"/>
      <c r="F257" s="10"/>
      <c r="G257" s="10"/>
      <c r="H257" s="5"/>
      <c r="N257" s="3"/>
      <c r="O257" s="3"/>
      <c r="P257" s="3"/>
      <c r="Q257" s="3"/>
      <c r="R257" s="20"/>
      <c r="S257" s="3"/>
      <c r="V257" s="19"/>
      <c r="X257" s="13" t="s">
        <v>12</v>
      </c>
      <c r="Y257" s="12"/>
      <c r="AA257" s="9"/>
      <c r="AB257" s="10"/>
      <c r="AC257" s="10"/>
      <c r="AD257" s="5"/>
      <c r="AJ257" s="3"/>
      <c r="AK257" s="3"/>
      <c r="AL257" s="3"/>
      <c r="AM257" s="3"/>
      <c r="AN257" s="20"/>
      <c r="AO257" s="3"/>
    </row>
    <row r="258" spans="2:41" x14ac:dyDescent="0.25">
      <c r="B258" s="13" t="s">
        <v>13</v>
      </c>
      <c r="C258" s="12"/>
      <c r="E258" s="9"/>
      <c r="F258" s="10"/>
      <c r="G258" s="10"/>
      <c r="H258" s="5"/>
      <c r="N258" s="3"/>
      <c r="O258" s="3"/>
      <c r="P258" s="3"/>
      <c r="Q258" s="3"/>
      <c r="R258" s="20"/>
      <c r="S258" s="3"/>
      <c r="V258" s="19"/>
      <c r="X258" s="13" t="s">
        <v>13</v>
      </c>
      <c r="Y258" s="12"/>
      <c r="AA258" s="9"/>
      <c r="AB258" s="10"/>
      <c r="AC258" s="10"/>
      <c r="AD258" s="5"/>
      <c r="AJ258" s="3"/>
      <c r="AK258" s="3"/>
      <c r="AL258" s="3"/>
      <c r="AM258" s="3"/>
      <c r="AN258" s="20"/>
      <c r="AO258" s="3"/>
    </row>
    <row r="259" spans="2:41" x14ac:dyDescent="0.25">
      <c r="B259" s="13" t="s">
        <v>14</v>
      </c>
      <c r="C259" s="12"/>
      <c r="E259" s="9"/>
      <c r="F259" s="10"/>
      <c r="G259" s="10"/>
      <c r="H259" s="5"/>
      <c r="N259" s="3"/>
      <c r="O259" s="3"/>
      <c r="P259" s="3"/>
      <c r="Q259" s="3"/>
      <c r="R259" s="20"/>
      <c r="S259" s="3"/>
      <c r="V259" s="19"/>
      <c r="X259" s="13" t="s">
        <v>14</v>
      </c>
      <c r="Y259" s="12"/>
      <c r="AA259" s="9"/>
      <c r="AB259" s="10"/>
      <c r="AC259" s="10"/>
      <c r="AD259" s="5"/>
      <c r="AJ259" s="3"/>
      <c r="AK259" s="3"/>
      <c r="AL259" s="3"/>
      <c r="AM259" s="3"/>
      <c r="AN259" s="20"/>
      <c r="AO259" s="3"/>
    </row>
    <row r="260" spans="2:41" x14ac:dyDescent="0.25">
      <c r="B260" s="13" t="s">
        <v>15</v>
      </c>
      <c r="C260" s="12"/>
      <c r="E260" s="9"/>
      <c r="F260" s="10"/>
      <c r="G260" s="10"/>
      <c r="H260" s="5"/>
      <c r="N260" s="3"/>
      <c r="O260" s="3"/>
      <c r="P260" s="3"/>
      <c r="Q260" s="3"/>
      <c r="R260" s="20"/>
      <c r="S260" s="3"/>
      <c r="V260" s="19"/>
      <c r="X260" s="13" t="s">
        <v>15</v>
      </c>
      <c r="Y260" s="12"/>
      <c r="AA260" s="9"/>
      <c r="AB260" s="10"/>
      <c r="AC260" s="10"/>
      <c r="AD260" s="5"/>
      <c r="AJ260" s="3"/>
      <c r="AK260" s="3"/>
      <c r="AL260" s="3"/>
      <c r="AM260" s="3"/>
      <c r="AN260" s="20"/>
      <c r="AO260" s="3"/>
    </row>
    <row r="261" spans="2:41" x14ac:dyDescent="0.25">
      <c r="B261" s="13" t="s">
        <v>16</v>
      </c>
      <c r="C261" s="12"/>
      <c r="E261" s="161" t="s">
        <v>7</v>
      </c>
      <c r="F261" s="162"/>
      <c r="G261" s="163"/>
      <c r="H261" s="5">
        <f>SUM(H247:H260)</f>
        <v>617</v>
      </c>
      <c r="N261" s="3"/>
      <c r="O261" s="3"/>
      <c r="P261" s="3"/>
      <c r="Q261" s="3"/>
      <c r="R261" s="20"/>
      <c r="S261" s="3"/>
      <c r="V261" s="19"/>
      <c r="X261" s="13" t="s">
        <v>16</v>
      </c>
      <c r="Y261" s="12"/>
      <c r="AA261" s="161" t="s">
        <v>7</v>
      </c>
      <c r="AB261" s="162"/>
      <c r="AC261" s="163"/>
      <c r="AD261" s="5">
        <f>SUM(AD247:AD260)</f>
        <v>0</v>
      </c>
      <c r="AJ261" s="3"/>
      <c r="AK261" s="3"/>
      <c r="AL261" s="3"/>
      <c r="AM261" s="3"/>
      <c r="AN261" s="20"/>
      <c r="AO261" s="3"/>
    </row>
    <row r="262" spans="2:41" x14ac:dyDescent="0.25">
      <c r="B262" s="13" t="s">
        <v>572</v>
      </c>
      <c r="C262" s="12">
        <v>95.72</v>
      </c>
      <c r="E262" s="15"/>
      <c r="F262" s="15"/>
      <c r="G262" s="15"/>
      <c r="N262" s="3"/>
      <c r="O262" s="3"/>
      <c r="P262" s="3"/>
      <c r="Q262" s="3"/>
      <c r="R262" s="20"/>
      <c r="S262" s="3"/>
      <c r="V262" s="19"/>
      <c r="X262" s="13" t="s">
        <v>17</v>
      </c>
      <c r="Y262" s="12"/>
      <c r="AA262" s="15"/>
      <c r="AB262" s="15"/>
      <c r="AC262" s="15"/>
      <c r="AJ262" s="3"/>
      <c r="AK262" s="3"/>
      <c r="AL262" s="3"/>
      <c r="AM262" s="3"/>
      <c r="AN262" s="20"/>
      <c r="AO262" s="3"/>
    </row>
    <row r="263" spans="2:41" x14ac:dyDescent="0.25">
      <c r="B263" s="14"/>
      <c r="C263" s="12"/>
      <c r="N263" s="161" t="s">
        <v>7</v>
      </c>
      <c r="O263" s="162"/>
      <c r="P263" s="162"/>
      <c r="Q263" s="163"/>
      <c r="R263" s="20">
        <f>SUM(R247:R262)</f>
        <v>520</v>
      </c>
      <c r="S263" s="3"/>
      <c r="V263" s="19"/>
      <c r="X263" s="14"/>
      <c r="Y263" s="12"/>
      <c r="AE263" s="30" t="s">
        <v>583</v>
      </c>
      <c r="AJ263" s="161" t="s">
        <v>7</v>
      </c>
      <c r="AK263" s="162"/>
      <c r="AL263" s="162"/>
      <c r="AM263" s="163"/>
      <c r="AN263" s="20">
        <f>SUM(AN247:AN262)</f>
        <v>200</v>
      </c>
      <c r="AO263" s="3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4"/>
      <c r="C266" s="12"/>
      <c r="E266" s="16"/>
      <c r="V266" s="19"/>
      <c r="X266" s="14"/>
      <c r="Y266" s="12"/>
      <c r="AA266" s="16"/>
    </row>
    <row r="267" spans="2:41" x14ac:dyDescent="0.25">
      <c r="B267" s="14"/>
      <c r="C267" s="12"/>
      <c r="V267" s="19"/>
      <c r="X267" s="14"/>
      <c r="Y267" s="12"/>
    </row>
    <row r="268" spans="2:41" x14ac:dyDescent="0.25">
      <c r="B268" s="14"/>
      <c r="C268" s="12"/>
      <c r="V268" s="19"/>
      <c r="X268" s="14"/>
      <c r="Y268" s="12"/>
    </row>
    <row r="269" spans="2:41" x14ac:dyDescent="0.25">
      <c r="B269" s="14"/>
      <c r="C269" s="12"/>
      <c r="V269" s="19"/>
      <c r="X269" s="14"/>
      <c r="Y269" s="12"/>
    </row>
    <row r="270" spans="2:41" x14ac:dyDescent="0.25">
      <c r="B270" s="14"/>
      <c r="C270" s="12"/>
      <c r="V270" s="19"/>
      <c r="X270" s="14"/>
      <c r="Y270" s="12"/>
    </row>
    <row r="271" spans="2:41" x14ac:dyDescent="0.25">
      <c r="B271" s="14"/>
      <c r="C271" s="12"/>
      <c r="V271" s="19"/>
      <c r="X271" s="14"/>
      <c r="Y271" s="12"/>
    </row>
    <row r="272" spans="2:41" x14ac:dyDescent="0.25">
      <c r="B272" s="13"/>
      <c r="C272" s="12"/>
      <c r="V272" s="19"/>
      <c r="X272" s="13"/>
      <c r="Y272" s="12"/>
    </row>
    <row r="273" spans="2:31" x14ac:dyDescent="0.25">
      <c r="B273" s="17" t="s">
        <v>18</v>
      </c>
      <c r="C273" s="18">
        <f>SUM(C254:C272)</f>
        <v>615.72</v>
      </c>
      <c r="D273" s="30" t="s">
        <v>22</v>
      </c>
      <c r="E273" s="30" t="s">
        <v>21</v>
      </c>
      <c r="V273" s="19"/>
      <c r="X273" s="17" t="s">
        <v>18</v>
      </c>
      <c r="Y273" s="18">
        <f>SUM(Y254:Y272)</f>
        <v>200</v>
      </c>
      <c r="Z273" s="30" t="s">
        <v>22</v>
      </c>
      <c r="AA273" s="30" t="s">
        <v>21</v>
      </c>
    </row>
    <row r="274" spans="2:31" x14ac:dyDescent="0.25">
      <c r="E274" s="1" t="s">
        <v>19</v>
      </c>
      <c r="V274" s="19"/>
      <c r="AA274" s="1" t="s">
        <v>19</v>
      </c>
    </row>
    <row r="275" spans="2:31" x14ac:dyDescent="0.25">
      <c r="V275" s="19"/>
    </row>
    <row r="276" spans="2:31" x14ac:dyDescent="0.25">
      <c r="V276" s="19"/>
    </row>
    <row r="277" spans="2:31" x14ac:dyDescent="0.25">
      <c r="V277" s="19"/>
    </row>
    <row r="278" spans="2:31" x14ac:dyDescent="0.25">
      <c r="V278" s="19"/>
    </row>
    <row r="279" spans="2:31" x14ac:dyDescent="0.25">
      <c r="V279" s="19"/>
    </row>
    <row r="280" spans="2:31" x14ac:dyDescent="0.25">
      <c r="V280" s="19"/>
    </row>
    <row r="281" spans="2:31" x14ac:dyDescent="0.25">
      <c r="V281" s="19"/>
    </row>
    <row r="282" spans="2:31" x14ac:dyDescent="0.25">
      <c r="V282" s="19"/>
    </row>
    <row r="283" spans="2:31" x14ac:dyDescent="0.25">
      <c r="V283" s="19"/>
    </row>
    <row r="284" spans="2:31" x14ac:dyDescent="0.25">
      <c r="V284" s="19"/>
    </row>
    <row r="285" spans="2:31" x14ac:dyDescent="0.25">
      <c r="V285" s="19"/>
    </row>
    <row r="286" spans="2:31" x14ac:dyDescent="0.25">
      <c r="V286" s="19"/>
      <c r="AC286" s="164" t="s">
        <v>29</v>
      </c>
      <c r="AD286" s="164"/>
      <c r="AE286" s="164"/>
    </row>
    <row r="287" spans="2:31" x14ac:dyDescent="0.25">
      <c r="H287" s="165" t="s">
        <v>28</v>
      </c>
      <c r="I287" s="165"/>
      <c r="J287" s="165"/>
      <c r="V287" s="19"/>
      <c r="AC287" s="164"/>
      <c r="AD287" s="164"/>
      <c r="AE287" s="164"/>
    </row>
    <row r="288" spans="2:31" x14ac:dyDescent="0.25">
      <c r="H288" s="165"/>
      <c r="I288" s="165"/>
      <c r="J288" s="165"/>
      <c r="V288" s="19"/>
      <c r="AC288" s="164"/>
      <c r="AD288" s="164"/>
      <c r="AE288" s="164"/>
    </row>
    <row r="289" spans="2:41" x14ac:dyDescent="0.25">
      <c r="V289" s="19"/>
    </row>
    <row r="290" spans="2:41" x14ac:dyDescent="0.25">
      <c r="V290" s="19"/>
    </row>
    <row r="291" spans="2:41" ht="23.25" x14ac:dyDescent="0.35">
      <c r="B291" s="24" t="s">
        <v>65</v>
      </c>
      <c r="V291" s="19"/>
      <c r="X291" s="24" t="s">
        <v>65</v>
      </c>
    </row>
    <row r="292" spans="2:41" ht="23.25" x14ac:dyDescent="0.35">
      <c r="B292" s="25" t="s">
        <v>32</v>
      </c>
      <c r="C292" s="22">
        <f>IF(X245="PAGADO",0,Y250)</f>
        <v>-200</v>
      </c>
      <c r="E292" s="166" t="s">
        <v>20</v>
      </c>
      <c r="F292" s="166"/>
      <c r="G292" s="166"/>
      <c r="H292" s="166"/>
      <c r="V292" s="19"/>
      <c r="X292" s="25" t="s">
        <v>32</v>
      </c>
      <c r="Y292" s="22">
        <f>IF(B292="PAGADO",0,C297)</f>
        <v>-200</v>
      </c>
      <c r="AA292" s="166" t="s">
        <v>634</v>
      </c>
      <c r="AB292" s="166"/>
      <c r="AC292" s="166"/>
      <c r="AD292" s="166"/>
    </row>
    <row r="293" spans="2:41" x14ac:dyDescent="0.25">
      <c r="B293" s="1" t="s">
        <v>0</v>
      </c>
      <c r="C293" s="21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9"/>
      <c r="X293" s="1" t="s">
        <v>0</v>
      </c>
      <c r="Y293" s="21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2"/>
      <c r="E294" s="4"/>
      <c r="F294" s="3"/>
      <c r="G294" s="3"/>
      <c r="H294" s="5"/>
      <c r="N294" s="3"/>
      <c r="O294" s="3"/>
      <c r="P294" s="3"/>
      <c r="Q294" s="3"/>
      <c r="R294" s="20"/>
      <c r="S294" s="3"/>
      <c r="V294" s="19"/>
      <c r="Y294" s="22"/>
      <c r="AA294" s="4">
        <v>45003</v>
      </c>
      <c r="AB294" s="3" t="s">
        <v>201</v>
      </c>
      <c r="AC294" s="3" t="s">
        <v>106</v>
      </c>
      <c r="AD294" s="5">
        <v>170</v>
      </c>
      <c r="AJ294" s="27">
        <v>45033</v>
      </c>
      <c r="AK294" s="3" t="s">
        <v>675</v>
      </c>
      <c r="AL294" s="3"/>
      <c r="AM294" s="3"/>
      <c r="AN294" s="20">
        <v>40</v>
      </c>
      <c r="AO294" s="3"/>
    </row>
    <row r="295" spans="2:41" x14ac:dyDescent="0.25">
      <c r="B295" s="1" t="s">
        <v>24</v>
      </c>
      <c r="C295" s="21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20"/>
      <c r="S295" s="3"/>
      <c r="V295" s="19"/>
      <c r="X295" s="1" t="s">
        <v>24</v>
      </c>
      <c r="Y295" s="21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20"/>
      <c r="AO295" s="3"/>
    </row>
    <row r="296" spans="2:41" x14ac:dyDescent="0.25">
      <c r="B296" s="1" t="s">
        <v>9</v>
      </c>
      <c r="C296" s="22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20"/>
      <c r="S296" s="3"/>
      <c r="V296" s="19"/>
      <c r="X296" s="1" t="s">
        <v>9</v>
      </c>
      <c r="Y296" s="22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6" t="s">
        <v>25</v>
      </c>
      <c r="C297" s="23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20"/>
      <c r="S297" s="3"/>
      <c r="V297" s="19"/>
      <c r="X297" s="6" t="s">
        <v>8</v>
      </c>
      <c r="Y297" s="23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20"/>
      <c r="AO297" s="3"/>
    </row>
    <row r="298" spans="2:41" ht="26.25" x14ac:dyDescent="0.4">
      <c r="B298" s="167" t="str">
        <f>IF(C297&lt;0,"NO PAGAR","COBRAR")</f>
        <v>NO PAGAR</v>
      </c>
      <c r="C298" s="167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67" t="str">
        <f>IF(Y297&lt;0,"NO PAGAR","COBRAR")</f>
        <v>COBRAR</v>
      </c>
      <c r="Y298" s="167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59" t="s">
        <v>9</v>
      </c>
      <c r="C299" s="160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59" t="s">
        <v>9</v>
      </c>
      <c r="Y299" s="160"/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1" t="str">
        <f>IF(C333&lt;0,"SALDO A FAVOR","SALDO ADELANTAD0'")</f>
        <v>SALDO ADELANTAD0'</v>
      </c>
      <c r="C300" s="12">
        <f>IF(Y250&lt;=0,Y250*-1)</f>
        <v>200</v>
      </c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1" t="str">
        <f>IF(C297&lt;0,"SALDO ADELANTADO","SALDO A FAVOR'")</f>
        <v>SALDO ADELANTADO</v>
      </c>
      <c r="Y300" s="12">
        <f>IF(C297&lt;=0,C297*-1)</f>
        <v>200</v>
      </c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10</v>
      </c>
      <c r="C301" s="12">
        <f>R310</f>
        <v>0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10</v>
      </c>
      <c r="Y301" s="12">
        <f>AN310</f>
        <v>40</v>
      </c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11</v>
      </c>
      <c r="C302" s="12"/>
      <c r="E302" s="9"/>
      <c r="F302" s="10"/>
      <c r="G302" s="10"/>
      <c r="H302" s="5"/>
      <c r="N302" s="3"/>
      <c r="O302" s="3"/>
      <c r="P302" s="3"/>
      <c r="Q302" s="3"/>
      <c r="R302" s="20"/>
      <c r="S302" s="3"/>
      <c r="V302" s="19"/>
      <c r="X302" s="13" t="s">
        <v>11</v>
      </c>
      <c r="Y302" s="12"/>
      <c r="AA302" s="9"/>
      <c r="AB302" s="10"/>
      <c r="AC302" s="10"/>
      <c r="AD302" s="5"/>
      <c r="AJ302" s="3"/>
      <c r="AK302" s="3"/>
      <c r="AL302" s="3"/>
      <c r="AM302" s="3"/>
      <c r="AN302" s="20"/>
      <c r="AO302" s="3"/>
    </row>
    <row r="303" spans="2:41" x14ac:dyDescent="0.25">
      <c r="B303" s="13" t="s">
        <v>12</v>
      </c>
      <c r="C303" s="12"/>
      <c r="E303" s="9"/>
      <c r="F303" s="10"/>
      <c r="G303" s="10"/>
      <c r="H303" s="5"/>
      <c r="N303" s="3"/>
      <c r="O303" s="3"/>
      <c r="P303" s="3"/>
      <c r="Q303" s="3"/>
      <c r="R303" s="20"/>
      <c r="S303" s="3"/>
      <c r="V303" s="19"/>
      <c r="X303" s="13" t="s">
        <v>12</v>
      </c>
      <c r="Y303" s="12"/>
      <c r="AA303" s="9"/>
      <c r="AB303" s="10"/>
      <c r="AC303" s="10"/>
      <c r="AD303" s="5"/>
      <c r="AJ303" s="3"/>
      <c r="AK303" s="3"/>
      <c r="AL303" s="3"/>
      <c r="AM303" s="3"/>
      <c r="AN303" s="20"/>
      <c r="AO303" s="3"/>
    </row>
    <row r="304" spans="2:41" x14ac:dyDescent="0.25">
      <c r="B304" s="13" t="s">
        <v>13</v>
      </c>
      <c r="C304" s="12"/>
      <c r="E304" s="9"/>
      <c r="F304" s="10"/>
      <c r="G304" s="10"/>
      <c r="H304" s="5"/>
      <c r="N304" s="3"/>
      <c r="O304" s="3"/>
      <c r="P304" s="3"/>
      <c r="Q304" s="3"/>
      <c r="R304" s="20"/>
      <c r="S304" s="3"/>
      <c r="V304" s="19"/>
      <c r="X304" s="13" t="s">
        <v>13</v>
      </c>
      <c r="Y304" s="12"/>
      <c r="AA304" s="9"/>
      <c r="AB304" s="10"/>
      <c r="AC304" s="10"/>
      <c r="AD304" s="5"/>
      <c r="AJ304" s="3"/>
      <c r="AK304" s="3"/>
      <c r="AL304" s="3"/>
      <c r="AM304" s="3"/>
      <c r="AN304" s="20"/>
      <c r="AO304" s="3"/>
    </row>
    <row r="305" spans="2:41" x14ac:dyDescent="0.25">
      <c r="B305" s="13" t="s">
        <v>14</v>
      </c>
      <c r="C305" s="12"/>
      <c r="E305" s="9"/>
      <c r="F305" s="10"/>
      <c r="G305" s="10"/>
      <c r="H305" s="5"/>
      <c r="N305" s="3"/>
      <c r="O305" s="3"/>
      <c r="P305" s="3"/>
      <c r="Q305" s="3"/>
      <c r="R305" s="20"/>
      <c r="S305" s="3"/>
      <c r="V305" s="19"/>
      <c r="X305" s="13" t="s">
        <v>14</v>
      </c>
      <c r="Y305" s="12"/>
      <c r="AA305" s="9"/>
      <c r="AB305" s="10"/>
      <c r="AC305" s="10"/>
      <c r="AD305" s="5"/>
      <c r="AJ305" s="3"/>
      <c r="AK305" s="3"/>
      <c r="AL305" s="3"/>
      <c r="AM305" s="3"/>
      <c r="AN305" s="20"/>
      <c r="AO305" s="3"/>
    </row>
    <row r="306" spans="2:41" x14ac:dyDescent="0.25">
      <c r="B306" s="13" t="s">
        <v>15</v>
      </c>
      <c r="C306" s="12"/>
      <c r="E306" s="9"/>
      <c r="F306" s="10"/>
      <c r="G306" s="10"/>
      <c r="H306" s="5"/>
      <c r="N306" s="3"/>
      <c r="O306" s="3"/>
      <c r="P306" s="3"/>
      <c r="Q306" s="3"/>
      <c r="R306" s="20"/>
      <c r="S306" s="3"/>
      <c r="V306" s="19"/>
      <c r="X306" s="13" t="s">
        <v>15</v>
      </c>
      <c r="Y306" s="12"/>
      <c r="AA306" s="9"/>
      <c r="AB306" s="10"/>
      <c r="AC306" s="10"/>
      <c r="AD306" s="5"/>
      <c r="AJ306" s="3"/>
      <c r="AK306" s="3"/>
      <c r="AL306" s="3"/>
      <c r="AM306" s="3"/>
      <c r="AN306" s="20"/>
      <c r="AO306" s="3"/>
    </row>
    <row r="307" spans="2:41" x14ac:dyDescent="0.25">
      <c r="B307" s="13" t="s">
        <v>16</v>
      </c>
      <c r="C307" s="12"/>
      <c r="E307" s="9"/>
      <c r="F307" s="10"/>
      <c r="G307" s="10"/>
      <c r="H307" s="5"/>
      <c r="N307" s="3"/>
      <c r="O307" s="3"/>
      <c r="P307" s="3"/>
      <c r="Q307" s="3"/>
      <c r="R307" s="20"/>
      <c r="S307" s="3"/>
      <c r="V307" s="19"/>
      <c r="X307" s="13" t="s">
        <v>16</v>
      </c>
      <c r="Y307" s="12"/>
      <c r="AA307" s="9"/>
      <c r="AB307" s="10"/>
      <c r="AC307" s="10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3" t="s">
        <v>17</v>
      </c>
      <c r="C308" s="12"/>
      <c r="E308" s="161" t="s">
        <v>7</v>
      </c>
      <c r="F308" s="162"/>
      <c r="G308" s="163"/>
      <c r="H308" s="5">
        <f>SUM(H294:H307)</f>
        <v>0</v>
      </c>
      <c r="N308" s="3"/>
      <c r="O308" s="3"/>
      <c r="P308" s="3"/>
      <c r="Q308" s="3"/>
      <c r="R308" s="20"/>
      <c r="S308" s="3"/>
      <c r="V308" s="19"/>
      <c r="X308" s="13" t="s">
        <v>654</v>
      </c>
      <c r="Y308" s="12">
        <v>36</v>
      </c>
      <c r="AA308" s="161" t="s">
        <v>7</v>
      </c>
      <c r="AB308" s="162"/>
      <c r="AC308" s="163"/>
      <c r="AD308" s="5">
        <f>SUM(AD294:AD307)</f>
        <v>290</v>
      </c>
      <c r="AJ308" s="3"/>
      <c r="AK308" s="3"/>
      <c r="AL308" s="3"/>
      <c r="AM308" s="3"/>
      <c r="AN308" s="20"/>
      <c r="AO308" s="3"/>
    </row>
    <row r="309" spans="2:41" x14ac:dyDescent="0.25">
      <c r="B309" s="14"/>
      <c r="C309" s="12"/>
      <c r="E309" s="15"/>
      <c r="F309" s="15"/>
      <c r="G309" s="15"/>
      <c r="N309" s="3"/>
      <c r="O309" s="3"/>
      <c r="P309" s="3"/>
      <c r="Q309" s="3"/>
      <c r="R309" s="20"/>
      <c r="S309" s="3"/>
      <c r="V309" s="19"/>
      <c r="X309" s="14"/>
      <c r="Y309" s="12"/>
      <c r="AA309" s="15"/>
      <c r="AB309" s="15"/>
      <c r="AC309" s="15"/>
      <c r="AJ309" s="3"/>
      <c r="AK309" s="3"/>
      <c r="AL309" s="3"/>
      <c r="AM309" s="3"/>
      <c r="AN309" s="20"/>
      <c r="AO309" s="3"/>
    </row>
    <row r="310" spans="2:41" x14ac:dyDescent="0.25">
      <c r="B310" s="14"/>
      <c r="C310" s="12"/>
      <c r="N310" s="161" t="s">
        <v>7</v>
      </c>
      <c r="O310" s="162"/>
      <c r="P310" s="162"/>
      <c r="Q310" s="163"/>
      <c r="R310" s="20">
        <f>SUM(R294:R309)</f>
        <v>0</v>
      </c>
      <c r="S310" s="3"/>
      <c r="V310" s="19"/>
      <c r="X310" s="14"/>
      <c r="Y310" s="12"/>
      <c r="AJ310" s="161" t="s">
        <v>7</v>
      </c>
      <c r="AK310" s="162"/>
      <c r="AL310" s="162"/>
      <c r="AM310" s="163"/>
      <c r="AN310" s="20">
        <f>SUM(AN294:AN309)</f>
        <v>40</v>
      </c>
      <c r="AO310" s="3"/>
    </row>
    <row r="311" spans="2:41" x14ac:dyDescent="0.25">
      <c r="B311" s="14"/>
      <c r="C311" s="12"/>
      <c r="V311" s="19"/>
      <c r="X311" s="14"/>
      <c r="Y311" s="12"/>
    </row>
    <row r="312" spans="2:41" x14ac:dyDescent="0.25">
      <c r="B312" s="14"/>
      <c r="C312" s="12"/>
      <c r="V312" s="19"/>
      <c r="X312" s="14"/>
      <c r="Y312" s="12"/>
    </row>
    <row r="313" spans="2:41" x14ac:dyDescent="0.25">
      <c r="B313" s="14"/>
      <c r="C313" s="12"/>
      <c r="E313" s="16"/>
      <c r="V313" s="19"/>
      <c r="X313" s="14"/>
      <c r="Y313" s="12"/>
      <c r="AA313" s="16"/>
    </row>
    <row r="314" spans="2:41" x14ac:dyDescent="0.25">
      <c r="B314" s="14"/>
      <c r="C314" s="12"/>
      <c r="V314" s="19"/>
      <c r="X314" s="14"/>
      <c r="Y314" s="12"/>
    </row>
    <row r="315" spans="2:41" x14ac:dyDescent="0.25">
      <c r="B315" s="14"/>
      <c r="C315" s="12"/>
      <c r="V315" s="19"/>
      <c r="X315" s="14"/>
      <c r="Y315" s="12"/>
    </row>
    <row r="316" spans="2:41" x14ac:dyDescent="0.25">
      <c r="B316" s="14"/>
      <c r="C316" s="12"/>
      <c r="V316" s="19"/>
      <c r="X316" s="14"/>
      <c r="Y316" s="12"/>
    </row>
    <row r="317" spans="2:41" x14ac:dyDescent="0.25">
      <c r="B317" s="14"/>
      <c r="C317" s="12"/>
      <c r="V317" s="19"/>
      <c r="X317" s="14"/>
      <c r="Y317" s="12"/>
    </row>
    <row r="318" spans="2:41" x14ac:dyDescent="0.25">
      <c r="B318" s="13"/>
      <c r="C318" s="12"/>
      <c r="V318" s="19"/>
      <c r="X318" s="13"/>
      <c r="Y318" s="12"/>
    </row>
    <row r="319" spans="2:41" x14ac:dyDescent="0.25">
      <c r="B319" s="17" t="s">
        <v>18</v>
      </c>
      <c r="C319" s="18">
        <f>SUM(C300:C318)</f>
        <v>200</v>
      </c>
      <c r="V319" s="19"/>
      <c r="X319" s="17" t="s">
        <v>18</v>
      </c>
      <c r="Y319" s="18">
        <f>SUM(Y300:Y318)</f>
        <v>276</v>
      </c>
    </row>
    <row r="320" spans="2:41" x14ac:dyDescent="0.25">
      <c r="D320" s="30" t="s">
        <v>22</v>
      </c>
      <c r="E320" s="30" t="s">
        <v>21</v>
      </c>
      <c r="V320" s="19"/>
      <c r="Z320" s="30" t="s">
        <v>22</v>
      </c>
      <c r="AA320" s="30" t="s">
        <v>21</v>
      </c>
    </row>
    <row r="321" spans="1:43" x14ac:dyDescent="0.25">
      <c r="E321" s="1" t="s">
        <v>19</v>
      </c>
      <c r="V321" s="19"/>
      <c r="AA321" s="1" t="s">
        <v>19</v>
      </c>
    </row>
    <row r="322" spans="1:43" x14ac:dyDescent="0.25">
      <c r="V322" s="19"/>
    </row>
    <row r="323" spans="1:43" x14ac:dyDescent="0.25">
      <c r="V323" s="19"/>
    </row>
    <row r="324" spans="1:43" x14ac:dyDescent="0.25">
      <c r="V324" s="19"/>
    </row>
    <row r="325" spans="1:43" x14ac:dyDescent="0.25">
      <c r="V325" s="19"/>
    </row>
    <row r="326" spans="1:43" x14ac:dyDescent="0.25">
      <c r="V326" s="19"/>
    </row>
    <row r="327" spans="1:43" x14ac:dyDescent="0.25">
      <c r="V327" s="19"/>
    </row>
    <row r="328" spans="1:43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</row>
    <row r="329" spans="1:43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</row>
    <row r="330" spans="1:43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</row>
    <row r="331" spans="1:43" x14ac:dyDescent="0.25">
      <c r="V331" s="19"/>
    </row>
    <row r="332" spans="1:43" x14ac:dyDescent="0.25">
      <c r="H332" s="165" t="s">
        <v>30</v>
      </c>
      <c r="I332" s="165"/>
      <c r="J332" s="165"/>
      <c r="V332" s="19"/>
      <c r="AA332" s="165" t="s">
        <v>31</v>
      </c>
      <c r="AB332" s="165"/>
      <c r="AC332" s="165"/>
    </row>
    <row r="333" spans="1:43" x14ac:dyDescent="0.25">
      <c r="H333" s="165"/>
      <c r="I333" s="165"/>
      <c r="J333" s="165"/>
      <c r="V333" s="19"/>
      <c r="AA333" s="165"/>
      <c r="AB333" s="165"/>
      <c r="AC333" s="165"/>
    </row>
    <row r="334" spans="1:43" x14ac:dyDescent="0.25">
      <c r="V334" s="19"/>
    </row>
    <row r="335" spans="1:43" x14ac:dyDescent="0.25">
      <c r="V335" s="19"/>
    </row>
    <row r="336" spans="1:43" ht="23.25" x14ac:dyDescent="0.35">
      <c r="B336" s="26" t="s">
        <v>65</v>
      </c>
      <c r="V336" s="19"/>
      <c r="X336" s="24" t="s">
        <v>65</v>
      </c>
    </row>
    <row r="337" spans="2:41" ht="23.25" x14ac:dyDescent="0.35">
      <c r="B337" s="25" t="s">
        <v>32</v>
      </c>
      <c r="C337" s="22">
        <f>IF(X292="PAGADO",0,C297)</f>
        <v>-200</v>
      </c>
      <c r="E337" s="166" t="s">
        <v>20</v>
      </c>
      <c r="F337" s="166"/>
      <c r="G337" s="166"/>
      <c r="H337" s="166"/>
      <c r="V337" s="19"/>
      <c r="X337" s="25" t="s">
        <v>32</v>
      </c>
      <c r="Y337" s="22">
        <f>IF(B1137="PAGADO",0,C342)</f>
        <v>0</v>
      </c>
      <c r="AA337" s="166" t="s">
        <v>20</v>
      </c>
      <c r="AB337" s="166"/>
      <c r="AC337" s="166"/>
      <c r="AD337" s="166"/>
    </row>
    <row r="338" spans="2:41" x14ac:dyDescent="0.25">
      <c r="B338" s="1" t="s">
        <v>0</v>
      </c>
      <c r="C338" s="21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9"/>
      <c r="X338" s="1" t="s">
        <v>0</v>
      </c>
      <c r="Y338" s="21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2"/>
      <c r="E339" s="4"/>
      <c r="F339" s="3"/>
      <c r="G339" s="3"/>
      <c r="H339" s="5"/>
      <c r="N339" s="3"/>
      <c r="O339" s="3"/>
      <c r="P339" s="3"/>
      <c r="Q339" s="3"/>
      <c r="R339" s="20"/>
      <c r="S339" s="3"/>
      <c r="V339" s="19"/>
      <c r="Y339" s="22"/>
      <c r="AA339" s="4"/>
      <c r="AB339" s="3"/>
      <c r="AC339" s="3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" t="s">
        <v>24</v>
      </c>
      <c r="C340" s="21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20"/>
      <c r="S340" s="3"/>
      <c r="V340" s="19"/>
      <c r="X340" s="1" t="s">
        <v>24</v>
      </c>
      <c r="Y340" s="21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" t="s">
        <v>9</v>
      </c>
      <c r="C341" s="22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20"/>
      <c r="S341" s="3"/>
      <c r="V341" s="19"/>
      <c r="X341" s="1" t="s">
        <v>9</v>
      </c>
      <c r="Y341" s="22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6" t="s">
        <v>26</v>
      </c>
      <c r="C342" s="23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20"/>
      <c r="S342" s="3"/>
      <c r="V342" s="19"/>
      <c r="X342" s="6" t="s">
        <v>27</v>
      </c>
      <c r="Y342" s="23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20"/>
      <c r="AO342" s="3"/>
    </row>
    <row r="343" spans="2:41" ht="23.25" x14ac:dyDescent="0.35">
      <c r="B343" s="6"/>
      <c r="C343" s="7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68" t="str">
        <f>IF(Y342&lt;0,"NO PAGAR","COBRAR'")</f>
        <v>COBRAR'</v>
      </c>
      <c r="Y343" s="168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ht="23.25" x14ac:dyDescent="0.35">
      <c r="B344" s="168" t="str">
        <f>IF(C342&lt;0,"NO PAGAR","COBRAR'")</f>
        <v>COBRAR'</v>
      </c>
      <c r="C344" s="168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6"/>
      <c r="Y344" s="8"/>
      <c r="AA344" s="9"/>
      <c r="AB344" s="10"/>
      <c r="AC344" s="10"/>
      <c r="AD344" s="5"/>
      <c r="AJ344" s="3"/>
      <c r="AK344" s="3"/>
      <c r="AL344" s="3"/>
      <c r="AM344" s="3"/>
      <c r="AN344" s="20"/>
      <c r="AO344" s="3"/>
    </row>
    <row r="345" spans="2:41" x14ac:dyDescent="0.25">
      <c r="B345" s="159" t="s">
        <v>9</v>
      </c>
      <c r="C345" s="160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59" t="s">
        <v>9</v>
      </c>
      <c r="Y345" s="160"/>
      <c r="AA345" s="9"/>
      <c r="AB345" s="10"/>
      <c r="AC345" s="10"/>
      <c r="AD345" s="5"/>
      <c r="AJ345" s="3"/>
      <c r="AK345" s="3"/>
      <c r="AL345" s="3"/>
      <c r="AM345" s="3"/>
      <c r="AN345" s="20"/>
      <c r="AO345" s="3"/>
    </row>
    <row r="346" spans="2:41" x14ac:dyDescent="0.25">
      <c r="B346" s="11" t="str">
        <f>IF(Y297&lt;0,"SALDO ADELANTADO","SALDO A FAVOR '")</f>
        <v>SALDO A FAVOR '</v>
      </c>
      <c r="C346" s="12" t="b">
        <f>IF(Y297&lt;=0,Y297*-1)</f>
        <v>0</v>
      </c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1" t="str">
        <f>IF(C342&lt;0,"SALDO ADELANTADO","SALDO A FAVOR'")</f>
        <v>SALDO A FAVOR'</v>
      </c>
      <c r="Y346" s="12">
        <f>IF(C342&lt;=0,C342*-1)</f>
        <v>0</v>
      </c>
      <c r="AA346" s="9"/>
      <c r="AB346" s="10"/>
      <c r="AC346" s="10"/>
      <c r="AD346" s="5"/>
      <c r="AJ346" s="3"/>
      <c r="AK346" s="3"/>
      <c r="AL346" s="3"/>
      <c r="AM346" s="3"/>
      <c r="AN346" s="20"/>
      <c r="AO346" s="3"/>
    </row>
    <row r="347" spans="2:41" x14ac:dyDescent="0.25">
      <c r="B347" s="13" t="s">
        <v>10</v>
      </c>
      <c r="C347" s="12">
        <f>R355</f>
        <v>0</v>
      </c>
      <c r="E347" s="9"/>
      <c r="F347" s="10"/>
      <c r="G347" s="10"/>
      <c r="H347" s="5"/>
      <c r="N347" s="3"/>
      <c r="O347" s="3"/>
      <c r="P347" s="3"/>
      <c r="Q347" s="3"/>
      <c r="R347" s="20"/>
      <c r="S347" s="3"/>
      <c r="V347" s="19"/>
      <c r="X347" s="13" t="s">
        <v>10</v>
      </c>
      <c r="Y347" s="12">
        <f>AN355</f>
        <v>0</v>
      </c>
      <c r="AA347" s="9"/>
      <c r="AB347" s="10"/>
      <c r="AC347" s="10"/>
      <c r="AD347" s="5"/>
      <c r="AJ347" s="3"/>
      <c r="AK347" s="3"/>
      <c r="AL347" s="3"/>
      <c r="AM347" s="3"/>
      <c r="AN347" s="20"/>
      <c r="AO347" s="3"/>
    </row>
    <row r="348" spans="2:41" x14ac:dyDescent="0.25">
      <c r="B348" s="13" t="s">
        <v>11</v>
      </c>
      <c r="C348" s="12"/>
      <c r="E348" s="9"/>
      <c r="F348" s="10"/>
      <c r="G348" s="10"/>
      <c r="H348" s="5"/>
      <c r="N348" s="3"/>
      <c r="O348" s="3"/>
      <c r="P348" s="3"/>
      <c r="Q348" s="3"/>
      <c r="R348" s="20"/>
      <c r="S348" s="3"/>
      <c r="V348" s="19"/>
      <c r="X348" s="13" t="s">
        <v>11</v>
      </c>
      <c r="Y348" s="12"/>
      <c r="AA348" s="9"/>
      <c r="AB348" s="10"/>
      <c r="AC348" s="10"/>
      <c r="AD348" s="5"/>
      <c r="AJ348" s="3"/>
      <c r="AK348" s="3"/>
      <c r="AL348" s="3"/>
      <c r="AM348" s="3"/>
      <c r="AN348" s="20"/>
      <c r="AO348" s="3"/>
    </row>
    <row r="349" spans="2:41" x14ac:dyDescent="0.25">
      <c r="B349" s="13" t="s">
        <v>12</v>
      </c>
      <c r="C349" s="12"/>
      <c r="E349" s="9"/>
      <c r="F349" s="10"/>
      <c r="G349" s="10"/>
      <c r="H349" s="5"/>
      <c r="N349" s="3"/>
      <c r="O349" s="3"/>
      <c r="P349" s="3"/>
      <c r="Q349" s="3"/>
      <c r="R349" s="20"/>
      <c r="S349" s="3"/>
      <c r="V349" s="19"/>
      <c r="X349" s="13" t="s">
        <v>12</v>
      </c>
      <c r="Y349" s="12"/>
      <c r="AA349" s="9"/>
      <c r="AB349" s="10"/>
      <c r="AC349" s="10"/>
      <c r="AD349" s="5"/>
      <c r="AJ349" s="3"/>
      <c r="AK349" s="3"/>
      <c r="AL349" s="3"/>
      <c r="AM349" s="3"/>
      <c r="AN349" s="20"/>
      <c r="AO349" s="3"/>
    </row>
    <row r="350" spans="2:41" x14ac:dyDescent="0.25">
      <c r="B350" s="13" t="s">
        <v>13</v>
      </c>
      <c r="C350" s="12"/>
      <c r="E350" s="9"/>
      <c r="F350" s="10"/>
      <c r="G350" s="10"/>
      <c r="H350" s="5"/>
      <c r="N350" s="3"/>
      <c r="O350" s="3"/>
      <c r="P350" s="3"/>
      <c r="Q350" s="3"/>
      <c r="R350" s="20"/>
      <c r="S350" s="3"/>
      <c r="V350" s="19"/>
      <c r="X350" s="13" t="s">
        <v>13</v>
      </c>
      <c r="Y350" s="12"/>
      <c r="AA350" s="9"/>
      <c r="AB350" s="10"/>
      <c r="AC350" s="10"/>
      <c r="AD350" s="5"/>
      <c r="AJ350" s="3"/>
      <c r="AK350" s="3"/>
      <c r="AL350" s="3"/>
      <c r="AM350" s="3"/>
      <c r="AN350" s="20"/>
      <c r="AO350" s="3"/>
    </row>
    <row r="351" spans="2:41" x14ac:dyDescent="0.25">
      <c r="B351" s="13" t="s">
        <v>14</v>
      </c>
      <c r="C351" s="12"/>
      <c r="E351" s="9"/>
      <c r="F351" s="10"/>
      <c r="G351" s="10"/>
      <c r="H351" s="5"/>
      <c r="N351" s="3"/>
      <c r="O351" s="3"/>
      <c r="P351" s="3"/>
      <c r="Q351" s="3"/>
      <c r="R351" s="20"/>
      <c r="S351" s="3"/>
      <c r="V351" s="19"/>
      <c r="X351" s="13" t="s">
        <v>14</v>
      </c>
      <c r="Y351" s="12"/>
      <c r="AA351" s="9"/>
      <c r="AB351" s="10"/>
      <c r="AC351" s="10"/>
      <c r="AD351" s="5"/>
      <c r="AJ351" s="3"/>
      <c r="AK351" s="3"/>
      <c r="AL351" s="3"/>
      <c r="AM351" s="3"/>
      <c r="AN351" s="20"/>
      <c r="AO351" s="3"/>
    </row>
    <row r="352" spans="2:41" x14ac:dyDescent="0.25">
      <c r="B352" s="13" t="s">
        <v>15</v>
      </c>
      <c r="C352" s="12"/>
      <c r="E352" s="9"/>
      <c r="F352" s="10"/>
      <c r="G352" s="10"/>
      <c r="H352" s="5"/>
      <c r="N352" s="3"/>
      <c r="O352" s="3"/>
      <c r="P352" s="3"/>
      <c r="Q352" s="3"/>
      <c r="R352" s="20"/>
      <c r="S352" s="3"/>
      <c r="V352" s="19"/>
      <c r="X352" s="13" t="s">
        <v>15</v>
      </c>
      <c r="Y352" s="12"/>
      <c r="AA352" s="9"/>
      <c r="AB352" s="10"/>
      <c r="AC352" s="10"/>
      <c r="AD352" s="5"/>
      <c r="AJ352" s="3"/>
      <c r="AK352" s="3"/>
      <c r="AL352" s="3"/>
      <c r="AM352" s="3"/>
      <c r="AN352" s="20"/>
      <c r="AO352" s="3"/>
    </row>
    <row r="353" spans="2:41" x14ac:dyDescent="0.25">
      <c r="B353" s="13" t="s">
        <v>16</v>
      </c>
      <c r="C353" s="12"/>
      <c r="E353" s="161" t="s">
        <v>7</v>
      </c>
      <c r="F353" s="162"/>
      <c r="G353" s="163"/>
      <c r="H353" s="5">
        <f>SUM(H339:H352)</f>
        <v>0</v>
      </c>
      <c r="N353" s="3"/>
      <c r="O353" s="3"/>
      <c r="P353" s="3"/>
      <c r="Q353" s="3"/>
      <c r="R353" s="20"/>
      <c r="S353" s="3"/>
      <c r="V353" s="19"/>
      <c r="X353" s="13" t="s">
        <v>16</v>
      </c>
      <c r="Y353" s="12"/>
      <c r="AA353" s="161" t="s">
        <v>7</v>
      </c>
      <c r="AB353" s="162"/>
      <c r="AC353" s="163"/>
      <c r="AD353" s="5">
        <f>SUM(AD339:AD352)</f>
        <v>0</v>
      </c>
      <c r="AJ353" s="3"/>
      <c r="AK353" s="3"/>
      <c r="AL353" s="3"/>
      <c r="AM353" s="3"/>
      <c r="AN353" s="20"/>
      <c r="AO353" s="3"/>
    </row>
    <row r="354" spans="2:41" x14ac:dyDescent="0.25">
      <c r="B354" s="13" t="s">
        <v>17</v>
      </c>
      <c r="C354" s="12"/>
      <c r="E354" s="15"/>
      <c r="F354" s="15"/>
      <c r="G354" s="15"/>
      <c r="N354" s="3"/>
      <c r="O354" s="3"/>
      <c r="P354" s="3"/>
      <c r="Q354" s="3"/>
      <c r="R354" s="20"/>
      <c r="S354" s="3"/>
      <c r="V354" s="19"/>
      <c r="X354" s="13" t="s">
        <v>17</v>
      </c>
      <c r="Y354" s="12"/>
      <c r="AA354" s="15"/>
      <c r="AB354" s="15"/>
      <c r="AC354" s="15"/>
      <c r="AJ354" s="3"/>
      <c r="AK354" s="3"/>
      <c r="AL354" s="3"/>
      <c r="AM354" s="3"/>
      <c r="AN354" s="20"/>
      <c r="AO354" s="3"/>
    </row>
    <row r="355" spans="2:41" x14ac:dyDescent="0.25">
      <c r="B355" s="14"/>
      <c r="C355" s="12"/>
      <c r="N355" s="161" t="s">
        <v>7</v>
      </c>
      <c r="O355" s="162"/>
      <c r="P355" s="162"/>
      <c r="Q355" s="163"/>
      <c r="R355" s="20">
        <f>SUM(R339:R354)</f>
        <v>0</v>
      </c>
      <c r="S355" s="3"/>
      <c r="V355" s="19"/>
      <c r="X355" s="14"/>
      <c r="Y355" s="12"/>
      <c r="AJ355" s="161" t="s">
        <v>7</v>
      </c>
      <c r="AK355" s="162"/>
      <c r="AL355" s="162"/>
      <c r="AM355" s="163"/>
      <c r="AN355" s="20">
        <f>SUM(AN339:AN354)</f>
        <v>0</v>
      </c>
      <c r="AO355" s="3"/>
    </row>
    <row r="356" spans="2:41" x14ac:dyDescent="0.25">
      <c r="B356" s="14"/>
      <c r="C356" s="12"/>
      <c r="V356" s="19"/>
      <c r="X356" s="14"/>
      <c r="Y356" s="12"/>
    </row>
    <row r="357" spans="2:41" x14ac:dyDescent="0.25">
      <c r="B357" s="14"/>
      <c r="C357" s="12"/>
      <c r="V357" s="19"/>
      <c r="X357" s="14"/>
      <c r="Y357" s="12"/>
    </row>
    <row r="358" spans="2:41" x14ac:dyDescent="0.25">
      <c r="B358" s="14"/>
      <c r="C358" s="12"/>
      <c r="E358" s="16"/>
      <c r="V358" s="19"/>
      <c r="X358" s="14"/>
      <c r="Y358" s="12"/>
      <c r="AA358" s="16"/>
    </row>
    <row r="359" spans="2:41" x14ac:dyDescent="0.25">
      <c r="B359" s="14"/>
      <c r="C359" s="12"/>
      <c r="V359" s="19"/>
      <c r="X359" s="14"/>
      <c r="Y359" s="12"/>
    </row>
    <row r="360" spans="2:41" x14ac:dyDescent="0.25">
      <c r="B360" s="14"/>
      <c r="C360" s="12"/>
      <c r="V360" s="19"/>
      <c r="X360" s="14"/>
      <c r="Y360" s="12"/>
    </row>
    <row r="361" spans="2:41" x14ac:dyDescent="0.25">
      <c r="B361" s="14"/>
      <c r="C361" s="12"/>
      <c r="V361" s="19"/>
      <c r="X361" s="14"/>
      <c r="Y361" s="12"/>
    </row>
    <row r="362" spans="2:41" x14ac:dyDescent="0.25">
      <c r="B362" s="14"/>
      <c r="C362" s="12"/>
      <c r="V362" s="19"/>
      <c r="X362" s="14"/>
      <c r="Y362" s="12"/>
    </row>
    <row r="363" spans="2:41" x14ac:dyDescent="0.25">
      <c r="B363" s="14"/>
      <c r="C363" s="12"/>
      <c r="V363" s="19"/>
      <c r="X363" s="14"/>
      <c r="Y363" s="12"/>
    </row>
    <row r="364" spans="2:41" x14ac:dyDescent="0.25">
      <c r="B364" s="13"/>
      <c r="C364" s="12"/>
      <c r="V364" s="19"/>
      <c r="X364" s="13"/>
      <c r="Y364" s="12"/>
    </row>
    <row r="365" spans="2:41" x14ac:dyDescent="0.25">
      <c r="B365" s="17" t="s">
        <v>18</v>
      </c>
      <c r="C365" s="18">
        <f>SUM(C346:C364)</f>
        <v>0</v>
      </c>
      <c r="D365" s="30" t="s">
        <v>22</v>
      </c>
      <c r="E365" s="30" t="s">
        <v>21</v>
      </c>
      <c r="V365" s="19"/>
      <c r="X365" s="17" t="s">
        <v>18</v>
      </c>
      <c r="Y365" s="18">
        <f>SUM(Y346:Y364)</f>
        <v>0</v>
      </c>
      <c r="Z365" s="30" t="s">
        <v>22</v>
      </c>
      <c r="AA365" s="30" t="s">
        <v>21</v>
      </c>
    </row>
    <row r="366" spans="2:41" x14ac:dyDescent="0.25">
      <c r="E366" s="1" t="s">
        <v>19</v>
      </c>
      <c r="V366" s="19"/>
      <c r="AA366" s="1" t="s">
        <v>19</v>
      </c>
    </row>
    <row r="367" spans="2:41" x14ac:dyDescent="0.25">
      <c r="V367" s="19"/>
    </row>
    <row r="368" spans="2:41" x14ac:dyDescent="0.25">
      <c r="V368" s="19"/>
    </row>
    <row r="369" spans="2:31" x14ac:dyDescent="0.25">
      <c r="V369" s="19"/>
    </row>
    <row r="370" spans="2:31" x14ac:dyDescent="0.25">
      <c r="V370" s="19"/>
    </row>
    <row r="371" spans="2:31" x14ac:dyDescent="0.25">
      <c r="V371" s="19"/>
    </row>
    <row r="372" spans="2:31" x14ac:dyDescent="0.25">
      <c r="V372" s="19"/>
    </row>
    <row r="373" spans="2:31" x14ac:dyDescent="0.25">
      <c r="V373" s="19"/>
    </row>
    <row r="374" spans="2:31" x14ac:dyDescent="0.25">
      <c r="V374" s="19"/>
    </row>
    <row r="375" spans="2:31" x14ac:dyDescent="0.25">
      <c r="V375" s="19"/>
    </row>
    <row r="376" spans="2:31" x14ac:dyDescent="0.25">
      <c r="V376" s="19"/>
    </row>
    <row r="377" spans="2:31" x14ac:dyDescent="0.25">
      <c r="V377" s="19"/>
    </row>
    <row r="378" spans="2:31" x14ac:dyDescent="0.25">
      <c r="V378" s="19"/>
    </row>
    <row r="379" spans="2:31" x14ac:dyDescent="0.25">
      <c r="V379" s="19"/>
      <c r="AC379" s="164" t="s">
        <v>29</v>
      </c>
      <c r="AD379" s="164"/>
      <c r="AE379" s="164"/>
    </row>
    <row r="380" spans="2:31" x14ac:dyDescent="0.25">
      <c r="H380" s="165" t="s">
        <v>28</v>
      </c>
      <c r="I380" s="165"/>
      <c r="J380" s="165"/>
      <c r="V380" s="19"/>
      <c r="AC380" s="164"/>
      <c r="AD380" s="164"/>
      <c r="AE380" s="164"/>
    </row>
    <row r="381" spans="2:31" x14ac:dyDescent="0.25">
      <c r="H381" s="165"/>
      <c r="I381" s="165"/>
      <c r="J381" s="165"/>
      <c r="V381" s="19"/>
      <c r="AC381" s="164"/>
      <c r="AD381" s="164"/>
      <c r="AE381" s="164"/>
    </row>
    <row r="382" spans="2:31" x14ac:dyDescent="0.25">
      <c r="V382" s="19"/>
    </row>
    <row r="383" spans="2:31" x14ac:dyDescent="0.25">
      <c r="V383" s="19"/>
    </row>
    <row r="384" spans="2:31" ht="23.25" x14ac:dyDescent="0.35">
      <c r="B384" s="24" t="s">
        <v>64</v>
      </c>
      <c r="V384" s="19"/>
      <c r="X384" s="24" t="s">
        <v>64</v>
      </c>
    </row>
    <row r="385" spans="2:41" ht="23.25" x14ac:dyDescent="0.35">
      <c r="B385" s="25" t="s">
        <v>32</v>
      </c>
      <c r="C385" s="22">
        <f>IF(X337="PAGADO",0,Y342)</f>
        <v>0</v>
      </c>
      <c r="E385" s="166" t="s">
        <v>20</v>
      </c>
      <c r="F385" s="166"/>
      <c r="G385" s="166"/>
      <c r="H385" s="166"/>
      <c r="V385" s="19"/>
      <c r="X385" s="25" t="s">
        <v>32</v>
      </c>
      <c r="Y385" s="22">
        <f>IF(B385="PAGADO",0,C390)</f>
        <v>0</v>
      </c>
      <c r="AA385" s="166" t="s">
        <v>20</v>
      </c>
      <c r="AB385" s="166"/>
      <c r="AC385" s="166"/>
      <c r="AD385" s="166"/>
    </row>
    <row r="386" spans="2:41" x14ac:dyDescent="0.25">
      <c r="B386" s="1" t="s">
        <v>0</v>
      </c>
      <c r="C386" s="21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9"/>
      <c r="X386" s="1" t="s">
        <v>0</v>
      </c>
      <c r="Y386" s="21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2"/>
      <c r="E387" s="4"/>
      <c r="F387" s="3"/>
      <c r="G387" s="3"/>
      <c r="H387" s="5"/>
      <c r="N387" s="3"/>
      <c r="O387" s="3"/>
      <c r="P387" s="3"/>
      <c r="Q387" s="3"/>
      <c r="R387" s="20"/>
      <c r="S387" s="3"/>
      <c r="V387" s="19"/>
      <c r="Y387" s="22"/>
      <c r="AA387" s="4"/>
      <c r="AB387" s="3"/>
      <c r="AC387" s="3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" t="s">
        <v>24</v>
      </c>
      <c r="C388" s="21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20"/>
      <c r="S388" s="3"/>
      <c r="V388" s="19"/>
      <c r="X388" s="1" t="s">
        <v>24</v>
      </c>
      <c r="Y388" s="21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" t="s">
        <v>9</v>
      </c>
      <c r="C389" s="22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20"/>
      <c r="S389" s="3"/>
      <c r="V389" s="19"/>
      <c r="X389" s="1" t="s">
        <v>9</v>
      </c>
      <c r="Y389" s="22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20"/>
      <c r="AO389" s="3"/>
    </row>
    <row r="390" spans="2:41" x14ac:dyDescent="0.25">
      <c r="B390" s="6" t="s">
        <v>25</v>
      </c>
      <c r="C390" s="23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20"/>
      <c r="S390" s="3"/>
      <c r="V390" s="19"/>
      <c r="X390" s="6" t="s">
        <v>8</v>
      </c>
      <c r="Y390" s="23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20"/>
      <c r="AO390" s="3"/>
    </row>
    <row r="391" spans="2:41" ht="26.25" x14ac:dyDescent="0.4">
      <c r="B391" s="167" t="str">
        <f>IF(C390&lt;0,"NO PAGAR","COBRAR")</f>
        <v>COBRAR</v>
      </c>
      <c r="C391" s="167"/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67" t="str">
        <f>IF(Y390&lt;0,"NO PAGAR","COBRAR")</f>
        <v>COBRAR</v>
      </c>
      <c r="Y391" s="167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1" x14ac:dyDescent="0.25">
      <c r="B392" s="159" t="s">
        <v>9</v>
      </c>
      <c r="C392" s="160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59" t="s">
        <v>9</v>
      </c>
      <c r="Y392" s="160"/>
      <c r="AA392" s="9"/>
      <c r="AB392" s="10"/>
      <c r="AC392" s="10"/>
      <c r="AD392" s="5"/>
      <c r="AJ392" s="3"/>
      <c r="AK392" s="3"/>
      <c r="AL392" s="3"/>
      <c r="AM392" s="3"/>
      <c r="AN392" s="20"/>
      <c r="AO392" s="3"/>
    </row>
    <row r="393" spans="2:41" x14ac:dyDescent="0.25">
      <c r="B393" s="11" t="str">
        <f>IF(C426&lt;0,"SALDO A FAVOR","SALDO ADELANTAD0'")</f>
        <v>SALDO ADELANTAD0'</v>
      </c>
      <c r="C393" s="12">
        <f>IF(Y337&lt;=0,Y337*-1)</f>
        <v>0</v>
      </c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1" t="str">
        <f>IF(C390&lt;0,"SALDO ADELANTADO","SALDO A FAVOR'")</f>
        <v>SALDO A FAVOR'</v>
      </c>
      <c r="Y393" s="12">
        <f>IF(C390&lt;=0,C390*-1)</f>
        <v>0</v>
      </c>
      <c r="AA393" s="9"/>
      <c r="AB393" s="10"/>
      <c r="AC393" s="10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3" t="s">
        <v>10</v>
      </c>
      <c r="C394" s="12">
        <f>R403</f>
        <v>0</v>
      </c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3" t="s">
        <v>10</v>
      </c>
      <c r="Y394" s="12">
        <f>AN403</f>
        <v>0</v>
      </c>
      <c r="AA394" s="9"/>
      <c r="AB394" s="10"/>
      <c r="AC394" s="10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3" t="s">
        <v>11</v>
      </c>
      <c r="C395" s="12"/>
      <c r="E395" s="9"/>
      <c r="F395" s="10"/>
      <c r="G395" s="10"/>
      <c r="H395" s="5"/>
      <c r="N395" s="3"/>
      <c r="O395" s="3"/>
      <c r="P395" s="3"/>
      <c r="Q395" s="3"/>
      <c r="R395" s="20"/>
      <c r="S395" s="3"/>
      <c r="V395" s="19"/>
      <c r="X395" s="13" t="s">
        <v>11</v>
      </c>
      <c r="Y395" s="12"/>
      <c r="AA395" s="9"/>
      <c r="AB395" s="10"/>
      <c r="AC395" s="10"/>
      <c r="AD395" s="5"/>
      <c r="AJ395" s="3"/>
      <c r="AK395" s="3"/>
      <c r="AL395" s="3"/>
      <c r="AM395" s="3"/>
      <c r="AN395" s="20"/>
      <c r="AO395" s="3"/>
    </row>
    <row r="396" spans="2:41" x14ac:dyDescent="0.25">
      <c r="B396" s="13" t="s">
        <v>12</v>
      </c>
      <c r="C396" s="12"/>
      <c r="E396" s="9"/>
      <c r="F396" s="10"/>
      <c r="G396" s="10"/>
      <c r="H396" s="5"/>
      <c r="N396" s="3"/>
      <c r="O396" s="3"/>
      <c r="P396" s="3"/>
      <c r="Q396" s="3"/>
      <c r="R396" s="20"/>
      <c r="S396" s="3"/>
      <c r="V396" s="19"/>
      <c r="X396" s="13" t="s">
        <v>12</v>
      </c>
      <c r="Y396" s="12"/>
      <c r="AA396" s="9"/>
      <c r="AB396" s="10"/>
      <c r="AC396" s="10"/>
      <c r="AD396" s="5"/>
      <c r="AJ396" s="3"/>
      <c r="AK396" s="3"/>
      <c r="AL396" s="3"/>
      <c r="AM396" s="3"/>
      <c r="AN396" s="20"/>
      <c r="AO396" s="3"/>
    </row>
    <row r="397" spans="2:41" x14ac:dyDescent="0.25">
      <c r="B397" s="13" t="s">
        <v>13</v>
      </c>
      <c r="C397" s="12"/>
      <c r="E397" s="9"/>
      <c r="F397" s="10"/>
      <c r="G397" s="10"/>
      <c r="H397" s="5"/>
      <c r="N397" s="3"/>
      <c r="O397" s="3"/>
      <c r="P397" s="3"/>
      <c r="Q397" s="3"/>
      <c r="R397" s="20"/>
      <c r="S397" s="3"/>
      <c r="V397" s="19"/>
      <c r="X397" s="13" t="s">
        <v>13</v>
      </c>
      <c r="Y397" s="12"/>
      <c r="AA397" s="9"/>
      <c r="AB397" s="10"/>
      <c r="AC397" s="10"/>
      <c r="AD397" s="5"/>
      <c r="AJ397" s="3"/>
      <c r="AK397" s="3"/>
      <c r="AL397" s="3"/>
      <c r="AM397" s="3"/>
      <c r="AN397" s="20"/>
      <c r="AO397" s="3"/>
    </row>
    <row r="398" spans="2:41" x14ac:dyDescent="0.25">
      <c r="B398" s="13" t="s">
        <v>14</v>
      </c>
      <c r="C398" s="12"/>
      <c r="E398" s="9"/>
      <c r="F398" s="10"/>
      <c r="G398" s="10"/>
      <c r="H398" s="5"/>
      <c r="N398" s="3"/>
      <c r="O398" s="3"/>
      <c r="P398" s="3"/>
      <c r="Q398" s="3"/>
      <c r="R398" s="20"/>
      <c r="S398" s="3"/>
      <c r="V398" s="19"/>
      <c r="X398" s="13" t="s">
        <v>14</v>
      </c>
      <c r="Y398" s="12"/>
      <c r="AA398" s="9"/>
      <c r="AB398" s="10"/>
      <c r="AC398" s="10"/>
      <c r="AD398" s="5"/>
      <c r="AJ398" s="3"/>
      <c r="AK398" s="3"/>
      <c r="AL398" s="3"/>
      <c r="AM398" s="3"/>
      <c r="AN398" s="20"/>
      <c r="AO398" s="3"/>
    </row>
    <row r="399" spans="2:41" x14ac:dyDescent="0.25">
      <c r="B399" s="13" t="s">
        <v>15</v>
      </c>
      <c r="C399" s="12"/>
      <c r="E399" s="9"/>
      <c r="F399" s="10"/>
      <c r="G399" s="10"/>
      <c r="H399" s="5"/>
      <c r="N399" s="3"/>
      <c r="O399" s="3"/>
      <c r="P399" s="3"/>
      <c r="Q399" s="3"/>
      <c r="R399" s="20"/>
      <c r="S399" s="3"/>
      <c r="V399" s="19"/>
      <c r="X399" s="13" t="s">
        <v>15</v>
      </c>
      <c r="Y399" s="12"/>
      <c r="AA399" s="9"/>
      <c r="AB399" s="10"/>
      <c r="AC399" s="10"/>
      <c r="AD399" s="5"/>
      <c r="AJ399" s="3"/>
      <c r="AK399" s="3"/>
      <c r="AL399" s="3"/>
      <c r="AM399" s="3"/>
      <c r="AN399" s="20"/>
      <c r="AO399" s="3"/>
    </row>
    <row r="400" spans="2:41" x14ac:dyDescent="0.25">
      <c r="B400" s="13" t="s">
        <v>16</v>
      </c>
      <c r="C400" s="12"/>
      <c r="E400" s="9"/>
      <c r="F400" s="10"/>
      <c r="G400" s="10"/>
      <c r="H400" s="5"/>
      <c r="N400" s="3"/>
      <c r="O400" s="3"/>
      <c r="P400" s="3"/>
      <c r="Q400" s="3"/>
      <c r="R400" s="20"/>
      <c r="S400" s="3"/>
      <c r="V400" s="19"/>
      <c r="X400" s="13" t="s">
        <v>16</v>
      </c>
      <c r="Y400" s="12"/>
      <c r="AA400" s="9"/>
      <c r="AB400" s="10"/>
      <c r="AC400" s="10"/>
      <c r="AD400" s="5"/>
      <c r="AJ400" s="3"/>
      <c r="AK400" s="3"/>
      <c r="AL400" s="3"/>
      <c r="AM400" s="3"/>
      <c r="AN400" s="20"/>
      <c r="AO400" s="3"/>
    </row>
    <row r="401" spans="2:41" x14ac:dyDescent="0.25">
      <c r="B401" s="13" t="s">
        <v>17</v>
      </c>
      <c r="C401" s="12"/>
      <c r="E401" s="161" t="s">
        <v>7</v>
      </c>
      <c r="F401" s="162"/>
      <c r="G401" s="163"/>
      <c r="H401" s="5">
        <f>SUM(H387:H400)</f>
        <v>0</v>
      </c>
      <c r="N401" s="3"/>
      <c r="O401" s="3"/>
      <c r="P401" s="3"/>
      <c r="Q401" s="3"/>
      <c r="R401" s="20"/>
      <c r="S401" s="3"/>
      <c r="V401" s="19"/>
      <c r="X401" s="13" t="s">
        <v>17</v>
      </c>
      <c r="Y401" s="12"/>
      <c r="AA401" s="161" t="s">
        <v>7</v>
      </c>
      <c r="AB401" s="162"/>
      <c r="AC401" s="163"/>
      <c r="AD401" s="5">
        <f>SUM(AD387:AD400)</f>
        <v>0</v>
      </c>
      <c r="AJ401" s="3"/>
      <c r="AK401" s="3"/>
      <c r="AL401" s="3"/>
      <c r="AM401" s="3"/>
      <c r="AN401" s="20"/>
      <c r="AO401" s="3"/>
    </row>
    <row r="402" spans="2:41" x14ac:dyDescent="0.25">
      <c r="B402" s="14"/>
      <c r="C402" s="12"/>
      <c r="E402" s="15"/>
      <c r="F402" s="15"/>
      <c r="G402" s="15"/>
      <c r="N402" s="3"/>
      <c r="O402" s="3"/>
      <c r="P402" s="3"/>
      <c r="Q402" s="3"/>
      <c r="R402" s="20"/>
      <c r="S402" s="3"/>
      <c r="V402" s="19"/>
      <c r="X402" s="14"/>
      <c r="Y402" s="12"/>
      <c r="AA402" s="15"/>
      <c r="AB402" s="15"/>
      <c r="AC402" s="15"/>
      <c r="AJ402" s="3"/>
      <c r="AK402" s="3"/>
      <c r="AL402" s="3"/>
      <c r="AM402" s="3"/>
      <c r="AN402" s="20"/>
      <c r="AO402" s="3"/>
    </row>
    <row r="403" spans="2:41" x14ac:dyDescent="0.25">
      <c r="B403" s="14"/>
      <c r="C403" s="12"/>
      <c r="N403" s="161" t="s">
        <v>7</v>
      </c>
      <c r="O403" s="162"/>
      <c r="P403" s="162"/>
      <c r="Q403" s="163"/>
      <c r="R403" s="20">
        <f>SUM(R387:R402)</f>
        <v>0</v>
      </c>
      <c r="S403" s="3"/>
      <c r="V403" s="19"/>
      <c r="X403" s="14"/>
      <c r="Y403" s="12"/>
      <c r="AJ403" s="161" t="s">
        <v>7</v>
      </c>
      <c r="AK403" s="162"/>
      <c r="AL403" s="162"/>
      <c r="AM403" s="163"/>
      <c r="AN403" s="20">
        <f>SUM(AN387:AN402)</f>
        <v>0</v>
      </c>
      <c r="AO403" s="3"/>
    </row>
    <row r="404" spans="2:41" x14ac:dyDescent="0.25">
      <c r="B404" s="14"/>
      <c r="C404" s="12"/>
      <c r="V404" s="19"/>
      <c r="X404" s="14"/>
      <c r="Y404" s="12"/>
    </row>
    <row r="405" spans="2:41" x14ac:dyDescent="0.25">
      <c r="B405" s="14"/>
      <c r="C405" s="12"/>
      <c r="V405" s="19"/>
      <c r="X405" s="14"/>
      <c r="Y405" s="12"/>
    </row>
    <row r="406" spans="2:41" x14ac:dyDescent="0.25">
      <c r="B406" s="14"/>
      <c r="C406" s="12"/>
      <c r="E406" s="16"/>
      <c r="V406" s="19"/>
      <c r="X406" s="14"/>
      <c r="Y406" s="12"/>
      <c r="AA406" s="16"/>
    </row>
    <row r="407" spans="2:41" x14ac:dyDescent="0.25">
      <c r="B407" s="14"/>
      <c r="C407" s="12"/>
      <c r="V407" s="19"/>
      <c r="X407" s="14"/>
      <c r="Y407" s="12"/>
    </row>
    <row r="408" spans="2:41" x14ac:dyDescent="0.25">
      <c r="B408" s="14"/>
      <c r="C408" s="12"/>
      <c r="V408" s="19"/>
      <c r="X408" s="14"/>
      <c r="Y408" s="12"/>
    </row>
    <row r="409" spans="2:41" x14ac:dyDescent="0.25">
      <c r="B409" s="14"/>
      <c r="C409" s="12"/>
      <c r="V409" s="19"/>
      <c r="X409" s="14"/>
      <c r="Y409" s="12"/>
    </row>
    <row r="410" spans="2:41" x14ac:dyDescent="0.25">
      <c r="B410" s="14"/>
      <c r="C410" s="12"/>
      <c r="V410" s="19"/>
      <c r="X410" s="14"/>
      <c r="Y410" s="12"/>
    </row>
    <row r="411" spans="2:41" x14ac:dyDescent="0.25">
      <c r="B411" s="13"/>
      <c r="C411" s="12"/>
      <c r="V411" s="19"/>
      <c r="X411" s="13"/>
      <c r="Y411" s="12"/>
    </row>
    <row r="412" spans="2:41" x14ac:dyDescent="0.25">
      <c r="B412" s="17" t="s">
        <v>18</v>
      </c>
      <c r="C412" s="18">
        <f>SUM(C393:C411)</f>
        <v>0</v>
      </c>
      <c r="V412" s="19"/>
      <c r="X412" s="17" t="s">
        <v>18</v>
      </c>
      <c r="Y412" s="18">
        <f>SUM(Y393:Y411)</f>
        <v>0</v>
      </c>
    </row>
    <row r="413" spans="2:41" x14ac:dyDescent="0.25">
      <c r="D413" s="30" t="s">
        <v>22</v>
      </c>
      <c r="E413" s="30" t="s">
        <v>21</v>
      </c>
      <c r="V413" s="19"/>
      <c r="Z413" s="30" t="s">
        <v>22</v>
      </c>
      <c r="AA413" s="30" t="s">
        <v>21</v>
      </c>
    </row>
    <row r="414" spans="2:41" x14ac:dyDescent="0.25">
      <c r="E414" s="1" t="s">
        <v>19</v>
      </c>
      <c r="V414" s="19"/>
      <c r="AA414" s="1" t="s">
        <v>19</v>
      </c>
    </row>
    <row r="415" spans="2:41" x14ac:dyDescent="0.25">
      <c r="V415" s="19"/>
    </row>
    <row r="416" spans="2:41" x14ac:dyDescent="0.25">
      <c r="V416" s="19"/>
    </row>
    <row r="417" spans="1:43" x14ac:dyDescent="0.25">
      <c r="V417" s="19"/>
    </row>
    <row r="418" spans="1:43" x14ac:dyDescent="0.25">
      <c r="V418" s="19"/>
    </row>
    <row r="419" spans="1:43" x14ac:dyDescent="0.25">
      <c r="V419" s="19"/>
    </row>
    <row r="420" spans="1:43" x14ac:dyDescent="0.25">
      <c r="V420" s="19"/>
    </row>
    <row r="421" spans="1:43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</row>
    <row r="422" spans="1:43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</row>
    <row r="423" spans="1:43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</row>
    <row r="424" spans="1:43" x14ac:dyDescent="0.25">
      <c r="V424" s="19"/>
    </row>
    <row r="425" spans="1:43" x14ac:dyDescent="0.25">
      <c r="H425" s="165" t="s">
        <v>30</v>
      </c>
      <c r="I425" s="165"/>
      <c r="J425" s="165"/>
      <c r="V425" s="19"/>
      <c r="AA425" s="165" t="s">
        <v>31</v>
      </c>
      <c r="AB425" s="165"/>
      <c r="AC425" s="165"/>
    </row>
    <row r="426" spans="1:43" x14ac:dyDescent="0.25">
      <c r="H426" s="165"/>
      <c r="I426" s="165"/>
      <c r="J426" s="165"/>
      <c r="V426" s="19"/>
      <c r="AA426" s="165"/>
      <c r="AB426" s="165"/>
      <c r="AC426" s="165"/>
    </row>
    <row r="427" spans="1:43" x14ac:dyDescent="0.25">
      <c r="V427" s="19"/>
    </row>
    <row r="428" spans="1:43" x14ac:dyDescent="0.25">
      <c r="V428" s="19"/>
    </row>
    <row r="429" spans="1:43" ht="23.25" x14ac:dyDescent="0.35">
      <c r="B429" s="26" t="s">
        <v>64</v>
      </c>
      <c r="V429" s="19"/>
      <c r="X429" s="24" t="s">
        <v>64</v>
      </c>
    </row>
    <row r="430" spans="1:43" ht="23.25" x14ac:dyDescent="0.35">
      <c r="B430" s="25" t="s">
        <v>32</v>
      </c>
      <c r="C430" s="22">
        <f>IF(X385="PAGADO",0,C390)</f>
        <v>0</v>
      </c>
      <c r="E430" s="166" t="s">
        <v>20</v>
      </c>
      <c r="F430" s="166"/>
      <c r="G430" s="166"/>
      <c r="H430" s="166"/>
      <c r="V430" s="19"/>
      <c r="X430" s="25" t="s">
        <v>32</v>
      </c>
      <c r="Y430" s="22">
        <f>IF(B1230="PAGADO",0,C435)</f>
        <v>0</v>
      </c>
      <c r="AA430" s="166" t="s">
        <v>20</v>
      </c>
      <c r="AB430" s="166"/>
      <c r="AC430" s="166"/>
      <c r="AD430" s="166"/>
    </row>
    <row r="431" spans="1:43" x14ac:dyDescent="0.25">
      <c r="B431" s="1" t="s">
        <v>0</v>
      </c>
      <c r="C431" s="21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9"/>
      <c r="X431" s="1" t="s">
        <v>0</v>
      </c>
      <c r="Y431" s="21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2"/>
      <c r="E432" s="4"/>
      <c r="F432" s="3"/>
      <c r="G432" s="3"/>
      <c r="H432" s="5"/>
      <c r="N432" s="3"/>
      <c r="O432" s="3"/>
      <c r="P432" s="3"/>
      <c r="Q432" s="3"/>
      <c r="R432" s="20"/>
      <c r="S432" s="3"/>
      <c r="V432" s="19"/>
      <c r="Y432" s="22"/>
      <c r="AA432" s="4"/>
      <c r="AB432" s="3"/>
      <c r="AC432" s="3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" t="s">
        <v>24</v>
      </c>
      <c r="C433" s="21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20"/>
      <c r="S433" s="3"/>
      <c r="V433" s="19"/>
      <c r="X433" s="1" t="s">
        <v>24</v>
      </c>
      <c r="Y433" s="21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" t="s">
        <v>9</v>
      </c>
      <c r="C434" s="22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20"/>
      <c r="S434" s="3"/>
      <c r="V434" s="19"/>
      <c r="X434" s="1" t="s">
        <v>9</v>
      </c>
      <c r="Y434" s="22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20"/>
      <c r="AO434" s="3"/>
    </row>
    <row r="435" spans="2:41" x14ac:dyDescent="0.25">
      <c r="B435" s="6" t="s">
        <v>26</v>
      </c>
      <c r="C435" s="23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20"/>
      <c r="S435" s="3"/>
      <c r="V435" s="19"/>
      <c r="X435" s="6" t="s">
        <v>27</v>
      </c>
      <c r="Y435" s="23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20"/>
      <c r="AO435" s="3"/>
    </row>
    <row r="436" spans="2:41" ht="23.25" x14ac:dyDescent="0.35">
      <c r="B436" s="6"/>
      <c r="C436" s="7"/>
      <c r="E436" s="9"/>
      <c r="F436" s="10"/>
      <c r="G436" s="10"/>
      <c r="H436" s="5"/>
      <c r="N436" s="3"/>
      <c r="O436" s="3"/>
      <c r="P436" s="3"/>
      <c r="Q436" s="3"/>
      <c r="R436" s="20"/>
      <c r="S436" s="3"/>
      <c r="V436" s="19"/>
      <c r="X436" s="168" t="str">
        <f>IF(Y435&lt;0,"NO PAGAR","COBRAR'")</f>
        <v>COBRAR'</v>
      </c>
      <c r="Y436" s="168"/>
      <c r="AA436" s="9"/>
      <c r="AB436" s="10"/>
      <c r="AC436" s="10"/>
      <c r="AD436" s="5"/>
      <c r="AJ436" s="3"/>
      <c r="AK436" s="3"/>
      <c r="AL436" s="3"/>
      <c r="AM436" s="3"/>
      <c r="AN436" s="20"/>
      <c r="AO436" s="3"/>
    </row>
    <row r="437" spans="2:41" ht="23.25" x14ac:dyDescent="0.35">
      <c r="B437" s="168" t="str">
        <f>IF(C435&lt;0,"NO PAGAR","COBRAR'")</f>
        <v>COBRAR'</v>
      </c>
      <c r="C437" s="168"/>
      <c r="E437" s="9"/>
      <c r="F437" s="10"/>
      <c r="G437" s="10"/>
      <c r="H437" s="5"/>
      <c r="N437" s="3"/>
      <c r="O437" s="3"/>
      <c r="P437" s="3"/>
      <c r="Q437" s="3"/>
      <c r="R437" s="20"/>
      <c r="S437" s="3"/>
      <c r="V437" s="19"/>
      <c r="X437" s="6"/>
      <c r="Y437" s="8"/>
      <c r="AA437" s="9"/>
      <c r="AB437" s="10"/>
      <c r="AC437" s="10"/>
      <c r="AD437" s="5"/>
      <c r="AJ437" s="3"/>
      <c r="AK437" s="3"/>
      <c r="AL437" s="3"/>
      <c r="AM437" s="3"/>
      <c r="AN437" s="20"/>
      <c r="AO437" s="3"/>
    </row>
    <row r="438" spans="2:41" x14ac:dyDescent="0.25">
      <c r="B438" s="159" t="s">
        <v>9</v>
      </c>
      <c r="C438" s="160"/>
      <c r="E438" s="9"/>
      <c r="F438" s="10"/>
      <c r="G438" s="10"/>
      <c r="H438" s="5"/>
      <c r="N438" s="3"/>
      <c r="O438" s="3"/>
      <c r="P438" s="3"/>
      <c r="Q438" s="3"/>
      <c r="R438" s="20"/>
      <c r="S438" s="3"/>
      <c r="V438" s="19"/>
      <c r="X438" s="159" t="s">
        <v>9</v>
      </c>
      <c r="Y438" s="160"/>
      <c r="AA438" s="9"/>
      <c r="AB438" s="10"/>
      <c r="AC438" s="10"/>
      <c r="AD438" s="5"/>
      <c r="AJ438" s="3"/>
      <c r="AK438" s="3"/>
      <c r="AL438" s="3"/>
      <c r="AM438" s="3"/>
      <c r="AN438" s="20"/>
      <c r="AO438" s="3"/>
    </row>
    <row r="439" spans="2:41" x14ac:dyDescent="0.25">
      <c r="B439" s="11" t="str">
        <f>IF(Y390&lt;0,"SALDO ADELANTADO","SALDO A FAVOR '")</f>
        <v>SALDO A FAVOR '</v>
      </c>
      <c r="C439" s="12">
        <f>IF(Y390&lt;=0,Y390*-1)</f>
        <v>0</v>
      </c>
      <c r="E439" s="9"/>
      <c r="F439" s="10"/>
      <c r="G439" s="10"/>
      <c r="H439" s="5"/>
      <c r="N439" s="3"/>
      <c r="O439" s="3"/>
      <c r="P439" s="3"/>
      <c r="Q439" s="3"/>
      <c r="R439" s="20"/>
      <c r="S439" s="3"/>
      <c r="V439" s="19"/>
      <c r="X439" s="11" t="str">
        <f>IF(C435&lt;0,"SALDO ADELANTADO","SALDO A FAVOR'")</f>
        <v>SALDO A FAVOR'</v>
      </c>
      <c r="Y439" s="12">
        <f>IF(C435&lt;=0,C435*-1)</f>
        <v>0</v>
      </c>
      <c r="AA439" s="9"/>
      <c r="AB439" s="10"/>
      <c r="AC439" s="10"/>
      <c r="AD439" s="5"/>
      <c r="AJ439" s="3"/>
      <c r="AK439" s="3"/>
      <c r="AL439" s="3"/>
      <c r="AM439" s="3"/>
      <c r="AN439" s="20"/>
      <c r="AO439" s="3"/>
    </row>
    <row r="440" spans="2:41" x14ac:dyDescent="0.25">
      <c r="B440" s="13" t="s">
        <v>10</v>
      </c>
      <c r="C440" s="12">
        <f>R448</f>
        <v>0</v>
      </c>
      <c r="E440" s="9"/>
      <c r="F440" s="10"/>
      <c r="G440" s="10"/>
      <c r="H440" s="5"/>
      <c r="N440" s="3"/>
      <c r="O440" s="3"/>
      <c r="P440" s="3"/>
      <c r="Q440" s="3"/>
      <c r="R440" s="20"/>
      <c r="S440" s="3"/>
      <c r="V440" s="19"/>
      <c r="X440" s="13" t="s">
        <v>10</v>
      </c>
      <c r="Y440" s="12">
        <f>AN448</f>
        <v>0</v>
      </c>
      <c r="AA440" s="9"/>
      <c r="AB440" s="10"/>
      <c r="AC440" s="10"/>
      <c r="AD440" s="5"/>
      <c r="AJ440" s="3"/>
      <c r="AK440" s="3"/>
      <c r="AL440" s="3"/>
      <c r="AM440" s="3"/>
      <c r="AN440" s="20"/>
      <c r="AO440" s="3"/>
    </row>
    <row r="441" spans="2:41" x14ac:dyDescent="0.25">
      <c r="B441" s="13" t="s">
        <v>11</v>
      </c>
      <c r="C441" s="12"/>
      <c r="E441" s="9"/>
      <c r="F441" s="10"/>
      <c r="G441" s="10"/>
      <c r="H441" s="5"/>
      <c r="N441" s="3"/>
      <c r="O441" s="3"/>
      <c r="P441" s="3"/>
      <c r="Q441" s="3"/>
      <c r="R441" s="20"/>
      <c r="S441" s="3"/>
      <c r="V441" s="19"/>
      <c r="X441" s="13" t="s">
        <v>11</v>
      </c>
      <c r="Y441" s="12"/>
      <c r="AA441" s="9"/>
      <c r="AB441" s="10"/>
      <c r="AC441" s="10"/>
      <c r="AD441" s="5"/>
      <c r="AJ441" s="3"/>
      <c r="AK441" s="3"/>
      <c r="AL441" s="3"/>
      <c r="AM441" s="3"/>
      <c r="AN441" s="20"/>
      <c r="AO441" s="3"/>
    </row>
    <row r="442" spans="2:41" x14ac:dyDescent="0.25">
      <c r="B442" s="13" t="s">
        <v>12</v>
      </c>
      <c r="C442" s="12"/>
      <c r="E442" s="9"/>
      <c r="F442" s="10"/>
      <c r="G442" s="10"/>
      <c r="H442" s="5"/>
      <c r="N442" s="3"/>
      <c r="O442" s="3"/>
      <c r="P442" s="3"/>
      <c r="Q442" s="3"/>
      <c r="R442" s="20"/>
      <c r="S442" s="3"/>
      <c r="V442" s="19"/>
      <c r="X442" s="13" t="s">
        <v>12</v>
      </c>
      <c r="Y442" s="12"/>
      <c r="AA442" s="9"/>
      <c r="AB442" s="10"/>
      <c r="AC442" s="10"/>
      <c r="AD442" s="5"/>
      <c r="AJ442" s="3"/>
      <c r="AK442" s="3"/>
      <c r="AL442" s="3"/>
      <c r="AM442" s="3"/>
      <c r="AN442" s="20"/>
      <c r="AO442" s="3"/>
    </row>
    <row r="443" spans="2:41" x14ac:dyDescent="0.25">
      <c r="B443" s="13" t="s">
        <v>13</v>
      </c>
      <c r="C443" s="12"/>
      <c r="E443" s="9"/>
      <c r="F443" s="10"/>
      <c r="G443" s="10"/>
      <c r="H443" s="5"/>
      <c r="N443" s="3"/>
      <c r="O443" s="3"/>
      <c r="P443" s="3"/>
      <c r="Q443" s="3"/>
      <c r="R443" s="20"/>
      <c r="S443" s="3"/>
      <c r="V443" s="19"/>
      <c r="X443" s="13" t="s">
        <v>13</v>
      </c>
      <c r="Y443" s="12"/>
      <c r="AA443" s="9"/>
      <c r="AB443" s="10"/>
      <c r="AC443" s="10"/>
      <c r="AD443" s="5"/>
      <c r="AJ443" s="3"/>
      <c r="AK443" s="3"/>
      <c r="AL443" s="3"/>
      <c r="AM443" s="3"/>
      <c r="AN443" s="20"/>
      <c r="AO443" s="3"/>
    </row>
    <row r="444" spans="2:41" x14ac:dyDescent="0.25">
      <c r="B444" s="13" t="s">
        <v>14</v>
      </c>
      <c r="C444" s="12"/>
      <c r="E444" s="9"/>
      <c r="F444" s="10"/>
      <c r="G444" s="10"/>
      <c r="H444" s="5"/>
      <c r="N444" s="3"/>
      <c r="O444" s="3"/>
      <c r="P444" s="3"/>
      <c r="Q444" s="3"/>
      <c r="R444" s="20"/>
      <c r="S444" s="3"/>
      <c r="V444" s="19"/>
      <c r="X444" s="13" t="s">
        <v>14</v>
      </c>
      <c r="Y444" s="12"/>
      <c r="AA444" s="9"/>
      <c r="AB444" s="10"/>
      <c r="AC444" s="10"/>
      <c r="AD444" s="5"/>
      <c r="AJ444" s="3"/>
      <c r="AK444" s="3"/>
      <c r="AL444" s="3"/>
      <c r="AM444" s="3"/>
      <c r="AN444" s="20"/>
      <c r="AO444" s="3"/>
    </row>
    <row r="445" spans="2:41" x14ac:dyDescent="0.25">
      <c r="B445" s="13" t="s">
        <v>15</v>
      </c>
      <c r="C445" s="12"/>
      <c r="E445" s="9"/>
      <c r="F445" s="10"/>
      <c r="G445" s="10"/>
      <c r="H445" s="5"/>
      <c r="N445" s="3"/>
      <c r="O445" s="3"/>
      <c r="P445" s="3"/>
      <c r="Q445" s="3"/>
      <c r="R445" s="20"/>
      <c r="S445" s="3"/>
      <c r="V445" s="19"/>
      <c r="X445" s="13" t="s">
        <v>15</v>
      </c>
      <c r="Y445" s="12"/>
      <c r="AA445" s="9"/>
      <c r="AB445" s="10"/>
      <c r="AC445" s="10"/>
      <c r="AD445" s="5"/>
      <c r="AJ445" s="3"/>
      <c r="AK445" s="3"/>
      <c r="AL445" s="3"/>
      <c r="AM445" s="3"/>
      <c r="AN445" s="20"/>
      <c r="AO445" s="3"/>
    </row>
    <row r="446" spans="2:41" x14ac:dyDescent="0.25">
      <c r="B446" s="13" t="s">
        <v>16</v>
      </c>
      <c r="C446" s="12"/>
      <c r="E446" s="161" t="s">
        <v>7</v>
      </c>
      <c r="F446" s="162"/>
      <c r="G446" s="163"/>
      <c r="H446" s="5">
        <f>SUM(H432:H445)</f>
        <v>0</v>
      </c>
      <c r="N446" s="3"/>
      <c r="O446" s="3"/>
      <c r="P446" s="3"/>
      <c r="Q446" s="3"/>
      <c r="R446" s="20"/>
      <c r="S446" s="3"/>
      <c r="V446" s="19"/>
      <c r="X446" s="13" t="s">
        <v>16</v>
      </c>
      <c r="Y446" s="12"/>
      <c r="AA446" s="161" t="s">
        <v>7</v>
      </c>
      <c r="AB446" s="162"/>
      <c r="AC446" s="163"/>
      <c r="AD446" s="5">
        <f>SUM(AD432:AD445)</f>
        <v>0</v>
      </c>
      <c r="AJ446" s="3"/>
      <c r="AK446" s="3"/>
      <c r="AL446" s="3"/>
      <c r="AM446" s="3"/>
      <c r="AN446" s="20"/>
      <c r="AO446" s="3"/>
    </row>
    <row r="447" spans="2:41" x14ac:dyDescent="0.25">
      <c r="B447" s="13" t="s">
        <v>17</v>
      </c>
      <c r="C447" s="12"/>
      <c r="E447" s="15"/>
      <c r="F447" s="15"/>
      <c r="G447" s="15"/>
      <c r="N447" s="3"/>
      <c r="O447" s="3"/>
      <c r="P447" s="3"/>
      <c r="Q447" s="3"/>
      <c r="R447" s="20"/>
      <c r="S447" s="3"/>
      <c r="V447" s="19"/>
      <c r="X447" s="13" t="s">
        <v>17</v>
      </c>
      <c r="Y447" s="12"/>
      <c r="AA447" s="15"/>
      <c r="AB447" s="15"/>
      <c r="AC447" s="15"/>
      <c r="AJ447" s="3"/>
      <c r="AK447" s="3"/>
      <c r="AL447" s="3"/>
      <c r="AM447" s="3"/>
      <c r="AN447" s="20"/>
      <c r="AO447" s="3"/>
    </row>
    <row r="448" spans="2:41" x14ac:dyDescent="0.25">
      <c r="B448" s="14"/>
      <c r="C448" s="12"/>
      <c r="N448" s="161" t="s">
        <v>7</v>
      </c>
      <c r="O448" s="162"/>
      <c r="P448" s="162"/>
      <c r="Q448" s="163"/>
      <c r="R448" s="20">
        <f>SUM(R432:R447)</f>
        <v>0</v>
      </c>
      <c r="S448" s="3"/>
      <c r="V448" s="19"/>
      <c r="X448" s="14"/>
      <c r="Y448" s="12"/>
      <c r="AJ448" s="161" t="s">
        <v>7</v>
      </c>
      <c r="AK448" s="162"/>
      <c r="AL448" s="162"/>
      <c r="AM448" s="163"/>
      <c r="AN448" s="20">
        <f>SUM(AN432:AN447)</f>
        <v>0</v>
      </c>
      <c r="AO448" s="3"/>
    </row>
    <row r="449" spans="2:27" x14ac:dyDescent="0.25">
      <c r="B449" s="14"/>
      <c r="C449" s="12"/>
      <c r="V449" s="19"/>
      <c r="X449" s="14"/>
      <c r="Y449" s="12"/>
    </row>
    <row r="450" spans="2:27" x14ac:dyDescent="0.25">
      <c r="B450" s="14"/>
      <c r="C450" s="12"/>
      <c r="V450" s="19"/>
      <c r="X450" s="14"/>
      <c r="Y450" s="12"/>
    </row>
    <row r="451" spans="2:27" x14ac:dyDescent="0.25">
      <c r="B451" s="14"/>
      <c r="C451" s="12"/>
      <c r="E451" s="16"/>
      <c r="V451" s="19"/>
      <c r="X451" s="14"/>
      <c r="Y451" s="12"/>
      <c r="AA451" s="16"/>
    </row>
    <row r="452" spans="2:27" x14ac:dyDescent="0.25">
      <c r="B452" s="14"/>
      <c r="C452" s="12"/>
      <c r="V452" s="19"/>
      <c r="X452" s="14"/>
      <c r="Y452" s="12"/>
    </row>
    <row r="453" spans="2:27" x14ac:dyDescent="0.25">
      <c r="B453" s="14"/>
      <c r="C453" s="12"/>
      <c r="V453" s="19"/>
      <c r="X453" s="14"/>
      <c r="Y453" s="12"/>
    </row>
    <row r="454" spans="2:27" x14ac:dyDescent="0.25">
      <c r="B454" s="14"/>
      <c r="C454" s="12"/>
      <c r="V454" s="19"/>
      <c r="X454" s="14"/>
      <c r="Y454" s="12"/>
    </row>
    <row r="455" spans="2:27" x14ac:dyDescent="0.25">
      <c r="B455" s="14"/>
      <c r="C455" s="12"/>
      <c r="V455" s="19"/>
      <c r="X455" s="14"/>
      <c r="Y455" s="12"/>
    </row>
    <row r="456" spans="2:27" x14ac:dyDescent="0.25">
      <c r="B456" s="14"/>
      <c r="C456" s="12"/>
      <c r="V456" s="19"/>
      <c r="X456" s="14"/>
      <c r="Y456" s="12"/>
    </row>
    <row r="457" spans="2:27" x14ac:dyDescent="0.25">
      <c r="B457" s="13"/>
      <c r="C457" s="12"/>
      <c r="V457" s="19"/>
      <c r="X457" s="13"/>
      <c r="Y457" s="12"/>
    </row>
    <row r="458" spans="2:27" x14ac:dyDescent="0.25">
      <c r="B458" s="17" t="s">
        <v>18</v>
      </c>
      <c r="C458" s="18">
        <f>SUM(C439:C457)</f>
        <v>0</v>
      </c>
      <c r="D458" s="30" t="s">
        <v>22</v>
      </c>
      <c r="E458" s="30" t="s">
        <v>21</v>
      </c>
      <c r="V458" s="19"/>
      <c r="X458" s="17" t="s">
        <v>18</v>
      </c>
      <c r="Y458" s="18">
        <f>SUM(Y439:Y457)</f>
        <v>0</v>
      </c>
      <c r="Z458" s="30" t="s">
        <v>22</v>
      </c>
      <c r="AA458" s="30" t="s">
        <v>21</v>
      </c>
    </row>
    <row r="459" spans="2:27" x14ac:dyDescent="0.25">
      <c r="E459" s="1" t="s">
        <v>19</v>
      </c>
      <c r="V459" s="19"/>
      <c r="AA459" s="1" t="s">
        <v>19</v>
      </c>
    </row>
    <row r="460" spans="2:27" x14ac:dyDescent="0.25">
      <c r="V460" s="19"/>
    </row>
    <row r="461" spans="2:27" x14ac:dyDescent="0.25">
      <c r="V461" s="19"/>
    </row>
    <row r="462" spans="2:27" x14ac:dyDescent="0.25">
      <c r="V462" s="19"/>
    </row>
    <row r="463" spans="2:27" x14ac:dyDescent="0.25">
      <c r="V463" s="19"/>
    </row>
    <row r="464" spans="2:27" x14ac:dyDescent="0.25">
      <c r="V464" s="19"/>
    </row>
    <row r="465" spans="8:31" x14ac:dyDescent="0.25">
      <c r="V465" s="19"/>
    </row>
    <row r="466" spans="8:31" x14ac:dyDescent="0.25">
      <c r="V466" s="19"/>
    </row>
    <row r="467" spans="8:31" x14ac:dyDescent="0.25">
      <c r="V467" s="19"/>
    </row>
    <row r="468" spans="8:31" x14ac:dyDescent="0.25">
      <c r="V468" s="19"/>
    </row>
    <row r="469" spans="8:31" x14ac:dyDescent="0.25">
      <c r="V469" s="19"/>
    </row>
    <row r="470" spans="8:31" x14ac:dyDescent="0.25">
      <c r="V470" s="19"/>
    </row>
    <row r="471" spans="8:31" x14ac:dyDescent="0.25">
      <c r="V471" s="19"/>
    </row>
    <row r="472" spans="8:31" x14ac:dyDescent="0.25">
      <c r="V472" s="19"/>
    </row>
    <row r="473" spans="8:31" x14ac:dyDescent="0.25">
      <c r="V473" s="19"/>
    </row>
    <row r="474" spans="8:31" x14ac:dyDescent="0.25">
      <c r="V474" s="19"/>
    </row>
    <row r="475" spans="8:31" x14ac:dyDescent="0.25">
      <c r="V475" s="19"/>
    </row>
    <row r="476" spans="8:31" x14ac:dyDescent="0.25">
      <c r="V476" s="19"/>
      <c r="AC476" s="164" t="s">
        <v>29</v>
      </c>
      <c r="AD476" s="164"/>
      <c r="AE476" s="164"/>
    </row>
    <row r="477" spans="8:31" x14ac:dyDescent="0.25">
      <c r="H477" s="165" t="s">
        <v>28</v>
      </c>
      <c r="I477" s="165"/>
      <c r="J477" s="165"/>
      <c r="V477" s="19"/>
      <c r="AC477" s="164"/>
      <c r="AD477" s="164"/>
      <c r="AE477" s="164"/>
    </row>
    <row r="478" spans="8:31" x14ac:dyDescent="0.25">
      <c r="H478" s="165"/>
      <c r="I478" s="165"/>
      <c r="J478" s="165"/>
      <c r="V478" s="19"/>
      <c r="AC478" s="164"/>
      <c r="AD478" s="164"/>
      <c r="AE478" s="164"/>
    </row>
    <row r="479" spans="8:31" x14ac:dyDescent="0.25">
      <c r="V479" s="19"/>
    </row>
    <row r="480" spans="8:31" x14ac:dyDescent="0.25">
      <c r="V480" s="19"/>
    </row>
    <row r="481" spans="2:41" ht="23.25" x14ac:dyDescent="0.35">
      <c r="B481" s="24" t="s">
        <v>66</v>
      </c>
      <c r="V481" s="19"/>
      <c r="X481" s="24" t="s">
        <v>66</v>
      </c>
    </row>
    <row r="482" spans="2:41" ht="23.25" x14ac:dyDescent="0.35">
      <c r="B482" s="25" t="s">
        <v>32</v>
      </c>
      <c r="C482" s="22">
        <f>IF(X430="PAGADO",0,Y435)</f>
        <v>0</v>
      </c>
      <c r="E482" s="166" t="s">
        <v>20</v>
      </c>
      <c r="F482" s="166"/>
      <c r="G482" s="166"/>
      <c r="H482" s="166"/>
      <c r="V482" s="19"/>
      <c r="X482" s="25" t="s">
        <v>32</v>
      </c>
      <c r="Y482" s="22">
        <f>IF(B482="PAGADO",0,C487)</f>
        <v>0</v>
      </c>
      <c r="AA482" s="166" t="s">
        <v>20</v>
      </c>
      <c r="AB482" s="166"/>
      <c r="AC482" s="166"/>
      <c r="AD482" s="166"/>
    </row>
    <row r="483" spans="2:41" x14ac:dyDescent="0.25">
      <c r="B483" s="1" t="s">
        <v>0</v>
      </c>
      <c r="C483" s="21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9"/>
      <c r="X483" s="1" t="s">
        <v>0</v>
      </c>
      <c r="Y483" s="21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2"/>
      <c r="E484" s="4"/>
      <c r="F484" s="3"/>
      <c r="G484" s="3"/>
      <c r="H484" s="5"/>
      <c r="N484" s="3"/>
      <c r="O484" s="3"/>
      <c r="P484" s="3"/>
      <c r="Q484" s="3"/>
      <c r="R484" s="20"/>
      <c r="S484" s="3"/>
      <c r="V484" s="19"/>
      <c r="Y484" s="22"/>
      <c r="AA484" s="4"/>
      <c r="AB484" s="3"/>
      <c r="AC484" s="3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" t="s">
        <v>24</v>
      </c>
      <c r="C485" s="21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20"/>
      <c r="S485" s="3"/>
      <c r="V485" s="19"/>
      <c r="X485" s="1" t="s">
        <v>24</v>
      </c>
      <c r="Y485" s="21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20"/>
      <c r="AO485" s="3"/>
    </row>
    <row r="486" spans="2:41" x14ac:dyDescent="0.25">
      <c r="B486" s="1" t="s">
        <v>9</v>
      </c>
      <c r="C486" s="22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20"/>
      <c r="S486" s="3"/>
      <c r="V486" s="19"/>
      <c r="X486" s="1" t="s">
        <v>9</v>
      </c>
      <c r="Y486" s="22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20"/>
      <c r="AO486" s="3"/>
    </row>
    <row r="487" spans="2:41" x14ac:dyDescent="0.25">
      <c r="B487" s="6" t="s">
        <v>25</v>
      </c>
      <c r="C487" s="23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20"/>
      <c r="S487" s="3"/>
      <c r="V487" s="19"/>
      <c r="X487" s="6" t="s">
        <v>8</v>
      </c>
      <c r="Y487" s="23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20"/>
      <c r="AO487" s="3"/>
    </row>
    <row r="488" spans="2:41" ht="26.25" x14ac:dyDescent="0.4">
      <c r="B488" s="167" t="str">
        <f>IF(C487&lt;0,"NO PAGAR","COBRAR")</f>
        <v>COBRAR</v>
      </c>
      <c r="C488" s="167"/>
      <c r="E488" s="9"/>
      <c r="F488" s="10"/>
      <c r="G488" s="10"/>
      <c r="H488" s="5"/>
      <c r="N488" s="3"/>
      <c r="O488" s="3"/>
      <c r="P488" s="3"/>
      <c r="Q488" s="3"/>
      <c r="R488" s="20"/>
      <c r="S488" s="3"/>
      <c r="V488" s="19"/>
      <c r="X488" s="167" t="str">
        <f>IF(Y487&lt;0,"NO PAGAR","COBRAR")</f>
        <v>COBRAR</v>
      </c>
      <c r="Y488" s="167"/>
      <c r="AA488" s="9"/>
      <c r="AB488" s="10"/>
      <c r="AC488" s="10"/>
      <c r="AD488" s="5"/>
      <c r="AJ488" s="3"/>
      <c r="AK488" s="3"/>
      <c r="AL488" s="3"/>
      <c r="AM488" s="3"/>
      <c r="AN488" s="20"/>
      <c r="AO488" s="3"/>
    </row>
    <row r="489" spans="2:41" x14ac:dyDescent="0.25">
      <c r="B489" s="159" t="s">
        <v>9</v>
      </c>
      <c r="C489" s="160"/>
      <c r="E489" s="9"/>
      <c r="F489" s="10"/>
      <c r="G489" s="10"/>
      <c r="H489" s="5"/>
      <c r="N489" s="3"/>
      <c r="O489" s="3"/>
      <c r="P489" s="3"/>
      <c r="Q489" s="3"/>
      <c r="R489" s="20"/>
      <c r="S489" s="3"/>
      <c r="V489" s="19"/>
      <c r="X489" s="159" t="s">
        <v>9</v>
      </c>
      <c r="Y489" s="160"/>
      <c r="AA489" s="9"/>
      <c r="AB489" s="10"/>
      <c r="AC489" s="10"/>
      <c r="AD489" s="5"/>
      <c r="AJ489" s="3"/>
      <c r="AK489" s="3"/>
      <c r="AL489" s="3"/>
      <c r="AM489" s="3"/>
      <c r="AN489" s="20"/>
      <c r="AO489" s="3"/>
    </row>
    <row r="490" spans="2:41" x14ac:dyDescent="0.25">
      <c r="B490" s="11" t="str">
        <f>IF(C523&lt;0,"SALDO A FAVOR","SALDO ADELANTAD0'")</f>
        <v>SALDO ADELANTAD0'</v>
      </c>
      <c r="C490" s="12">
        <f>IF(Y435&lt;=0,Y435*-1)</f>
        <v>0</v>
      </c>
      <c r="E490" s="9"/>
      <c r="F490" s="10"/>
      <c r="G490" s="10"/>
      <c r="H490" s="5"/>
      <c r="N490" s="3"/>
      <c r="O490" s="3"/>
      <c r="P490" s="3"/>
      <c r="Q490" s="3"/>
      <c r="R490" s="20"/>
      <c r="S490" s="3"/>
      <c r="V490" s="19"/>
      <c r="X490" s="11" t="str">
        <f>IF(C487&lt;0,"SALDO ADELANTADO","SALDO A FAVOR'")</f>
        <v>SALDO A FAVOR'</v>
      </c>
      <c r="Y490" s="12">
        <f>IF(C487&lt;=0,C487*-1)</f>
        <v>0</v>
      </c>
      <c r="AA490" s="9"/>
      <c r="AB490" s="10"/>
      <c r="AC490" s="10"/>
      <c r="AD490" s="5"/>
      <c r="AJ490" s="3"/>
      <c r="AK490" s="3"/>
      <c r="AL490" s="3"/>
      <c r="AM490" s="3"/>
      <c r="AN490" s="20"/>
      <c r="AO490" s="3"/>
    </row>
    <row r="491" spans="2:41" x14ac:dyDescent="0.25">
      <c r="B491" s="13" t="s">
        <v>10</v>
      </c>
      <c r="C491" s="12">
        <f>R500</f>
        <v>0</v>
      </c>
      <c r="E491" s="9"/>
      <c r="F491" s="10"/>
      <c r="G491" s="10"/>
      <c r="H491" s="5"/>
      <c r="N491" s="3"/>
      <c r="O491" s="3"/>
      <c r="P491" s="3"/>
      <c r="Q491" s="3"/>
      <c r="R491" s="20"/>
      <c r="S491" s="3"/>
      <c r="V491" s="19"/>
      <c r="X491" s="13" t="s">
        <v>10</v>
      </c>
      <c r="Y491" s="12">
        <f>AN500</f>
        <v>0</v>
      </c>
      <c r="AA491" s="9"/>
      <c r="AB491" s="10"/>
      <c r="AC491" s="10"/>
      <c r="AD491" s="5"/>
      <c r="AJ491" s="3"/>
      <c r="AK491" s="3"/>
      <c r="AL491" s="3"/>
      <c r="AM491" s="3"/>
      <c r="AN491" s="20"/>
      <c r="AO491" s="3"/>
    </row>
    <row r="492" spans="2:41" x14ac:dyDescent="0.25">
      <c r="B492" s="13" t="s">
        <v>11</v>
      </c>
      <c r="C492" s="12"/>
      <c r="E492" s="9"/>
      <c r="F492" s="10"/>
      <c r="G492" s="10"/>
      <c r="H492" s="5"/>
      <c r="N492" s="3"/>
      <c r="O492" s="3"/>
      <c r="P492" s="3"/>
      <c r="Q492" s="3"/>
      <c r="R492" s="20"/>
      <c r="S492" s="3"/>
      <c r="V492" s="19"/>
      <c r="X492" s="13" t="s">
        <v>11</v>
      </c>
      <c r="Y492" s="12"/>
      <c r="AA492" s="9"/>
      <c r="AB492" s="10"/>
      <c r="AC492" s="10"/>
      <c r="AD492" s="5"/>
      <c r="AJ492" s="3"/>
      <c r="AK492" s="3"/>
      <c r="AL492" s="3"/>
      <c r="AM492" s="3"/>
      <c r="AN492" s="20"/>
      <c r="AO492" s="3"/>
    </row>
    <row r="493" spans="2:41" x14ac:dyDescent="0.25">
      <c r="B493" s="13" t="s">
        <v>12</v>
      </c>
      <c r="C493" s="12"/>
      <c r="E493" s="9"/>
      <c r="F493" s="10"/>
      <c r="G493" s="10"/>
      <c r="H493" s="5"/>
      <c r="N493" s="3"/>
      <c r="O493" s="3"/>
      <c r="P493" s="3"/>
      <c r="Q493" s="3"/>
      <c r="R493" s="20"/>
      <c r="S493" s="3"/>
      <c r="V493" s="19"/>
      <c r="X493" s="13" t="s">
        <v>12</v>
      </c>
      <c r="Y493" s="12"/>
      <c r="AA493" s="9"/>
      <c r="AB493" s="10"/>
      <c r="AC493" s="10"/>
      <c r="AD493" s="5"/>
      <c r="AJ493" s="3"/>
      <c r="AK493" s="3"/>
      <c r="AL493" s="3"/>
      <c r="AM493" s="3"/>
      <c r="AN493" s="20"/>
      <c r="AO493" s="3"/>
    </row>
    <row r="494" spans="2:41" x14ac:dyDescent="0.25">
      <c r="B494" s="13" t="s">
        <v>13</v>
      </c>
      <c r="C494" s="12"/>
      <c r="E494" s="9"/>
      <c r="F494" s="10"/>
      <c r="G494" s="10"/>
      <c r="H494" s="5"/>
      <c r="N494" s="3"/>
      <c r="O494" s="3"/>
      <c r="P494" s="3"/>
      <c r="Q494" s="3"/>
      <c r="R494" s="20"/>
      <c r="S494" s="3"/>
      <c r="V494" s="19"/>
      <c r="X494" s="13" t="s">
        <v>13</v>
      </c>
      <c r="Y494" s="12"/>
      <c r="AA494" s="9"/>
      <c r="AB494" s="10"/>
      <c r="AC494" s="10"/>
      <c r="AD494" s="5"/>
      <c r="AJ494" s="3"/>
      <c r="AK494" s="3"/>
      <c r="AL494" s="3"/>
      <c r="AM494" s="3"/>
      <c r="AN494" s="20"/>
      <c r="AO494" s="3"/>
    </row>
    <row r="495" spans="2:41" x14ac:dyDescent="0.25">
      <c r="B495" s="13" t="s">
        <v>14</v>
      </c>
      <c r="C495" s="12"/>
      <c r="E495" s="9"/>
      <c r="F495" s="10"/>
      <c r="G495" s="10"/>
      <c r="H495" s="5"/>
      <c r="N495" s="3"/>
      <c r="O495" s="3"/>
      <c r="P495" s="3"/>
      <c r="Q495" s="3"/>
      <c r="R495" s="20"/>
      <c r="S495" s="3"/>
      <c r="V495" s="19"/>
      <c r="X495" s="13" t="s">
        <v>14</v>
      </c>
      <c r="Y495" s="12"/>
      <c r="AA495" s="9"/>
      <c r="AB495" s="10"/>
      <c r="AC495" s="10"/>
      <c r="AD495" s="5"/>
      <c r="AJ495" s="3"/>
      <c r="AK495" s="3"/>
      <c r="AL495" s="3"/>
      <c r="AM495" s="3"/>
      <c r="AN495" s="20"/>
      <c r="AO495" s="3"/>
    </row>
    <row r="496" spans="2:41" x14ac:dyDescent="0.25">
      <c r="B496" s="13" t="s">
        <v>15</v>
      </c>
      <c r="C496" s="12"/>
      <c r="E496" s="9"/>
      <c r="F496" s="10"/>
      <c r="G496" s="10"/>
      <c r="H496" s="5"/>
      <c r="N496" s="3"/>
      <c r="O496" s="3"/>
      <c r="P496" s="3"/>
      <c r="Q496" s="3"/>
      <c r="R496" s="20"/>
      <c r="S496" s="3"/>
      <c r="V496" s="19"/>
      <c r="X496" s="13" t="s">
        <v>15</v>
      </c>
      <c r="Y496" s="12"/>
      <c r="AA496" s="9"/>
      <c r="AB496" s="10"/>
      <c r="AC496" s="10"/>
      <c r="AD496" s="5"/>
      <c r="AJ496" s="3"/>
      <c r="AK496" s="3"/>
      <c r="AL496" s="3"/>
      <c r="AM496" s="3"/>
      <c r="AN496" s="20"/>
      <c r="AO496" s="3"/>
    </row>
    <row r="497" spans="2:41" x14ac:dyDescent="0.25">
      <c r="B497" s="13" t="s">
        <v>16</v>
      </c>
      <c r="C497" s="12"/>
      <c r="E497" s="9"/>
      <c r="F497" s="10"/>
      <c r="G497" s="10"/>
      <c r="H497" s="5"/>
      <c r="N497" s="3"/>
      <c r="O497" s="3"/>
      <c r="P497" s="3"/>
      <c r="Q497" s="3"/>
      <c r="R497" s="20"/>
      <c r="S497" s="3"/>
      <c r="V497" s="19"/>
      <c r="X497" s="13" t="s">
        <v>16</v>
      </c>
      <c r="Y497" s="12"/>
      <c r="AA497" s="9"/>
      <c r="AB497" s="10"/>
      <c r="AC497" s="10"/>
      <c r="AD497" s="5"/>
      <c r="AJ497" s="3"/>
      <c r="AK497" s="3"/>
      <c r="AL497" s="3"/>
      <c r="AM497" s="3"/>
      <c r="AN497" s="20"/>
      <c r="AO497" s="3"/>
    </row>
    <row r="498" spans="2:41" x14ac:dyDescent="0.25">
      <c r="B498" s="13" t="s">
        <v>17</v>
      </c>
      <c r="C498" s="12"/>
      <c r="E498" s="161" t="s">
        <v>7</v>
      </c>
      <c r="F498" s="162"/>
      <c r="G498" s="163"/>
      <c r="H498" s="5">
        <f>SUM(H484:H497)</f>
        <v>0</v>
      </c>
      <c r="N498" s="3"/>
      <c r="O498" s="3"/>
      <c r="P498" s="3"/>
      <c r="Q498" s="3"/>
      <c r="R498" s="20"/>
      <c r="S498" s="3"/>
      <c r="V498" s="19"/>
      <c r="X498" s="13" t="s">
        <v>17</v>
      </c>
      <c r="Y498" s="12"/>
      <c r="AA498" s="161" t="s">
        <v>7</v>
      </c>
      <c r="AB498" s="162"/>
      <c r="AC498" s="163"/>
      <c r="AD498" s="5">
        <f>SUM(AD484:AD497)</f>
        <v>0</v>
      </c>
      <c r="AJ498" s="3"/>
      <c r="AK498" s="3"/>
      <c r="AL498" s="3"/>
      <c r="AM498" s="3"/>
      <c r="AN498" s="20"/>
      <c r="AO498" s="3"/>
    </row>
    <row r="499" spans="2:41" x14ac:dyDescent="0.25">
      <c r="B499" s="14"/>
      <c r="C499" s="12"/>
      <c r="E499" s="15"/>
      <c r="F499" s="15"/>
      <c r="G499" s="15"/>
      <c r="N499" s="3"/>
      <c r="O499" s="3"/>
      <c r="P499" s="3"/>
      <c r="Q499" s="3"/>
      <c r="R499" s="20"/>
      <c r="S499" s="3"/>
      <c r="V499" s="19"/>
      <c r="X499" s="14"/>
      <c r="Y499" s="12"/>
      <c r="AA499" s="15"/>
      <c r="AB499" s="15"/>
      <c r="AC499" s="15"/>
      <c r="AJ499" s="3"/>
      <c r="AK499" s="3"/>
      <c r="AL499" s="3"/>
      <c r="AM499" s="3"/>
      <c r="AN499" s="20"/>
      <c r="AO499" s="3"/>
    </row>
    <row r="500" spans="2:41" x14ac:dyDescent="0.25">
      <c r="B500" s="14"/>
      <c r="C500" s="12"/>
      <c r="N500" s="161" t="s">
        <v>7</v>
      </c>
      <c r="O500" s="162"/>
      <c r="P500" s="162"/>
      <c r="Q500" s="163"/>
      <c r="R500" s="20">
        <f>SUM(R484:R499)</f>
        <v>0</v>
      </c>
      <c r="S500" s="3"/>
      <c r="V500" s="19"/>
      <c r="X500" s="14"/>
      <c r="Y500" s="12"/>
      <c r="AJ500" s="161" t="s">
        <v>7</v>
      </c>
      <c r="AK500" s="162"/>
      <c r="AL500" s="162"/>
      <c r="AM500" s="163"/>
      <c r="AN500" s="20">
        <f>SUM(AN484:AN499)</f>
        <v>0</v>
      </c>
      <c r="AO500" s="3"/>
    </row>
    <row r="501" spans="2:41" x14ac:dyDescent="0.25">
      <c r="B501" s="14"/>
      <c r="C501" s="12"/>
      <c r="V501" s="19"/>
      <c r="X501" s="14"/>
      <c r="Y501" s="12"/>
    </row>
    <row r="502" spans="2:41" x14ac:dyDescent="0.25">
      <c r="B502" s="14"/>
      <c r="C502" s="12"/>
      <c r="V502" s="19"/>
      <c r="X502" s="14"/>
      <c r="Y502" s="12"/>
    </row>
    <row r="503" spans="2:41" x14ac:dyDescent="0.25">
      <c r="B503" s="14"/>
      <c r="C503" s="12"/>
      <c r="E503" s="16"/>
      <c r="V503" s="19"/>
      <c r="X503" s="14"/>
      <c r="Y503" s="12"/>
      <c r="AA503" s="16"/>
    </row>
    <row r="504" spans="2:41" x14ac:dyDescent="0.25">
      <c r="B504" s="14"/>
      <c r="C504" s="12"/>
      <c r="V504" s="19"/>
      <c r="X504" s="14"/>
      <c r="Y504" s="12"/>
    </row>
    <row r="505" spans="2:41" x14ac:dyDescent="0.25">
      <c r="B505" s="14"/>
      <c r="C505" s="12"/>
      <c r="V505" s="19"/>
      <c r="X505" s="14"/>
      <c r="Y505" s="12"/>
    </row>
    <row r="506" spans="2:41" x14ac:dyDescent="0.25">
      <c r="B506" s="14"/>
      <c r="C506" s="12"/>
      <c r="V506" s="19"/>
      <c r="X506" s="14"/>
      <c r="Y506" s="12"/>
    </row>
    <row r="507" spans="2:41" x14ac:dyDescent="0.25">
      <c r="B507" s="14"/>
      <c r="C507" s="12"/>
      <c r="V507" s="19"/>
      <c r="X507" s="14"/>
      <c r="Y507" s="12"/>
    </row>
    <row r="508" spans="2:41" x14ac:dyDescent="0.25">
      <c r="B508" s="13"/>
      <c r="C508" s="12"/>
      <c r="V508" s="19"/>
      <c r="X508" s="13"/>
      <c r="Y508" s="12"/>
    </row>
    <row r="509" spans="2:41" x14ac:dyDescent="0.25">
      <c r="B509" s="17" t="s">
        <v>18</v>
      </c>
      <c r="C509" s="18">
        <f>SUM(C490:C508)</f>
        <v>0</v>
      </c>
      <c r="V509" s="19"/>
      <c r="X509" s="17" t="s">
        <v>18</v>
      </c>
      <c r="Y509" s="18">
        <f>SUM(Y490:Y508)</f>
        <v>0</v>
      </c>
    </row>
    <row r="510" spans="2:41" x14ac:dyDescent="0.25">
      <c r="D510" s="30" t="s">
        <v>22</v>
      </c>
      <c r="E510" s="30" t="s">
        <v>21</v>
      </c>
      <c r="V510" s="19"/>
      <c r="Z510" s="30" t="s">
        <v>22</v>
      </c>
      <c r="AA510" s="30" t="s">
        <v>21</v>
      </c>
    </row>
    <row r="511" spans="2:41" x14ac:dyDescent="0.25">
      <c r="E511" s="1" t="s">
        <v>19</v>
      </c>
      <c r="V511" s="19"/>
      <c r="AA511" s="1" t="s">
        <v>19</v>
      </c>
    </row>
    <row r="512" spans="2:41" x14ac:dyDescent="0.25">
      <c r="V512" s="19"/>
    </row>
    <row r="513" spans="1:43" x14ac:dyDescent="0.25">
      <c r="V513" s="19"/>
    </row>
    <row r="514" spans="1:43" x14ac:dyDescent="0.25">
      <c r="V514" s="19"/>
    </row>
    <row r="515" spans="1:43" x14ac:dyDescent="0.25">
      <c r="V515" s="19"/>
    </row>
    <row r="516" spans="1:43" x14ac:dyDescent="0.25">
      <c r="V516" s="19"/>
    </row>
    <row r="517" spans="1:43" x14ac:dyDescent="0.25">
      <c r="V517" s="19"/>
    </row>
    <row r="518" spans="1:43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</row>
    <row r="519" spans="1:43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</row>
    <row r="520" spans="1:43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</row>
    <row r="521" spans="1:43" x14ac:dyDescent="0.25">
      <c r="V521" s="19"/>
    </row>
    <row r="522" spans="1:43" x14ac:dyDescent="0.25">
      <c r="H522" s="165" t="s">
        <v>30</v>
      </c>
      <c r="I522" s="165"/>
      <c r="J522" s="165"/>
      <c r="V522" s="19"/>
      <c r="AA522" s="165" t="s">
        <v>31</v>
      </c>
      <c r="AB522" s="165"/>
      <c r="AC522" s="165"/>
    </row>
    <row r="523" spans="1:43" x14ac:dyDescent="0.25">
      <c r="H523" s="165"/>
      <c r="I523" s="165"/>
      <c r="J523" s="165"/>
      <c r="V523" s="19"/>
      <c r="AA523" s="165"/>
      <c r="AB523" s="165"/>
      <c r="AC523" s="165"/>
    </row>
    <row r="524" spans="1:43" x14ac:dyDescent="0.25">
      <c r="V524" s="19"/>
    </row>
    <row r="525" spans="1:43" x14ac:dyDescent="0.25">
      <c r="V525" s="19"/>
    </row>
    <row r="526" spans="1:43" ht="23.25" x14ac:dyDescent="0.35">
      <c r="B526" s="26" t="s">
        <v>66</v>
      </c>
      <c r="V526" s="19"/>
      <c r="X526" s="24" t="s">
        <v>66</v>
      </c>
    </row>
    <row r="527" spans="1:43" ht="23.25" x14ac:dyDescent="0.35">
      <c r="B527" s="25" t="s">
        <v>32</v>
      </c>
      <c r="C527" s="22">
        <f>IF(X482="PAGADO",0,C487)</f>
        <v>0</v>
      </c>
      <c r="E527" s="166" t="s">
        <v>20</v>
      </c>
      <c r="F527" s="166"/>
      <c r="G527" s="166"/>
      <c r="H527" s="166"/>
      <c r="V527" s="19"/>
      <c r="X527" s="25" t="s">
        <v>32</v>
      </c>
      <c r="Y527" s="22">
        <f>IF(B1327="PAGADO",0,C532)</f>
        <v>0</v>
      </c>
      <c r="AA527" s="166" t="s">
        <v>20</v>
      </c>
      <c r="AB527" s="166"/>
      <c r="AC527" s="166"/>
      <c r="AD527" s="166"/>
    </row>
    <row r="528" spans="1:43" x14ac:dyDescent="0.25">
      <c r="B528" s="1" t="s">
        <v>0</v>
      </c>
      <c r="C528" s="21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9"/>
      <c r="X528" s="1" t="s">
        <v>0</v>
      </c>
      <c r="Y528" s="21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2"/>
      <c r="E529" s="4"/>
      <c r="F529" s="3"/>
      <c r="G529" s="3"/>
      <c r="H529" s="5"/>
      <c r="N529" s="3"/>
      <c r="O529" s="3"/>
      <c r="P529" s="3"/>
      <c r="Q529" s="3"/>
      <c r="R529" s="20"/>
      <c r="S529" s="3"/>
      <c r="V529" s="19"/>
      <c r="Y529" s="22"/>
      <c r="AA529" s="4"/>
      <c r="AB529" s="3"/>
      <c r="AC529" s="3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" t="s">
        <v>24</v>
      </c>
      <c r="C530" s="21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20"/>
      <c r="S530" s="3"/>
      <c r="V530" s="19"/>
      <c r="X530" s="1" t="s">
        <v>24</v>
      </c>
      <c r="Y530" s="21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20"/>
      <c r="AO530" s="3"/>
    </row>
    <row r="531" spans="2:41" x14ac:dyDescent="0.25">
      <c r="B531" s="1" t="s">
        <v>9</v>
      </c>
      <c r="C531" s="22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20"/>
      <c r="S531" s="3"/>
      <c r="V531" s="19"/>
      <c r="X531" s="1" t="s">
        <v>9</v>
      </c>
      <c r="Y531" s="22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20"/>
      <c r="AO531" s="3"/>
    </row>
    <row r="532" spans="2:41" x14ac:dyDescent="0.25">
      <c r="B532" s="6" t="s">
        <v>26</v>
      </c>
      <c r="C532" s="23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20"/>
      <c r="S532" s="3"/>
      <c r="V532" s="19"/>
      <c r="X532" s="6" t="s">
        <v>27</v>
      </c>
      <c r="Y532" s="23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20"/>
      <c r="AO532" s="3"/>
    </row>
    <row r="533" spans="2:41" ht="23.25" x14ac:dyDescent="0.35">
      <c r="B533" s="6"/>
      <c r="C533" s="7"/>
      <c r="E533" s="9"/>
      <c r="F533" s="10"/>
      <c r="G533" s="10"/>
      <c r="H533" s="5"/>
      <c r="N533" s="3"/>
      <c r="O533" s="3"/>
      <c r="P533" s="3"/>
      <c r="Q533" s="3"/>
      <c r="R533" s="20"/>
      <c r="S533" s="3"/>
      <c r="V533" s="19"/>
      <c r="X533" s="168" t="str">
        <f>IF(Y532&lt;0,"NO PAGAR","COBRAR'")</f>
        <v>COBRAR'</v>
      </c>
      <c r="Y533" s="168"/>
      <c r="AA533" s="9"/>
      <c r="AB533" s="10"/>
      <c r="AC533" s="10"/>
      <c r="AD533" s="5"/>
      <c r="AJ533" s="3"/>
      <c r="AK533" s="3"/>
      <c r="AL533" s="3"/>
      <c r="AM533" s="3"/>
      <c r="AN533" s="20"/>
      <c r="AO533" s="3"/>
    </row>
    <row r="534" spans="2:41" ht="23.25" x14ac:dyDescent="0.35">
      <c r="B534" s="168" t="str">
        <f>IF(C532&lt;0,"NO PAGAR","COBRAR'")</f>
        <v>COBRAR'</v>
      </c>
      <c r="C534" s="168"/>
      <c r="E534" s="9"/>
      <c r="F534" s="10"/>
      <c r="G534" s="10"/>
      <c r="H534" s="5"/>
      <c r="N534" s="3"/>
      <c r="O534" s="3"/>
      <c r="P534" s="3"/>
      <c r="Q534" s="3"/>
      <c r="R534" s="20"/>
      <c r="S534" s="3"/>
      <c r="V534" s="19"/>
      <c r="X534" s="6"/>
      <c r="Y534" s="8"/>
      <c r="AA534" s="9"/>
      <c r="AB534" s="10"/>
      <c r="AC534" s="10"/>
      <c r="AD534" s="5"/>
      <c r="AJ534" s="3"/>
      <c r="AK534" s="3"/>
      <c r="AL534" s="3"/>
      <c r="AM534" s="3"/>
      <c r="AN534" s="20"/>
      <c r="AO534" s="3"/>
    </row>
    <row r="535" spans="2:41" x14ac:dyDescent="0.25">
      <c r="B535" s="159" t="s">
        <v>9</v>
      </c>
      <c r="C535" s="160"/>
      <c r="E535" s="9"/>
      <c r="F535" s="10"/>
      <c r="G535" s="10"/>
      <c r="H535" s="5"/>
      <c r="N535" s="3"/>
      <c r="O535" s="3"/>
      <c r="P535" s="3"/>
      <c r="Q535" s="3"/>
      <c r="R535" s="20"/>
      <c r="S535" s="3"/>
      <c r="V535" s="19"/>
      <c r="X535" s="159" t="s">
        <v>9</v>
      </c>
      <c r="Y535" s="160"/>
      <c r="AA535" s="9"/>
      <c r="AB535" s="10"/>
      <c r="AC535" s="10"/>
      <c r="AD535" s="5"/>
      <c r="AJ535" s="3"/>
      <c r="AK535" s="3"/>
      <c r="AL535" s="3"/>
      <c r="AM535" s="3"/>
      <c r="AN535" s="20"/>
      <c r="AO535" s="3"/>
    </row>
    <row r="536" spans="2:41" x14ac:dyDescent="0.25">
      <c r="B536" s="11" t="str">
        <f>IF(Y487&lt;0,"SALDO ADELANTADO","SALDO A FAVOR '")</f>
        <v>SALDO A FAVOR '</v>
      </c>
      <c r="C536" s="12">
        <f>IF(Y487&lt;=0,Y487*-1)</f>
        <v>0</v>
      </c>
      <c r="E536" s="9"/>
      <c r="F536" s="10"/>
      <c r="G536" s="10"/>
      <c r="H536" s="5"/>
      <c r="N536" s="3"/>
      <c r="O536" s="3"/>
      <c r="P536" s="3"/>
      <c r="Q536" s="3"/>
      <c r="R536" s="20"/>
      <c r="S536" s="3"/>
      <c r="V536" s="19"/>
      <c r="X536" s="11" t="str">
        <f>IF(C532&lt;0,"SALDO ADELANTADO","SALDO A FAVOR'")</f>
        <v>SALDO A FAVOR'</v>
      </c>
      <c r="Y536" s="12">
        <f>IF(C532&lt;=0,C532*-1)</f>
        <v>0</v>
      </c>
      <c r="AA536" s="9"/>
      <c r="AB536" s="10"/>
      <c r="AC536" s="10"/>
      <c r="AD536" s="5"/>
      <c r="AJ536" s="3"/>
      <c r="AK536" s="3"/>
      <c r="AL536" s="3"/>
      <c r="AM536" s="3"/>
      <c r="AN536" s="20"/>
      <c r="AO536" s="3"/>
    </row>
    <row r="537" spans="2:41" x14ac:dyDescent="0.25">
      <c r="B537" s="13" t="s">
        <v>10</v>
      </c>
      <c r="C537" s="12">
        <f>R545</f>
        <v>0</v>
      </c>
      <c r="E537" s="9"/>
      <c r="F537" s="10"/>
      <c r="G537" s="10"/>
      <c r="H537" s="5"/>
      <c r="N537" s="3"/>
      <c r="O537" s="3"/>
      <c r="P537" s="3"/>
      <c r="Q537" s="3"/>
      <c r="R537" s="20"/>
      <c r="S537" s="3"/>
      <c r="V537" s="19"/>
      <c r="X537" s="13" t="s">
        <v>10</v>
      </c>
      <c r="Y537" s="12">
        <f>AN545</f>
        <v>0</v>
      </c>
      <c r="AA537" s="9"/>
      <c r="AB537" s="10"/>
      <c r="AC537" s="10"/>
      <c r="AD537" s="5"/>
      <c r="AJ537" s="3"/>
      <c r="AK537" s="3"/>
      <c r="AL537" s="3"/>
      <c r="AM537" s="3"/>
      <c r="AN537" s="20"/>
      <c r="AO537" s="3"/>
    </row>
    <row r="538" spans="2:41" x14ac:dyDescent="0.25">
      <c r="B538" s="13" t="s">
        <v>11</v>
      </c>
      <c r="C538" s="12"/>
      <c r="E538" s="9"/>
      <c r="F538" s="10"/>
      <c r="G538" s="10"/>
      <c r="H538" s="5"/>
      <c r="N538" s="3"/>
      <c r="O538" s="3"/>
      <c r="P538" s="3"/>
      <c r="Q538" s="3"/>
      <c r="R538" s="20"/>
      <c r="S538" s="3"/>
      <c r="V538" s="19"/>
      <c r="X538" s="13" t="s">
        <v>11</v>
      </c>
      <c r="Y538" s="12"/>
      <c r="AA538" s="9"/>
      <c r="AB538" s="10"/>
      <c r="AC538" s="10"/>
      <c r="AD538" s="5"/>
      <c r="AJ538" s="3"/>
      <c r="AK538" s="3"/>
      <c r="AL538" s="3"/>
      <c r="AM538" s="3"/>
      <c r="AN538" s="20"/>
      <c r="AO538" s="3"/>
    </row>
    <row r="539" spans="2:41" x14ac:dyDescent="0.25">
      <c r="B539" s="13" t="s">
        <v>12</v>
      </c>
      <c r="C539" s="12"/>
      <c r="E539" s="9"/>
      <c r="F539" s="10"/>
      <c r="G539" s="10"/>
      <c r="H539" s="5"/>
      <c r="N539" s="3"/>
      <c r="O539" s="3"/>
      <c r="P539" s="3"/>
      <c r="Q539" s="3"/>
      <c r="R539" s="20"/>
      <c r="S539" s="3"/>
      <c r="V539" s="19"/>
      <c r="X539" s="13" t="s">
        <v>12</v>
      </c>
      <c r="Y539" s="12"/>
      <c r="AA539" s="9"/>
      <c r="AB539" s="10"/>
      <c r="AC539" s="10"/>
      <c r="AD539" s="5"/>
      <c r="AJ539" s="3"/>
      <c r="AK539" s="3"/>
      <c r="AL539" s="3"/>
      <c r="AM539" s="3"/>
      <c r="AN539" s="20"/>
      <c r="AO539" s="3"/>
    </row>
    <row r="540" spans="2:41" x14ac:dyDescent="0.25">
      <c r="B540" s="13" t="s">
        <v>13</v>
      </c>
      <c r="C540" s="12"/>
      <c r="E540" s="9"/>
      <c r="F540" s="10"/>
      <c r="G540" s="10"/>
      <c r="H540" s="5"/>
      <c r="N540" s="3"/>
      <c r="O540" s="3"/>
      <c r="P540" s="3"/>
      <c r="Q540" s="3"/>
      <c r="R540" s="20"/>
      <c r="S540" s="3"/>
      <c r="V540" s="19"/>
      <c r="X540" s="13" t="s">
        <v>13</v>
      </c>
      <c r="Y540" s="12"/>
      <c r="AA540" s="9"/>
      <c r="AB540" s="10"/>
      <c r="AC540" s="10"/>
      <c r="AD540" s="5"/>
      <c r="AJ540" s="3"/>
      <c r="AK540" s="3"/>
      <c r="AL540" s="3"/>
      <c r="AM540" s="3"/>
      <c r="AN540" s="20"/>
      <c r="AO540" s="3"/>
    </row>
    <row r="541" spans="2:41" x14ac:dyDescent="0.25">
      <c r="B541" s="13" t="s">
        <v>14</v>
      </c>
      <c r="C541" s="12"/>
      <c r="E541" s="9"/>
      <c r="F541" s="10"/>
      <c r="G541" s="10"/>
      <c r="H541" s="5"/>
      <c r="N541" s="3"/>
      <c r="O541" s="3"/>
      <c r="P541" s="3"/>
      <c r="Q541" s="3"/>
      <c r="R541" s="20"/>
      <c r="S541" s="3"/>
      <c r="V541" s="19"/>
      <c r="X541" s="13" t="s">
        <v>14</v>
      </c>
      <c r="Y541" s="12"/>
      <c r="AA541" s="9"/>
      <c r="AB541" s="10"/>
      <c r="AC541" s="10"/>
      <c r="AD541" s="5"/>
      <c r="AJ541" s="3"/>
      <c r="AK541" s="3"/>
      <c r="AL541" s="3"/>
      <c r="AM541" s="3"/>
      <c r="AN541" s="20"/>
      <c r="AO541" s="3"/>
    </row>
    <row r="542" spans="2:41" x14ac:dyDescent="0.25">
      <c r="B542" s="13" t="s">
        <v>15</v>
      </c>
      <c r="C542" s="12"/>
      <c r="E542" s="9"/>
      <c r="F542" s="10"/>
      <c r="G542" s="10"/>
      <c r="H542" s="5"/>
      <c r="N542" s="3"/>
      <c r="O542" s="3"/>
      <c r="P542" s="3"/>
      <c r="Q542" s="3"/>
      <c r="R542" s="20"/>
      <c r="S542" s="3"/>
      <c r="V542" s="19"/>
      <c r="X542" s="13" t="s">
        <v>15</v>
      </c>
      <c r="Y542" s="12"/>
      <c r="AA542" s="9"/>
      <c r="AB542" s="10"/>
      <c r="AC542" s="10"/>
      <c r="AD542" s="5"/>
      <c r="AJ542" s="3"/>
      <c r="AK542" s="3"/>
      <c r="AL542" s="3"/>
      <c r="AM542" s="3"/>
      <c r="AN542" s="20"/>
      <c r="AO542" s="3"/>
    </row>
    <row r="543" spans="2:41" x14ac:dyDescent="0.25">
      <c r="B543" s="13" t="s">
        <v>16</v>
      </c>
      <c r="C543" s="12"/>
      <c r="E543" s="161" t="s">
        <v>7</v>
      </c>
      <c r="F543" s="162"/>
      <c r="G543" s="163"/>
      <c r="H543" s="5">
        <f>SUM(H529:H542)</f>
        <v>0</v>
      </c>
      <c r="N543" s="3"/>
      <c r="O543" s="3"/>
      <c r="P543" s="3"/>
      <c r="Q543" s="3"/>
      <c r="R543" s="20"/>
      <c r="S543" s="3"/>
      <c r="V543" s="19"/>
      <c r="X543" s="13" t="s">
        <v>16</v>
      </c>
      <c r="Y543" s="12"/>
      <c r="AA543" s="161" t="s">
        <v>7</v>
      </c>
      <c r="AB543" s="162"/>
      <c r="AC543" s="163"/>
      <c r="AD543" s="5">
        <f>SUM(AD529:AD542)</f>
        <v>0</v>
      </c>
      <c r="AJ543" s="3"/>
      <c r="AK543" s="3"/>
      <c r="AL543" s="3"/>
      <c r="AM543" s="3"/>
      <c r="AN543" s="20"/>
      <c r="AO543" s="3"/>
    </row>
    <row r="544" spans="2:41" x14ac:dyDescent="0.25">
      <c r="B544" s="13" t="s">
        <v>17</v>
      </c>
      <c r="C544" s="12"/>
      <c r="E544" s="15"/>
      <c r="F544" s="15"/>
      <c r="G544" s="15"/>
      <c r="N544" s="3"/>
      <c r="O544" s="3"/>
      <c r="P544" s="3"/>
      <c r="Q544" s="3"/>
      <c r="R544" s="20"/>
      <c r="S544" s="3"/>
      <c r="V544" s="19"/>
      <c r="X544" s="13" t="s">
        <v>17</v>
      </c>
      <c r="Y544" s="12"/>
      <c r="AA544" s="15"/>
      <c r="AB544" s="15"/>
      <c r="AC544" s="15"/>
      <c r="AJ544" s="3"/>
      <c r="AK544" s="3"/>
      <c r="AL544" s="3"/>
      <c r="AM544" s="3"/>
      <c r="AN544" s="20"/>
      <c r="AO544" s="3"/>
    </row>
    <row r="545" spans="2:41" x14ac:dyDescent="0.25">
      <c r="B545" s="14"/>
      <c r="C545" s="12"/>
      <c r="N545" s="161" t="s">
        <v>7</v>
      </c>
      <c r="O545" s="162"/>
      <c r="P545" s="162"/>
      <c r="Q545" s="163"/>
      <c r="R545" s="20">
        <f>SUM(R529:R544)</f>
        <v>0</v>
      </c>
      <c r="S545" s="3"/>
      <c r="V545" s="19"/>
      <c r="X545" s="14"/>
      <c r="Y545" s="12"/>
      <c r="AJ545" s="161" t="s">
        <v>7</v>
      </c>
      <c r="AK545" s="162"/>
      <c r="AL545" s="162"/>
      <c r="AM545" s="163"/>
      <c r="AN545" s="20">
        <f>SUM(AN529:AN544)</f>
        <v>0</v>
      </c>
      <c r="AO545" s="3"/>
    </row>
    <row r="546" spans="2:41" x14ac:dyDescent="0.25">
      <c r="B546" s="14"/>
      <c r="C546" s="12"/>
      <c r="V546" s="19"/>
      <c r="X546" s="14"/>
      <c r="Y546" s="12"/>
    </row>
    <row r="547" spans="2:41" x14ac:dyDescent="0.25">
      <c r="B547" s="14"/>
      <c r="C547" s="12"/>
      <c r="V547" s="19"/>
      <c r="X547" s="14"/>
      <c r="Y547" s="12"/>
    </row>
    <row r="548" spans="2:41" x14ac:dyDescent="0.25">
      <c r="B548" s="14"/>
      <c r="C548" s="12"/>
      <c r="E548" s="16"/>
      <c r="V548" s="19"/>
      <c r="X548" s="14"/>
      <c r="Y548" s="12"/>
      <c r="AA548" s="16"/>
    </row>
    <row r="549" spans="2:41" x14ac:dyDescent="0.25">
      <c r="B549" s="14"/>
      <c r="C549" s="12"/>
      <c r="V549" s="19"/>
      <c r="X549" s="14"/>
      <c r="Y549" s="12"/>
    </row>
    <row r="550" spans="2:41" x14ac:dyDescent="0.25">
      <c r="B550" s="14"/>
      <c r="C550" s="12"/>
      <c r="V550" s="19"/>
      <c r="X550" s="14"/>
      <c r="Y550" s="12"/>
    </row>
    <row r="551" spans="2:41" x14ac:dyDescent="0.25">
      <c r="B551" s="14"/>
      <c r="C551" s="12"/>
      <c r="V551" s="19"/>
      <c r="X551" s="14"/>
      <c r="Y551" s="12"/>
    </row>
    <row r="552" spans="2:41" x14ac:dyDescent="0.25">
      <c r="B552" s="14"/>
      <c r="C552" s="12"/>
      <c r="V552" s="19"/>
      <c r="X552" s="14"/>
      <c r="Y552" s="12"/>
    </row>
    <row r="553" spans="2:41" x14ac:dyDescent="0.25">
      <c r="B553" s="14"/>
      <c r="C553" s="12"/>
      <c r="V553" s="19"/>
      <c r="X553" s="14"/>
      <c r="Y553" s="12"/>
    </row>
    <row r="554" spans="2:41" x14ac:dyDescent="0.25">
      <c r="B554" s="13"/>
      <c r="C554" s="12"/>
      <c r="V554" s="19"/>
      <c r="X554" s="13"/>
      <c r="Y554" s="12"/>
    </row>
    <row r="555" spans="2:41" x14ac:dyDescent="0.25">
      <c r="B555" s="17" t="s">
        <v>18</v>
      </c>
      <c r="C555" s="18">
        <f>SUM(C536:C554)</f>
        <v>0</v>
      </c>
      <c r="D555" s="30" t="s">
        <v>22</v>
      </c>
      <c r="E555" s="30" t="s">
        <v>21</v>
      </c>
      <c r="V555" s="19"/>
      <c r="X555" s="17" t="s">
        <v>18</v>
      </c>
      <c r="Y555" s="18">
        <f>SUM(Y536:Y554)</f>
        <v>0</v>
      </c>
      <c r="Z555" s="30" t="s">
        <v>22</v>
      </c>
      <c r="AA555" s="30" t="s">
        <v>21</v>
      </c>
    </row>
    <row r="556" spans="2:41" x14ac:dyDescent="0.25">
      <c r="E556" s="1" t="s">
        <v>19</v>
      </c>
      <c r="V556" s="19"/>
      <c r="AA556" s="1" t="s">
        <v>19</v>
      </c>
    </row>
    <row r="557" spans="2:41" x14ac:dyDescent="0.25">
      <c r="V557" s="19"/>
    </row>
    <row r="558" spans="2:41" x14ac:dyDescent="0.25">
      <c r="V558" s="19"/>
    </row>
    <row r="559" spans="2:41" x14ac:dyDescent="0.25">
      <c r="V559" s="19"/>
    </row>
    <row r="560" spans="2:41" x14ac:dyDescent="0.25">
      <c r="V560" s="19"/>
    </row>
    <row r="561" spans="8:31" x14ac:dyDescent="0.25">
      <c r="V561" s="19"/>
    </row>
    <row r="562" spans="8:31" x14ac:dyDescent="0.25">
      <c r="V562" s="19"/>
    </row>
    <row r="563" spans="8:31" x14ac:dyDescent="0.25">
      <c r="V563" s="19"/>
    </row>
    <row r="564" spans="8:31" x14ac:dyDescent="0.25">
      <c r="V564" s="19"/>
    </row>
    <row r="565" spans="8:31" x14ac:dyDescent="0.25">
      <c r="V565" s="19"/>
    </row>
    <row r="566" spans="8:31" x14ac:dyDescent="0.25">
      <c r="V566" s="19"/>
    </row>
    <row r="567" spans="8:31" x14ac:dyDescent="0.25">
      <c r="V567" s="19"/>
    </row>
    <row r="568" spans="8:31" x14ac:dyDescent="0.25">
      <c r="V568" s="19"/>
    </row>
    <row r="569" spans="8:31" x14ac:dyDescent="0.25">
      <c r="V569" s="19"/>
    </row>
    <row r="570" spans="8:31" x14ac:dyDescent="0.25">
      <c r="V570" s="19"/>
    </row>
    <row r="571" spans="8:31" x14ac:dyDescent="0.25">
      <c r="V571" s="19"/>
    </row>
    <row r="572" spans="8:31" x14ac:dyDescent="0.25">
      <c r="V572" s="19"/>
    </row>
    <row r="573" spans="8:31" x14ac:dyDescent="0.25">
      <c r="V573" s="19"/>
    </row>
    <row r="574" spans="8:31" x14ac:dyDescent="0.25">
      <c r="V574" s="19"/>
    </row>
    <row r="575" spans="8:31" x14ac:dyDescent="0.25">
      <c r="V575" s="19"/>
      <c r="AC575" s="164" t="s">
        <v>29</v>
      </c>
      <c r="AD575" s="164"/>
      <c r="AE575" s="164"/>
    </row>
    <row r="576" spans="8:31" x14ac:dyDescent="0.25">
      <c r="H576" s="165" t="s">
        <v>28</v>
      </c>
      <c r="I576" s="165"/>
      <c r="J576" s="165"/>
      <c r="V576" s="19"/>
      <c r="AC576" s="164"/>
      <c r="AD576" s="164"/>
      <c r="AE576" s="164"/>
    </row>
    <row r="577" spans="2:41" x14ac:dyDescent="0.25">
      <c r="H577" s="165"/>
      <c r="I577" s="165"/>
      <c r="J577" s="165"/>
      <c r="V577" s="19"/>
      <c r="AC577" s="164"/>
      <c r="AD577" s="164"/>
      <c r="AE577" s="164"/>
    </row>
    <row r="578" spans="2:41" x14ac:dyDescent="0.25">
      <c r="V578" s="19"/>
    </row>
    <row r="579" spans="2:41" x14ac:dyDescent="0.25">
      <c r="V579" s="19"/>
    </row>
    <row r="580" spans="2:41" ht="23.25" x14ac:dyDescent="0.35">
      <c r="B580" s="24" t="s">
        <v>67</v>
      </c>
      <c r="V580" s="19"/>
      <c r="X580" s="24" t="s">
        <v>67</v>
      </c>
    </row>
    <row r="581" spans="2:41" ht="23.25" x14ac:dyDescent="0.35">
      <c r="B581" s="25" t="s">
        <v>32</v>
      </c>
      <c r="C581" s="22">
        <f>IF(X527="PAGADO",0,Y532)</f>
        <v>0</v>
      </c>
      <c r="E581" s="166" t="s">
        <v>20</v>
      </c>
      <c r="F581" s="166"/>
      <c r="G581" s="166"/>
      <c r="H581" s="166"/>
      <c r="V581" s="19"/>
      <c r="X581" s="25" t="s">
        <v>32</v>
      </c>
      <c r="Y581" s="22">
        <f>IF(B581="PAGADO",0,C586)</f>
        <v>0</v>
      </c>
      <c r="AA581" s="166" t="s">
        <v>20</v>
      </c>
      <c r="AB581" s="166"/>
      <c r="AC581" s="166"/>
      <c r="AD581" s="166"/>
    </row>
    <row r="582" spans="2:41" x14ac:dyDescent="0.25">
      <c r="B582" s="1" t="s">
        <v>0</v>
      </c>
      <c r="C582" s="21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9"/>
      <c r="X582" s="1" t="s">
        <v>0</v>
      </c>
      <c r="Y582" s="21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2"/>
      <c r="E583" s="4"/>
      <c r="F583" s="3"/>
      <c r="G583" s="3"/>
      <c r="H583" s="5"/>
      <c r="N583" s="3"/>
      <c r="O583" s="3"/>
      <c r="P583" s="3"/>
      <c r="Q583" s="3"/>
      <c r="R583" s="20"/>
      <c r="S583" s="3"/>
      <c r="V583" s="19"/>
      <c r="Y583" s="22"/>
      <c r="AA583" s="4"/>
      <c r="AB583" s="3"/>
      <c r="AC583" s="3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" t="s">
        <v>24</v>
      </c>
      <c r="C584" s="21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20"/>
      <c r="S584" s="3"/>
      <c r="V584" s="19"/>
      <c r="X584" s="1" t="s">
        <v>24</v>
      </c>
      <c r="Y584" s="21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20"/>
      <c r="AO584" s="3"/>
    </row>
    <row r="585" spans="2:41" x14ac:dyDescent="0.25">
      <c r="B585" s="1" t="s">
        <v>9</v>
      </c>
      <c r="C585" s="22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20"/>
      <c r="S585" s="3"/>
      <c r="V585" s="19"/>
      <c r="X585" s="1" t="s">
        <v>9</v>
      </c>
      <c r="Y585" s="22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20"/>
      <c r="AO585" s="3"/>
    </row>
    <row r="586" spans="2:41" x14ac:dyDescent="0.25">
      <c r="B586" s="6" t="s">
        <v>25</v>
      </c>
      <c r="C586" s="23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20"/>
      <c r="S586" s="3"/>
      <c r="V586" s="19"/>
      <c r="X586" s="6" t="s">
        <v>8</v>
      </c>
      <c r="Y586" s="23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20"/>
      <c r="AO586" s="3"/>
    </row>
    <row r="587" spans="2:41" ht="26.25" x14ac:dyDescent="0.4">
      <c r="B587" s="167" t="str">
        <f>IF(C586&lt;0,"NO PAGAR","COBRAR")</f>
        <v>COBRAR</v>
      </c>
      <c r="C587" s="167"/>
      <c r="E587" s="9"/>
      <c r="F587" s="10"/>
      <c r="G587" s="10"/>
      <c r="H587" s="5"/>
      <c r="N587" s="3"/>
      <c r="O587" s="3"/>
      <c r="P587" s="3"/>
      <c r="Q587" s="3"/>
      <c r="R587" s="20"/>
      <c r="S587" s="3"/>
      <c r="V587" s="19"/>
      <c r="X587" s="167" t="str">
        <f>IF(Y586&lt;0,"NO PAGAR","COBRAR")</f>
        <v>COBRAR</v>
      </c>
      <c r="Y587" s="167"/>
      <c r="AA587" s="9"/>
      <c r="AB587" s="10"/>
      <c r="AC587" s="10"/>
      <c r="AD587" s="5"/>
      <c r="AJ587" s="3"/>
      <c r="AK587" s="3"/>
      <c r="AL587" s="3"/>
      <c r="AM587" s="3"/>
      <c r="AN587" s="20"/>
      <c r="AO587" s="3"/>
    </row>
    <row r="588" spans="2:41" x14ac:dyDescent="0.25">
      <c r="B588" s="159" t="s">
        <v>9</v>
      </c>
      <c r="C588" s="160"/>
      <c r="E588" s="9"/>
      <c r="F588" s="10"/>
      <c r="G588" s="10"/>
      <c r="H588" s="5"/>
      <c r="N588" s="3"/>
      <c r="O588" s="3"/>
      <c r="P588" s="3"/>
      <c r="Q588" s="3"/>
      <c r="R588" s="20"/>
      <c r="S588" s="3"/>
      <c r="V588" s="19"/>
      <c r="X588" s="159" t="s">
        <v>9</v>
      </c>
      <c r="Y588" s="160"/>
      <c r="AA588" s="9"/>
      <c r="AB588" s="10"/>
      <c r="AC588" s="10"/>
      <c r="AD588" s="5"/>
      <c r="AJ588" s="3"/>
      <c r="AK588" s="3"/>
      <c r="AL588" s="3"/>
      <c r="AM588" s="3"/>
      <c r="AN588" s="20"/>
      <c r="AO588" s="3"/>
    </row>
    <row r="589" spans="2:41" x14ac:dyDescent="0.25">
      <c r="B589" s="11" t="str">
        <f>IF(C622&lt;0,"SALDO A FAVOR","SALDO ADELANTAD0'")</f>
        <v>SALDO ADELANTAD0'</v>
      </c>
      <c r="C589" s="12">
        <f>IF(Y532&lt;=0,Y532*-1)</f>
        <v>0</v>
      </c>
      <c r="E589" s="9"/>
      <c r="F589" s="10"/>
      <c r="G589" s="10"/>
      <c r="H589" s="5"/>
      <c r="N589" s="3"/>
      <c r="O589" s="3"/>
      <c r="P589" s="3"/>
      <c r="Q589" s="3"/>
      <c r="R589" s="20"/>
      <c r="S589" s="3"/>
      <c r="V589" s="19"/>
      <c r="X589" s="11" t="str">
        <f>IF(C586&lt;0,"SALDO ADELANTADO","SALDO A FAVOR'")</f>
        <v>SALDO A FAVOR'</v>
      </c>
      <c r="Y589" s="12">
        <f>IF(C586&lt;=0,C586*-1)</f>
        <v>0</v>
      </c>
      <c r="AA589" s="9"/>
      <c r="AB589" s="10"/>
      <c r="AC589" s="10"/>
      <c r="AD589" s="5"/>
      <c r="AJ589" s="3"/>
      <c r="AK589" s="3"/>
      <c r="AL589" s="3"/>
      <c r="AM589" s="3"/>
      <c r="AN589" s="20"/>
      <c r="AO589" s="3"/>
    </row>
    <row r="590" spans="2:41" x14ac:dyDescent="0.25">
      <c r="B590" s="13" t="s">
        <v>10</v>
      </c>
      <c r="C590" s="12">
        <f>R599</f>
        <v>0</v>
      </c>
      <c r="E590" s="9"/>
      <c r="F590" s="10"/>
      <c r="G590" s="10"/>
      <c r="H590" s="5"/>
      <c r="N590" s="3"/>
      <c r="O590" s="3"/>
      <c r="P590" s="3"/>
      <c r="Q590" s="3"/>
      <c r="R590" s="20"/>
      <c r="S590" s="3"/>
      <c r="V590" s="19"/>
      <c r="X590" s="13" t="s">
        <v>10</v>
      </c>
      <c r="Y590" s="12">
        <f>AN599</f>
        <v>0</v>
      </c>
      <c r="AA590" s="9"/>
      <c r="AB590" s="10"/>
      <c r="AC590" s="10"/>
      <c r="AD590" s="5"/>
      <c r="AJ590" s="3"/>
      <c r="AK590" s="3"/>
      <c r="AL590" s="3"/>
      <c r="AM590" s="3"/>
      <c r="AN590" s="20"/>
      <c r="AO590" s="3"/>
    </row>
    <row r="591" spans="2:41" x14ac:dyDescent="0.25">
      <c r="B591" s="13" t="s">
        <v>11</v>
      </c>
      <c r="C591" s="12"/>
      <c r="E591" s="9"/>
      <c r="F591" s="10"/>
      <c r="G591" s="10"/>
      <c r="H591" s="5"/>
      <c r="N591" s="3"/>
      <c r="O591" s="3"/>
      <c r="P591" s="3"/>
      <c r="Q591" s="3"/>
      <c r="R591" s="20"/>
      <c r="S591" s="3"/>
      <c r="V591" s="19"/>
      <c r="X591" s="13" t="s">
        <v>11</v>
      </c>
      <c r="Y591" s="12"/>
      <c r="AA591" s="9"/>
      <c r="AB591" s="10"/>
      <c r="AC591" s="10"/>
      <c r="AD591" s="5"/>
      <c r="AJ591" s="3"/>
      <c r="AK591" s="3"/>
      <c r="AL591" s="3"/>
      <c r="AM591" s="3"/>
      <c r="AN591" s="20"/>
      <c r="AO591" s="3"/>
    </row>
    <row r="592" spans="2:41" x14ac:dyDescent="0.25">
      <c r="B592" s="13" t="s">
        <v>12</v>
      </c>
      <c r="C592" s="12"/>
      <c r="E592" s="9"/>
      <c r="F592" s="10"/>
      <c r="G592" s="10"/>
      <c r="H592" s="5"/>
      <c r="N592" s="3"/>
      <c r="O592" s="3"/>
      <c r="P592" s="3"/>
      <c r="Q592" s="3"/>
      <c r="R592" s="20"/>
      <c r="S592" s="3"/>
      <c r="V592" s="19"/>
      <c r="X592" s="13" t="s">
        <v>12</v>
      </c>
      <c r="Y592" s="12"/>
      <c r="AA592" s="9"/>
      <c r="AB592" s="10"/>
      <c r="AC592" s="10"/>
      <c r="AD592" s="5"/>
      <c r="AJ592" s="3"/>
      <c r="AK592" s="3"/>
      <c r="AL592" s="3"/>
      <c r="AM592" s="3"/>
      <c r="AN592" s="20"/>
      <c r="AO592" s="3"/>
    </row>
    <row r="593" spans="2:41" x14ac:dyDescent="0.25">
      <c r="B593" s="13" t="s">
        <v>13</v>
      </c>
      <c r="C593" s="12"/>
      <c r="E593" s="9"/>
      <c r="F593" s="10"/>
      <c r="G593" s="10"/>
      <c r="H593" s="5"/>
      <c r="N593" s="3"/>
      <c r="O593" s="3"/>
      <c r="P593" s="3"/>
      <c r="Q593" s="3"/>
      <c r="R593" s="20"/>
      <c r="S593" s="3"/>
      <c r="V593" s="19"/>
      <c r="X593" s="13" t="s">
        <v>13</v>
      </c>
      <c r="Y593" s="12"/>
      <c r="AA593" s="9"/>
      <c r="AB593" s="10"/>
      <c r="AC593" s="10"/>
      <c r="AD593" s="5"/>
      <c r="AJ593" s="3"/>
      <c r="AK593" s="3"/>
      <c r="AL593" s="3"/>
      <c r="AM593" s="3"/>
      <c r="AN593" s="20"/>
      <c r="AO593" s="3"/>
    </row>
    <row r="594" spans="2:41" x14ac:dyDescent="0.25">
      <c r="B594" s="13" t="s">
        <v>14</v>
      </c>
      <c r="C594" s="12"/>
      <c r="E594" s="9"/>
      <c r="F594" s="10"/>
      <c r="G594" s="10"/>
      <c r="H594" s="5"/>
      <c r="N594" s="3"/>
      <c r="O594" s="3"/>
      <c r="P594" s="3"/>
      <c r="Q594" s="3"/>
      <c r="R594" s="20"/>
      <c r="S594" s="3"/>
      <c r="V594" s="19"/>
      <c r="X594" s="13" t="s">
        <v>14</v>
      </c>
      <c r="Y594" s="12"/>
      <c r="AA594" s="9"/>
      <c r="AB594" s="10"/>
      <c r="AC594" s="10"/>
      <c r="AD594" s="5"/>
      <c r="AJ594" s="3"/>
      <c r="AK594" s="3"/>
      <c r="AL594" s="3"/>
      <c r="AM594" s="3"/>
      <c r="AN594" s="20"/>
      <c r="AO594" s="3"/>
    </row>
    <row r="595" spans="2:41" x14ac:dyDescent="0.25">
      <c r="B595" s="13" t="s">
        <v>15</v>
      </c>
      <c r="C595" s="12"/>
      <c r="E595" s="9"/>
      <c r="F595" s="10"/>
      <c r="G595" s="10"/>
      <c r="H595" s="5"/>
      <c r="N595" s="3"/>
      <c r="O595" s="3"/>
      <c r="P595" s="3"/>
      <c r="Q595" s="3"/>
      <c r="R595" s="20"/>
      <c r="S595" s="3"/>
      <c r="V595" s="19"/>
      <c r="X595" s="13" t="s">
        <v>15</v>
      </c>
      <c r="Y595" s="12"/>
      <c r="AA595" s="9"/>
      <c r="AB595" s="10"/>
      <c r="AC595" s="10"/>
      <c r="AD595" s="5"/>
      <c r="AJ595" s="3"/>
      <c r="AK595" s="3"/>
      <c r="AL595" s="3"/>
      <c r="AM595" s="3"/>
      <c r="AN595" s="20"/>
      <c r="AO595" s="3"/>
    </row>
    <row r="596" spans="2:41" x14ac:dyDescent="0.25">
      <c r="B596" s="13" t="s">
        <v>16</v>
      </c>
      <c r="C596" s="12"/>
      <c r="E596" s="9"/>
      <c r="F596" s="10"/>
      <c r="G596" s="10"/>
      <c r="H596" s="5"/>
      <c r="N596" s="3"/>
      <c r="O596" s="3"/>
      <c r="P596" s="3"/>
      <c r="Q596" s="3"/>
      <c r="R596" s="20"/>
      <c r="S596" s="3"/>
      <c r="V596" s="19"/>
      <c r="X596" s="13" t="s">
        <v>16</v>
      </c>
      <c r="Y596" s="12"/>
      <c r="AA596" s="9"/>
      <c r="AB596" s="10"/>
      <c r="AC596" s="10"/>
      <c r="AD596" s="5"/>
      <c r="AJ596" s="3"/>
      <c r="AK596" s="3"/>
      <c r="AL596" s="3"/>
      <c r="AM596" s="3"/>
      <c r="AN596" s="20"/>
      <c r="AO596" s="3"/>
    </row>
    <row r="597" spans="2:41" x14ac:dyDescent="0.25">
      <c r="B597" s="13" t="s">
        <v>17</v>
      </c>
      <c r="C597" s="12"/>
      <c r="E597" s="161" t="s">
        <v>7</v>
      </c>
      <c r="F597" s="162"/>
      <c r="G597" s="163"/>
      <c r="H597" s="5">
        <f>SUM(H583:H596)</f>
        <v>0</v>
      </c>
      <c r="N597" s="3"/>
      <c r="O597" s="3"/>
      <c r="P597" s="3"/>
      <c r="Q597" s="3"/>
      <c r="R597" s="20"/>
      <c r="S597" s="3"/>
      <c r="V597" s="19"/>
      <c r="X597" s="13" t="s">
        <v>17</v>
      </c>
      <c r="Y597" s="12"/>
      <c r="AA597" s="161" t="s">
        <v>7</v>
      </c>
      <c r="AB597" s="162"/>
      <c r="AC597" s="163"/>
      <c r="AD597" s="5">
        <f>SUM(AD583:AD596)</f>
        <v>0</v>
      </c>
      <c r="AJ597" s="3"/>
      <c r="AK597" s="3"/>
      <c r="AL597" s="3"/>
      <c r="AM597" s="3"/>
      <c r="AN597" s="20"/>
      <c r="AO597" s="3"/>
    </row>
    <row r="598" spans="2:41" x14ac:dyDescent="0.25">
      <c r="B598" s="14"/>
      <c r="C598" s="12"/>
      <c r="E598" s="15"/>
      <c r="F598" s="15"/>
      <c r="G598" s="15"/>
      <c r="N598" s="3"/>
      <c r="O598" s="3"/>
      <c r="P598" s="3"/>
      <c r="Q598" s="3"/>
      <c r="R598" s="20"/>
      <c r="S598" s="3"/>
      <c r="V598" s="19"/>
      <c r="X598" s="14"/>
      <c r="Y598" s="12"/>
      <c r="AA598" s="15"/>
      <c r="AB598" s="15"/>
      <c r="AC598" s="15"/>
      <c r="AJ598" s="3"/>
      <c r="AK598" s="3"/>
      <c r="AL598" s="3"/>
      <c r="AM598" s="3"/>
      <c r="AN598" s="20"/>
      <c r="AO598" s="3"/>
    </row>
    <row r="599" spans="2:41" x14ac:dyDescent="0.25">
      <c r="B599" s="14"/>
      <c r="C599" s="12"/>
      <c r="N599" s="161" t="s">
        <v>7</v>
      </c>
      <c r="O599" s="162"/>
      <c r="P599" s="162"/>
      <c r="Q599" s="163"/>
      <c r="R599" s="20">
        <f>SUM(R583:R598)</f>
        <v>0</v>
      </c>
      <c r="S599" s="3"/>
      <c r="V599" s="19"/>
      <c r="X599" s="14"/>
      <c r="Y599" s="12"/>
      <c r="AJ599" s="161" t="s">
        <v>7</v>
      </c>
      <c r="AK599" s="162"/>
      <c r="AL599" s="162"/>
      <c r="AM599" s="163"/>
      <c r="AN599" s="20">
        <f>SUM(AN583:AN598)</f>
        <v>0</v>
      </c>
      <c r="AO599" s="3"/>
    </row>
    <row r="600" spans="2:41" x14ac:dyDescent="0.25">
      <c r="B600" s="14"/>
      <c r="C600" s="12"/>
      <c r="V600" s="19"/>
      <c r="X600" s="14"/>
      <c r="Y600" s="12"/>
    </row>
    <row r="601" spans="2:41" x14ac:dyDescent="0.25">
      <c r="B601" s="14"/>
      <c r="C601" s="12"/>
      <c r="V601" s="19"/>
      <c r="X601" s="14"/>
      <c r="Y601" s="12"/>
    </row>
    <row r="602" spans="2:41" x14ac:dyDescent="0.25">
      <c r="B602" s="14"/>
      <c r="C602" s="12"/>
      <c r="E602" s="16"/>
      <c r="V602" s="19"/>
      <c r="X602" s="14"/>
      <c r="Y602" s="12"/>
      <c r="AA602" s="16"/>
    </row>
    <row r="603" spans="2:41" x14ac:dyDescent="0.25">
      <c r="B603" s="14"/>
      <c r="C603" s="12"/>
      <c r="V603" s="19"/>
      <c r="X603" s="14"/>
      <c r="Y603" s="12"/>
    </row>
    <row r="604" spans="2:41" x14ac:dyDescent="0.25">
      <c r="B604" s="14"/>
      <c r="C604" s="12"/>
      <c r="V604" s="19"/>
      <c r="X604" s="14"/>
      <c r="Y604" s="12"/>
    </row>
    <row r="605" spans="2:41" x14ac:dyDescent="0.25">
      <c r="B605" s="14"/>
      <c r="C605" s="12"/>
      <c r="V605" s="19"/>
      <c r="X605" s="14"/>
      <c r="Y605" s="12"/>
    </row>
    <row r="606" spans="2:41" x14ac:dyDescent="0.25">
      <c r="B606" s="14"/>
      <c r="C606" s="12"/>
      <c r="V606" s="19"/>
      <c r="X606" s="14"/>
      <c r="Y606" s="12"/>
    </row>
    <row r="607" spans="2:41" x14ac:dyDescent="0.25">
      <c r="B607" s="13"/>
      <c r="C607" s="12"/>
      <c r="V607" s="19"/>
      <c r="X607" s="13"/>
      <c r="Y607" s="12"/>
    </row>
    <row r="608" spans="2:41" x14ac:dyDescent="0.25">
      <c r="B608" s="17" t="s">
        <v>18</v>
      </c>
      <c r="C608" s="18">
        <f>SUM(C589:C607)</f>
        <v>0</v>
      </c>
      <c r="V608" s="19"/>
      <c r="X608" s="17" t="s">
        <v>18</v>
      </c>
      <c r="Y608" s="18">
        <f>SUM(Y589:Y607)</f>
        <v>0</v>
      </c>
    </row>
    <row r="609" spans="1:43" x14ac:dyDescent="0.25">
      <c r="D609" s="30" t="s">
        <v>22</v>
      </c>
      <c r="E609" s="30" t="s">
        <v>21</v>
      </c>
      <c r="V609" s="19"/>
      <c r="Z609" s="30" t="s">
        <v>22</v>
      </c>
      <c r="AA609" s="30" t="s">
        <v>21</v>
      </c>
    </row>
    <row r="610" spans="1:43" x14ac:dyDescent="0.25">
      <c r="E610" s="1" t="s">
        <v>19</v>
      </c>
      <c r="V610" s="19"/>
      <c r="AA610" s="1" t="s">
        <v>19</v>
      </c>
    </row>
    <row r="611" spans="1:43" x14ac:dyDescent="0.25">
      <c r="V611" s="19"/>
    </row>
    <row r="612" spans="1:43" x14ac:dyDescent="0.25">
      <c r="V612" s="19"/>
    </row>
    <row r="613" spans="1:43" x14ac:dyDescent="0.25">
      <c r="V613" s="19"/>
    </row>
    <row r="614" spans="1:43" x14ac:dyDescent="0.25">
      <c r="V614" s="19"/>
    </row>
    <row r="615" spans="1:43" x14ac:dyDescent="0.25">
      <c r="V615" s="19"/>
    </row>
    <row r="616" spans="1:43" x14ac:dyDescent="0.25">
      <c r="V616" s="19"/>
    </row>
    <row r="617" spans="1:43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</row>
    <row r="618" spans="1:43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</row>
    <row r="619" spans="1:43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</row>
    <row r="620" spans="1:43" x14ac:dyDescent="0.25">
      <c r="V620" s="19"/>
    </row>
    <row r="621" spans="1:43" x14ac:dyDescent="0.25">
      <c r="H621" s="165" t="s">
        <v>30</v>
      </c>
      <c r="I621" s="165"/>
      <c r="J621" s="165"/>
      <c r="V621" s="19"/>
      <c r="AA621" s="165" t="s">
        <v>31</v>
      </c>
      <c r="AB621" s="165"/>
      <c r="AC621" s="165"/>
    </row>
    <row r="622" spans="1:43" x14ac:dyDescent="0.25">
      <c r="H622" s="165"/>
      <c r="I622" s="165"/>
      <c r="J622" s="165"/>
      <c r="V622" s="19"/>
      <c r="AA622" s="165"/>
      <c r="AB622" s="165"/>
      <c r="AC622" s="165"/>
    </row>
    <row r="623" spans="1:43" x14ac:dyDescent="0.25">
      <c r="V623" s="19"/>
    </row>
    <row r="624" spans="1:43" x14ac:dyDescent="0.25">
      <c r="V624" s="19"/>
    </row>
    <row r="625" spans="2:41" ht="23.25" x14ac:dyDescent="0.35">
      <c r="B625" s="26" t="s">
        <v>67</v>
      </c>
      <c r="V625" s="19"/>
      <c r="X625" s="24" t="s">
        <v>67</v>
      </c>
    </row>
    <row r="626" spans="2:41" ht="23.25" x14ac:dyDescent="0.35">
      <c r="B626" s="25" t="s">
        <v>32</v>
      </c>
      <c r="C626" s="22">
        <f>IF(X581="PAGADO",0,C586)</f>
        <v>0</v>
      </c>
      <c r="E626" s="166" t="s">
        <v>20</v>
      </c>
      <c r="F626" s="166"/>
      <c r="G626" s="166"/>
      <c r="H626" s="166"/>
      <c r="V626" s="19"/>
      <c r="X626" s="25" t="s">
        <v>32</v>
      </c>
      <c r="Y626" s="22">
        <f>IF(B1426="PAGADO",0,C631)</f>
        <v>0</v>
      </c>
      <c r="AA626" s="166" t="s">
        <v>20</v>
      </c>
      <c r="AB626" s="166"/>
      <c r="AC626" s="166"/>
      <c r="AD626" s="166"/>
    </row>
    <row r="627" spans="2:41" x14ac:dyDescent="0.25">
      <c r="B627" s="1" t="s">
        <v>0</v>
      </c>
      <c r="C627" s="21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9"/>
      <c r="X627" s="1" t="s">
        <v>0</v>
      </c>
      <c r="Y627" s="21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2"/>
      <c r="E628" s="4"/>
      <c r="F628" s="3"/>
      <c r="G628" s="3"/>
      <c r="H628" s="5"/>
      <c r="N628" s="3"/>
      <c r="O628" s="3"/>
      <c r="P628" s="3"/>
      <c r="Q628" s="3"/>
      <c r="R628" s="20"/>
      <c r="S628" s="3"/>
      <c r="V628" s="19"/>
      <c r="Y628" s="22"/>
      <c r="AA628" s="4"/>
      <c r="AB628" s="3"/>
      <c r="AC628" s="3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" t="s">
        <v>24</v>
      </c>
      <c r="C629" s="21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20"/>
      <c r="S629" s="3"/>
      <c r="V629" s="19"/>
      <c r="X629" s="1" t="s">
        <v>24</v>
      </c>
      <c r="Y629" s="21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20"/>
      <c r="AO629" s="3"/>
    </row>
    <row r="630" spans="2:41" x14ac:dyDescent="0.25">
      <c r="B630" s="1" t="s">
        <v>9</v>
      </c>
      <c r="C630" s="22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20"/>
      <c r="S630" s="3"/>
      <c r="V630" s="19"/>
      <c r="X630" s="1" t="s">
        <v>9</v>
      </c>
      <c r="Y630" s="22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20"/>
      <c r="AO630" s="3"/>
    </row>
    <row r="631" spans="2:41" x14ac:dyDescent="0.25">
      <c r="B631" s="6" t="s">
        <v>26</v>
      </c>
      <c r="C631" s="23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20"/>
      <c r="S631" s="3"/>
      <c r="V631" s="19"/>
      <c r="X631" s="6" t="s">
        <v>27</v>
      </c>
      <c r="Y631" s="23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20"/>
      <c r="AO631" s="3"/>
    </row>
    <row r="632" spans="2:41" ht="23.25" x14ac:dyDescent="0.35">
      <c r="B632" s="6"/>
      <c r="C632" s="7"/>
      <c r="E632" s="9"/>
      <c r="F632" s="10"/>
      <c r="G632" s="10"/>
      <c r="H632" s="5"/>
      <c r="N632" s="3"/>
      <c r="O632" s="3"/>
      <c r="P632" s="3"/>
      <c r="Q632" s="3"/>
      <c r="R632" s="20"/>
      <c r="S632" s="3"/>
      <c r="V632" s="19"/>
      <c r="X632" s="168" t="str">
        <f>IF(Y631&lt;0,"NO PAGAR","COBRAR'")</f>
        <v>COBRAR'</v>
      </c>
      <c r="Y632" s="168"/>
      <c r="AA632" s="9"/>
      <c r="AB632" s="10"/>
      <c r="AC632" s="10"/>
      <c r="AD632" s="5"/>
      <c r="AJ632" s="3"/>
      <c r="AK632" s="3"/>
      <c r="AL632" s="3"/>
      <c r="AM632" s="3"/>
      <c r="AN632" s="20"/>
      <c r="AO632" s="3"/>
    </row>
    <row r="633" spans="2:41" ht="23.25" x14ac:dyDescent="0.35">
      <c r="B633" s="168" t="str">
        <f>IF(C631&lt;0,"NO PAGAR","COBRAR'")</f>
        <v>COBRAR'</v>
      </c>
      <c r="C633" s="168"/>
      <c r="E633" s="9"/>
      <c r="F633" s="10"/>
      <c r="G633" s="10"/>
      <c r="H633" s="5"/>
      <c r="N633" s="3"/>
      <c r="O633" s="3"/>
      <c r="P633" s="3"/>
      <c r="Q633" s="3"/>
      <c r="R633" s="20"/>
      <c r="S633" s="3"/>
      <c r="V633" s="19"/>
      <c r="X633" s="6"/>
      <c r="Y633" s="8"/>
      <c r="AA633" s="9"/>
      <c r="AB633" s="10"/>
      <c r="AC633" s="10"/>
      <c r="AD633" s="5"/>
      <c r="AJ633" s="3"/>
      <c r="AK633" s="3"/>
      <c r="AL633" s="3"/>
      <c r="AM633" s="3"/>
      <c r="AN633" s="20"/>
      <c r="AO633" s="3"/>
    </row>
    <row r="634" spans="2:41" x14ac:dyDescent="0.25">
      <c r="B634" s="159" t="s">
        <v>9</v>
      </c>
      <c r="C634" s="160"/>
      <c r="E634" s="9"/>
      <c r="F634" s="10"/>
      <c r="G634" s="10"/>
      <c r="H634" s="5"/>
      <c r="N634" s="3"/>
      <c r="O634" s="3"/>
      <c r="P634" s="3"/>
      <c r="Q634" s="3"/>
      <c r="R634" s="20"/>
      <c r="S634" s="3"/>
      <c r="V634" s="19"/>
      <c r="X634" s="159" t="s">
        <v>9</v>
      </c>
      <c r="Y634" s="160"/>
      <c r="AA634" s="9"/>
      <c r="AB634" s="10"/>
      <c r="AC634" s="10"/>
      <c r="AD634" s="5"/>
      <c r="AJ634" s="3"/>
      <c r="AK634" s="3"/>
      <c r="AL634" s="3"/>
      <c r="AM634" s="3"/>
      <c r="AN634" s="20"/>
      <c r="AO634" s="3"/>
    </row>
    <row r="635" spans="2:41" x14ac:dyDescent="0.25">
      <c r="B635" s="11" t="str">
        <f>IF(Y586&lt;0,"SALDO ADELANTADO","SALDO A FAVOR '")</f>
        <v>SALDO A FAVOR '</v>
      </c>
      <c r="C635" s="12">
        <f>IF(Y586&lt;=0,Y586*-1)</f>
        <v>0</v>
      </c>
      <c r="E635" s="9"/>
      <c r="F635" s="10"/>
      <c r="G635" s="10"/>
      <c r="H635" s="5"/>
      <c r="N635" s="3"/>
      <c r="O635" s="3"/>
      <c r="P635" s="3"/>
      <c r="Q635" s="3"/>
      <c r="R635" s="20"/>
      <c r="S635" s="3"/>
      <c r="V635" s="19"/>
      <c r="X635" s="11" t="str">
        <f>IF(C631&lt;0,"SALDO ADELANTADO","SALDO A FAVOR'")</f>
        <v>SALDO A FAVOR'</v>
      </c>
      <c r="Y635" s="12">
        <f>IF(C631&lt;=0,C631*-1)</f>
        <v>0</v>
      </c>
      <c r="AA635" s="9"/>
      <c r="AB635" s="10"/>
      <c r="AC635" s="10"/>
      <c r="AD635" s="5"/>
      <c r="AJ635" s="3"/>
      <c r="AK635" s="3"/>
      <c r="AL635" s="3"/>
      <c r="AM635" s="3"/>
      <c r="AN635" s="20"/>
      <c r="AO635" s="3"/>
    </row>
    <row r="636" spans="2:41" x14ac:dyDescent="0.25">
      <c r="B636" s="13" t="s">
        <v>10</v>
      </c>
      <c r="C636" s="12">
        <f>R644</f>
        <v>0</v>
      </c>
      <c r="E636" s="9"/>
      <c r="F636" s="10"/>
      <c r="G636" s="10"/>
      <c r="H636" s="5"/>
      <c r="N636" s="3"/>
      <c r="O636" s="3"/>
      <c r="P636" s="3"/>
      <c r="Q636" s="3"/>
      <c r="R636" s="20"/>
      <c r="S636" s="3"/>
      <c r="V636" s="19"/>
      <c r="X636" s="13" t="s">
        <v>10</v>
      </c>
      <c r="Y636" s="12">
        <f>AN644</f>
        <v>0</v>
      </c>
      <c r="AA636" s="9"/>
      <c r="AB636" s="10"/>
      <c r="AC636" s="10"/>
      <c r="AD636" s="5"/>
      <c r="AJ636" s="3"/>
      <c r="AK636" s="3"/>
      <c r="AL636" s="3"/>
      <c r="AM636" s="3"/>
      <c r="AN636" s="20"/>
      <c r="AO636" s="3"/>
    </row>
    <row r="637" spans="2:41" x14ac:dyDescent="0.25">
      <c r="B637" s="13" t="s">
        <v>11</v>
      </c>
      <c r="C637" s="12"/>
      <c r="E637" s="9"/>
      <c r="F637" s="10"/>
      <c r="G637" s="10"/>
      <c r="H637" s="5"/>
      <c r="N637" s="3"/>
      <c r="O637" s="3"/>
      <c r="P637" s="3"/>
      <c r="Q637" s="3"/>
      <c r="R637" s="20"/>
      <c r="S637" s="3"/>
      <c r="V637" s="19"/>
      <c r="X637" s="13" t="s">
        <v>11</v>
      </c>
      <c r="Y637" s="12"/>
      <c r="AA637" s="9"/>
      <c r="AB637" s="10"/>
      <c r="AC637" s="10"/>
      <c r="AD637" s="5"/>
      <c r="AJ637" s="3"/>
      <c r="AK637" s="3"/>
      <c r="AL637" s="3"/>
      <c r="AM637" s="3"/>
      <c r="AN637" s="20"/>
      <c r="AO637" s="3"/>
    </row>
    <row r="638" spans="2:41" x14ac:dyDescent="0.25">
      <c r="B638" s="13" t="s">
        <v>12</v>
      </c>
      <c r="C638" s="12"/>
      <c r="E638" s="9"/>
      <c r="F638" s="10"/>
      <c r="G638" s="10"/>
      <c r="H638" s="5"/>
      <c r="N638" s="3"/>
      <c r="O638" s="3"/>
      <c r="P638" s="3"/>
      <c r="Q638" s="3"/>
      <c r="R638" s="20"/>
      <c r="S638" s="3"/>
      <c r="V638" s="19"/>
      <c r="X638" s="13" t="s">
        <v>12</v>
      </c>
      <c r="Y638" s="12"/>
      <c r="AA638" s="9"/>
      <c r="AB638" s="10"/>
      <c r="AC638" s="10"/>
      <c r="AD638" s="5"/>
      <c r="AJ638" s="3"/>
      <c r="AK638" s="3"/>
      <c r="AL638" s="3"/>
      <c r="AM638" s="3"/>
      <c r="AN638" s="20"/>
      <c r="AO638" s="3"/>
    </row>
    <row r="639" spans="2:41" x14ac:dyDescent="0.25">
      <c r="B639" s="13" t="s">
        <v>13</v>
      </c>
      <c r="C639" s="12"/>
      <c r="E639" s="9"/>
      <c r="F639" s="10"/>
      <c r="G639" s="10"/>
      <c r="H639" s="5"/>
      <c r="N639" s="3"/>
      <c r="O639" s="3"/>
      <c r="P639" s="3"/>
      <c r="Q639" s="3"/>
      <c r="R639" s="20"/>
      <c r="S639" s="3"/>
      <c r="V639" s="19"/>
      <c r="X639" s="13" t="s">
        <v>13</v>
      </c>
      <c r="Y639" s="12"/>
      <c r="AA639" s="9"/>
      <c r="AB639" s="10"/>
      <c r="AC639" s="10"/>
      <c r="AD639" s="5"/>
      <c r="AJ639" s="3"/>
      <c r="AK639" s="3"/>
      <c r="AL639" s="3"/>
      <c r="AM639" s="3"/>
      <c r="AN639" s="20"/>
      <c r="AO639" s="3"/>
    </row>
    <row r="640" spans="2:41" x14ac:dyDescent="0.25">
      <c r="B640" s="13" t="s">
        <v>14</v>
      </c>
      <c r="C640" s="12"/>
      <c r="E640" s="9"/>
      <c r="F640" s="10"/>
      <c r="G640" s="10"/>
      <c r="H640" s="5"/>
      <c r="N640" s="3"/>
      <c r="O640" s="3"/>
      <c r="P640" s="3"/>
      <c r="Q640" s="3"/>
      <c r="R640" s="20"/>
      <c r="S640" s="3"/>
      <c r="V640" s="19"/>
      <c r="X640" s="13" t="s">
        <v>14</v>
      </c>
      <c r="Y640" s="12"/>
      <c r="AA640" s="9"/>
      <c r="AB640" s="10"/>
      <c r="AC640" s="10"/>
      <c r="AD640" s="5"/>
      <c r="AJ640" s="3"/>
      <c r="AK640" s="3"/>
      <c r="AL640" s="3"/>
      <c r="AM640" s="3"/>
      <c r="AN640" s="20"/>
      <c r="AO640" s="3"/>
    </row>
    <row r="641" spans="2:41" x14ac:dyDescent="0.25">
      <c r="B641" s="13" t="s">
        <v>15</v>
      </c>
      <c r="C641" s="12"/>
      <c r="E641" s="9"/>
      <c r="F641" s="10"/>
      <c r="G641" s="10"/>
      <c r="H641" s="5"/>
      <c r="N641" s="3"/>
      <c r="O641" s="3"/>
      <c r="P641" s="3"/>
      <c r="Q641" s="3"/>
      <c r="R641" s="20"/>
      <c r="S641" s="3"/>
      <c r="V641" s="19"/>
      <c r="X641" s="13" t="s">
        <v>15</v>
      </c>
      <c r="Y641" s="12"/>
      <c r="AA641" s="9"/>
      <c r="AB641" s="10"/>
      <c r="AC641" s="10"/>
      <c r="AD641" s="5"/>
      <c r="AJ641" s="3"/>
      <c r="AK641" s="3"/>
      <c r="AL641" s="3"/>
      <c r="AM641" s="3"/>
      <c r="AN641" s="20"/>
      <c r="AO641" s="3"/>
    </row>
    <row r="642" spans="2:41" x14ac:dyDescent="0.25">
      <c r="B642" s="13" t="s">
        <v>16</v>
      </c>
      <c r="C642" s="12"/>
      <c r="E642" s="161" t="s">
        <v>7</v>
      </c>
      <c r="F642" s="162"/>
      <c r="G642" s="163"/>
      <c r="H642" s="5">
        <f>SUM(H628:H641)</f>
        <v>0</v>
      </c>
      <c r="N642" s="3"/>
      <c r="O642" s="3"/>
      <c r="P642" s="3"/>
      <c r="Q642" s="3"/>
      <c r="R642" s="20"/>
      <c r="S642" s="3"/>
      <c r="V642" s="19"/>
      <c r="X642" s="13" t="s">
        <v>16</v>
      </c>
      <c r="Y642" s="12"/>
      <c r="AA642" s="161" t="s">
        <v>7</v>
      </c>
      <c r="AB642" s="162"/>
      <c r="AC642" s="163"/>
      <c r="AD642" s="5">
        <f>SUM(AD628:AD641)</f>
        <v>0</v>
      </c>
      <c r="AJ642" s="3"/>
      <c r="AK642" s="3"/>
      <c r="AL642" s="3"/>
      <c r="AM642" s="3"/>
      <c r="AN642" s="20"/>
      <c r="AO642" s="3"/>
    </row>
    <row r="643" spans="2:41" x14ac:dyDescent="0.25">
      <c r="B643" s="13" t="s">
        <v>17</v>
      </c>
      <c r="C643" s="12"/>
      <c r="E643" s="15"/>
      <c r="F643" s="15"/>
      <c r="G643" s="15"/>
      <c r="N643" s="3"/>
      <c r="O643" s="3"/>
      <c r="P643" s="3"/>
      <c r="Q643" s="3"/>
      <c r="R643" s="20"/>
      <c r="S643" s="3"/>
      <c r="V643" s="19"/>
      <c r="X643" s="13" t="s">
        <v>17</v>
      </c>
      <c r="Y643" s="12"/>
      <c r="AA643" s="15"/>
      <c r="AB643" s="15"/>
      <c r="AC643" s="15"/>
      <c r="AJ643" s="3"/>
      <c r="AK643" s="3"/>
      <c r="AL643" s="3"/>
      <c r="AM643" s="3"/>
      <c r="AN643" s="20"/>
      <c r="AO643" s="3"/>
    </row>
    <row r="644" spans="2:41" x14ac:dyDescent="0.25">
      <c r="B644" s="14"/>
      <c r="C644" s="12"/>
      <c r="N644" s="161" t="s">
        <v>7</v>
      </c>
      <c r="O644" s="162"/>
      <c r="P644" s="162"/>
      <c r="Q644" s="163"/>
      <c r="R644" s="20">
        <f>SUM(R628:R643)</f>
        <v>0</v>
      </c>
      <c r="S644" s="3"/>
      <c r="V644" s="19"/>
      <c r="X644" s="14"/>
      <c r="Y644" s="12"/>
      <c r="AJ644" s="161" t="s">
        <v>7</v>
      </c>
      <c r="AK644" s="162"/>
      <c r="AL644" s="162"/>
      <c r="AM644" s="163"/>
      <c r="AN644" s="20">
        <f>SUM(AN628:AN643)</f>
        <v>0</v>
      </c>
      <c r="AO644" s="3"/>
    </row>
    <row r="645" spans="2:41" x14ac:dyDescent="0.25">
      <c r="B645" s="14"/>
      <c r="C645" s="12"/>
      <c r="V645" s="19"/>
      <c r="X645" s="14"/>
      <c r="Y645" s="12"/>
    </row>
    <row r="646" spans="2:41" x14ac:dyDescent="0.25">
      <c r="B646" s="14"/>
      <c r="C646" s="12"/>
      <c r="V646" s="19"/>
      <c r="X646" s="14"/>
      <c r="Y646" s="12"/>
    </row>
    <row r="647" spans="2:41" x14ac:dyDescent="0.25">
      <c r="B647" s="14"/>
      <c r="C647" s="12"/>
      <c r="E647" s="16"/>
      <c r="V647" s="19"/>
      <c r="X647" s="14"/>
      <c r="Y647" s="12"/>
      <c r="AA647" s="16"/>
    </row>
    <row r="648" spans="2:41" x14ac:dyDescent="0.25">
      <c r="B648" s="14"/>
      <c r="C648" s="12"/>
      <c r="V648" s="19"/>
      <c r="X648" s="14"/>
      <c r="Y648" s="12"/>
    </row>
    <row r="649" spans="2:41" x14ac:dyDescent="0.25">
      <c r="B649" s="14"/>
      <c r="C649" s="12"/>
      <c r="V649" s="19"/>
      <c r="X649" s="14"/>
      <c r="Y649" s="12"/>
    </row>
    <row r="650" spans="2:41" x14ac:dyDescent="0.25">
      <c r="B650" s="14"/>
      <c r="C650" s="12"/>
      <c r="V650" s="19"/>
      <c r="X650" s="14"/>
      <c r="Y650" s="12"/>
    </row>
    <row r="651" spans="2:41" x14ac:dyDescent="0.25">
      <c r="B651" s="14"/>
      <c r="C651" s="12"/>
      <c r="V651" s="19"/>
      <c r="X651" s="14"/>
      <c r="Y651" s="12"/>
    </row>
    <row r="652" spans="2:41" x14ac:dyDescent="0.25">
      <c r="B652" s="14"/>
      <c r="C652" s="12"/>
      <c r="V652" s="19"/>
      <c r="X652" s="14"/>
      <c r="Y652" s="12"/>
    </row>
    <row r="653" spans="2:41" x14ac:dyDescent="0.25">
      <c r="B653" s="13"/>
      <c r="C653" s="12"/>
      <c r="V653" s="19"/>
      <c r="X653" s="13"/>
      <c r="Y653" s="12"/>
    </row>
    <row r="654" spans="2:41" x14ac:dyDescent="0.25">
      <c r="B654" s="17" t="s">
        <v>18</v>
      </c>
      <c r="C654" s="18">
        <f>SUM(C635:C653)</f>
        <v>0</v>
      </c>
      <c r="D654" s="30" t="s">
        <v>22</v>
      </c>
      <c r="E654" s="30" t="s">
        <v>21</v>
      </c>
      <c r="V654" s="19"/>
      <c r="X654" s="17" t="s">
        <v>18</v>
      </c>
      <c r="Y654" s="18">
        <f>SUM(Y635:Y653)</f>
        <v>0</v>
      </c>
      <c r="Z654" s="30" t="s">
        <v>22</v>
      </c>
      <c r="AA654" s="30" t="s">
        <v>21</v>
      </c>
    </row>
    <row r="655" spans="2:41" x14ac:dyDescent="0.25">
      <c r="E655" s="1" t="s">
        <v>19</v>
      </c>
      <c r="V655" s="19"/>
      <c r="AA655" s="1" t="s">
        <v>19</v>
      </c>
    </row>
    <row r="656" spans="2:41" x14ac:dyDescent="0.25">
      <c r="V656" s="19"/>
    </row>
    <row r="657" spans="8:31" x14ac:dyDescent="0.25">
      <c r="V657" s="19"/>
    </row>
    <row r="658" spans="8:31" x14ac:dyDescent="0.25">
      <c r="V658" s="19"/>
    </row>
    <row r="659" spans="8:31" x14ac:dyDescent="0.25">
      <c r="V659" s="19"/>
    </row>
    <row r="660" spans="8:31" x14ac:dyDescent="0.25">
      <c r="V660" s="19"/>
    </row>
    <row r="661" spans="8:31" x14ac:dyDescent="0.25">
      <c r="V661" s="19"/>
    </row>
    <row r="662" spans="8:31" x14ac:dyDescent="0.25">
      <c r="V662" s="19"/>
    </row>
    <row r="663" spans="8:31" x14ac:dyDescent="0.25">
      <c r="V663" s="19"/>
    </row>
    <row r="664" spans="8:31" x14ac:dyDescent="0.25">
      <c r="V664" s="19"/>
    </row>
    <row r="665" spans="8:31" x14ac:dyDescent="0.25">
      <c r="V665" s="19"/>
    </row>
    <row r="666" spans="8:31" x14ac:dyDescent="0.25">
      <c r="V666" s="19"/>
    </row>
    <row r="667" spans="8:31" x14ac:dyDescent="0.25">
      <c r="V667" s="19"/>
    </row>
    <row r="668" spans="8:31" x14ac:dyDescent="0.25">
      <c r="V668" s="19"/>
      <c r="AC668" s="164" t="s">
        <v>29</v>
      </c>
      <c r="AD668" s="164"/>
      <c r="AE668" s="164"/>
    </row>
    <row r="669" spans="8:31" x14ac:dyDescent="0.25">
      <c r="H669" s="165" t="s">
        <v>28</v>
      </c>
      <c r="I669" s="165"/>
      <c r="J669" s="165"/>
      <c r="V669" s="19"/>
      <c r="AC669" s="164"/>
      <c r="AD669" s="164"/>
      <c r="AE669" s="164"/>
    </row>
    <row r="670" spans="8:31" x14ac:dyDescent="0.25">
      <c r="H670" s="165"/>
      <c r="I670" s="165"/>
      <c r="J670" s="165"/>
      <c r="V670" s="19"/>
      <c r="AC670" s="164"/>
      <c r="AD670" s="164"/>
      <c r="AE670" s="164"/>
    </row>
    <row r="671" spans="8:31" x14ac:dyDescent="0.25">
      <c r="V671" s="19"/>
    </row>
    <row r="672" spans="8:31" x14ac:dyDescent="0.25">
      <c r="V672" s="19"/>
    </row>
    <row r="673" spans="2:41" ht="23.25" x14ac:dyDescent="0.35">
      <c r="B673" s="24" t="s">
        <v>68</v>
      </c>
      <c r="V673" s="19"/>
      <c r="X673" s="24" t="s">
        <v>68</v>
      </c>
    </row>
    <row r="674" spans="2:41" ht="23.25" x14ac:dyDescent="0.35">
      <c r="B674" s="25" t="s">
        <v>32</v>
      </c>
      <c r="C674" s="22">
        <f>IF(X626="PAGADO",0,Y631)</f>
        <v>0</v>
      </c>
      <c r="E674" s="166" t="s">
        <v>20</v>
      </c>
      <c r="F674" s="166"/>
      <c r="G674" s="166"/>
      <c r="H674" s="166"/>
      <c r="V674" s="19"/>
      <c r="X674" s="25" t="s">
        <v>32</v>
      </c>
      <c r="Y674" s="22">
        <f>IF(B674="PAGADO",0,C679)</f>
        <v>0</v>
      </c>
      <c r="AA674" s="166" t="s">
        <v>20</v>
      </c>
      <c r="AB674" s="166"/>
      <c r="AC674" s="166"/>
      <c r="AD674" s="166"/>
    </row>
    <row r="675" spans="2:41" x14ac:dyDescent="0.25">
      <c r="B675" s="1" t="s">
        <v>0</v>
      </c>
      <c r="C675" s="21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9"/>
      <c r="X675" s="1" t="s">
        <v>0</v>
      </c>
      <c r="Y675" s="21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2"/>
      <c r="E676" s="4"/>
      <c r="F676" s="3"/>
      <c r="G676" s="3"/>
      <c r="H676" s="5"/>
      <c r="N676" s="3"/>
      <c r="O676" s="3"/>
      <c r="P676" s="3"/>
      <c r="Q676" s="3"/>
      <c r="R676" s="20"/>
      <c r="S676" s="3"/>
      <c r="V676" s="19"/>
      <c r="Y676" s="22"/>
      <c r="AA676" s="4"/>
      <c r="AB676" s="3"/>
      <c r="AC676" s="3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" t="s">
        <v>24</v>
      </c>
      <c r="C677" s="21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20"/>
      <c r="S677" s="3"/>
      <c r="V677" s="19"/>
      <c r="X677" s="1" t="s">
        <v>24</v>
      </c>
      <c r="Y677" s="21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20"/>
      <c r="AO677" s="3"/>
    </row>
    <row r="678" spans="2:41" x14ac:dyDescent="0.25">
      <c r="B678" s="1" t="s">
        <v>9</v>
      </c>
      <c r="C678" s="22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20"/>
      <c r="S678" s="3"/>
      <c r="V678" s="19"/>
      <c r="X678" s="1" t="s">
        <v>9</v>
      </c>
      <c r="Y678" s="22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20"/>
      <c r="AO678" s="3"/>
    </row>
    <row r="679" spans="2:41" x14ac:dyDescent="0.25">
      <c r="B679" s="6" t="s">
        <v>25</v>
      </c>
      <c r="C679" s="23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20"/>
      <c r="S679" s="3"/>
      <c r="V679" s="19"/>
      <c r="X679" s="6" t="s">
        <v>8</v>
      </c>
      <c r="Y679" s="23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20"/>
      <c r="AO679" s="3"/>
    </row>
    <row r="680" spans="2:41" ht="26.25" x14ac:dyDescent="0.4">
      <c r="B680" s="167" t="str">
        <f>IF(C679&lt;0,"NO PAGAR","COBRAR")</f>
        <v>COBRAR</v>
      </c>
      <c r="C680" s="167"/>
      <c r="E680" s="9"/>
      <c r="F680" s="10"/>
      <c r="G680" s="10"/>
      <c r="H680" s="5"/>
      <c r="N680" s="3"/>
      <c r="O680" s="3"/>
      <c r="P680" s="3"/>
      <c r="Q680" s="3"/>
      <c r="R680" s="20"/>
      <c r="S680" s="3"/>
      <c r="V680" s="19"/>
      <c r="X680" s="167" t="str">
        <f>IF(Y679&lt;0,"NO PAGAR","COBRAR")</f>
        <v>COBRAR</v>
      </c>
      <c r="Y680" s="167"/>
      <c r="AA680" s="9"/>
      <c r="AB680" s="10"/>
      <c r="AC680" s="10"/>
      <c r="AD680" s="5"/>
      <c r="AJ680" s="3"/>
      <c r="AK680" s="3"/>
      <c r="AL680" s="3"/>
      <c r="AM680" s="3"/>
      <c r="AN680" s="20"/>
      <c r="AO680" s="3"/>
    </row>
    <row r="681" spans="2:41" x14ac:dyDescent="0.25">
      <c r="B681" s="159" t="s">
        <v>9</v>
      </c>
      <c r="C681" s="160"/>
      <c r="E681" s="9"/>
      <c r="F681" s="10"/>
      <c r="G681" s="10"/>
      <c r="H681" s="5"/>
      <c r="N681" s="3"/>
      <c r="O681" s="3"/>
      <c r="P681" s="3"/>
      <c r="Q681" s="3"/>
      <c r="R681" s="20"/>
      <c r="S681" s="3"/>
      <c r="V681" s="19"/>
      <c r="X681" s="159" t="s">
        <v>9</v>
      </c>
      <c r="Y681" s="160"/>
      <c r="AA681" s="9"/>
      <c r="AB681" s="10"/>
      <c r="AC681" s="10"/>
      <c r="AD681" s="5"/>
      <c r="AJ681" s="3"/>
      <c r="AK681" s="3"/>
      <c r="AL681" s="3"/>
      <c r="AM681" s="3"/>
      <c r="AN681" s="20"/>
      <c r="AO681" s="3"/>
    </row>
    <row r="682" spans="2:41" x14ac:dyDescent="0.25">
      <c r="B682" s="11" t="str">
        <f>IF(C715&lt;0,"SALDO A FAVOR","SALDO ADELANTAD0'")</f>
        <v>SALDO ADELANTAD0'</v>
      </c>
      <c r="C682" s="12">
        <f>IF(Y626&lt;=0,Y626*-1)</f>
        <v>0</v>
      </c>
      <c r="E682" s="9"/>
      <c r="F682" s="10"/>
      <c r="G682" s="10"/>
      <c r="H682" s="5"/>
      <c r="N682" s="3"/>
      <c r="O682" s="3"/>
      <c r="P682" s="3"/>
      <c r="Q682" s="3"/>
      <c r="R682" s="20"/>
      <c r="S682" s="3"/>
      <c r="V682" s="19"/>
      <c r="X682" s="11" t="str">
        <f>IF(C679&lt;0,"SALDO ADELANTADO","SALDO A FAVOR'")</f>
        <v>SALDO A FAVOR'</v>
      </c>
      <c r="Y682" s="12">
        <f>IF(C679&lt;=0,C679*-1)</f>
        <v>0</v>
      </c>
      <c r="AA682" s="9"/>
      <c r="AB682" s="10"/>
      <c r="AC682" s="10"/>
      <c r="AD682" s="5"/>
      <c r="AJ682" s="3"/>
      <c r="AK682" s="3"/>
      <c r="AL682" s="3"/>
      <c r="AM682" s="3"/>
      <c r="AN682" s="20"/>
      <c r="AO682" s="3"/>
    </row>
    <row r="683" spans="2:41" x14ac:dyDescent="0.25">
      <c r="B683" s="13" t="s">
        <v>10</v>
      </c>
      <c r="C683" s="12">
        <f>R692</f>
        <v>0</v>
      </c>
      <c r="E683" s="9"/>
      <c r="F683" s="10"/>
      <c r="G683" s="10"/>
      <c r="H683" s="5"/>
      <c r="N683" s="3"/>
      <c r="O683" s="3"/>
      <c r="P683" s="3"/>
      <c r="Q683" s="3"/>
      <c r="R683" s="20"/>
      <c r="S683" s="3"/>
      <c r="V683" s="19"/>
      <c r="X683" s="13" t="s">
        <v>10</v>
      </c>
      <c r="Y683" s="12">
        <f>AN692</f>
        <v>0</v>
      </c>
      <c r="AA683" s="9"/>
      <c r="AB683" s="10"/>
      <c r="AC683" s="10"/>
      <c r="AD683" s="5"/>
      <c r="AJ683" s="3"/>
      <c r="AK683" s="3"/>
      <c r="AL683" s="3"/>
      <c r="AM683" s="3"/>
      <c r="AN683" s="20"/>
      <c r="AO683" s="3"/>
    </row>
    <row r="684" spans="2:41" x14ac:dyDescent="0.25">
      <c r="B684" s="13" t="s">
        <v>11</v>
      </c>
      <c r="C684" s="12"/>
      <c r="E684" s="9"/>
      <c r="F684" s="10"/>
      <c r="G684" s="10"/>
      <c r="H684" s="5"/>
      <c r="N684" s="3"/>
      <c r="O684" s="3"/>
      <c r="P684" s="3"/>
      <c r="Q684" s="3"/>
      <c r="R684" s="20"/>
      <c r="S684" s="3"/>
      <c r="V684" s="19"/>
      <c r="X684" s="13" t="s">
        <v>11</v>
      </c>
      <c r="Y684" s="12"/>
      <c r="AA684" s="9"/>
      <c r="AB684" s="10"/>
      <c r="AC684" s="10"/>
      <c r="AD684" s="5"/>
      <c r="AJ684" s="3"/>
      <c r="AK684" s="3"/>
      <c r="AL684" s="3"/>
      <c r="AM684" s="3"/>
      <c r="AN684" s="20"/>
      <c r="AO684" s="3"/>
    </row>
    <row r="685" spans="2:41" x14ac:dyDescent="0.25">
      <c r="B685" s="13" t="s">
        <v>12</v>
      </c>
      <c r="C685" s="12"/>
      <c r="E685" s="9"/>
      <c r="F685" s="10"/>
      <c r="G685" s="10"/>
      <c r="H685" s="5"/>
      <c r="N685" s="3"/>
      <c r="O685" s="3"/>
      <c r="P685" s="3"/>
      <c r="Q685" s="3"/>
      <c r="R685" s="20"/>
      <c r="S685" s="3"/>
      <c r="V685" s="19"/>
      <c r="X685" s="13" t="s">
        <v>12</v>
      </c>
      <c r="Y685" s="12"/>
      <c r="AA685" s="9"/>
      <c r="AB685" s="10"/>
      <c r="AC685" s="10"/>
      <c r="AD685" s="5"/>
      <c r="AJ685" s="3"/>
      <c r="AK685" s="3"/>
      <c r="AL685" s="3"/>
      <c r="AM685" s="3"/>
      <c r="AN685" s="20"/>
      <c r="AO685" s="3"/>
    </row>
    <row r="686" spans="2:41" x14ac:dyDescent="0.25">
      <c r="B686" s="13" t="s">
        <v>13</v>
      </c>
      <c r="C686" s="12"/>
      <c r="E686" s="9"/>
      <c r="F686" s="10"/>
      <c r="G686" s="10"/>
      <c r="H686" s="5"/>
      <c r="N686" s="3"/>
      <c r="O686" s="3"/>
      <c r="P686" s="3"/>
      <c r="Q686" s="3"/>
      <c r="R686" s="20"/>
      <c r="S686" s="3"/>
      <c r="V686" s="19"/>
      <c r="X686" s="13" t="s">
        <v>13</v>
      </c>
      <c r="Y686" s="12"/>
      <c r="AA686" s="9"/>
      <c r="AB686" s="10"/>
      <c r="AC686" s="10"/>
      <c r="AD686" s="5"/>
      <c r="AJ686" s="3"/>
      <c r="AK686" s="3"/>
      <c r="AL686" s="3"/>
      <c r="AM686" s="3"/>
      <c r="AN686" s="20"/>
      <c r="AO686" s="3"/>
    </row>
    <row r="687" spans="2:41" x14ac:dyDescent="0.25">
      <c r="B687" s="13" t="s">
        <v>14</v>
      </c>
      <c r="C687" s="12"/>
      <c r="E687" s="9"/>
      <c r="F687" s="10"/>
      <c r="G687" s="10"/>
      <c r="H687" s="5"/>
      <c r="N687" s="3"/>
      <c r="O687" s="3"/>
      <c r="P687" s="3"/>
      <c r="Q687" s="3"/>
      <c r="R687" s="20"/>
      <c r="S687" s="3"/>
      <c r="V687" s="19"/>
      <c r="X687" s="13" t="s">
        <v>14</v>
      </c>
      <c r="Y687" s="12"/>
      <c r="AA687" s="9"/>
      <c r="AB687" s="10"/>
      <c r="AC687" s="10"/>
      <c r="AD687" s="5"/>
      <c r="AJ687" s="3"/>
      <c r="AK687" s="3"/>
      <c r="AL687" s="3"/>
      <c r="AM687" s="3"/>
      <c r="AN687" s="20"/>
      <c r="AO687" s="3"/>
    </row>
    <row r="688" spans="2:41" x14ac:dyDescent="0.25">
      <c r="B688" s="13" t="s">
        <v>15</v>
      </c>
      <c r="C688" s="12"/>
      <c r="E688" s="9"/>
      <c r="F688" s="10"/>
      <c r="G688" s="10"/>
      <c r="H688" s="5"/>
      <c r="N688" s="3"/>
      <c r="O688" s="3"/>
      <c r="P688" s="3"/>
      <c r="Q688" s="3"/>
      <c r="R688" s="20"/>
      <c r="S688" s="3"/>
      <c r="V688" s="19"/>
      <c r="X688" s="13" t="s">
        <v>15</v>
      </c>
      <c r="Y688" s="12"/>
      <c r="AA688" s="9"/>
      <c r="AB688" s="10"/>
      <c r="AC688" s="10"/>
      <c r="AD688" s="5"/>
      <c r="AJ688" s="3"/>
      <c r="AK688" s="3"/>
      <c r="AL688" s="3"/>
      <c r="AM688" s="3"/>
      <c r="AN688" s="20"/>
      <c r="AO688" s="3"/>
    </row>
    <row r="689" spans="2:41" x14ac:dyDescent="0.25">
      <c r="B689" s="13" t="s">
        <v>16</v>
      </c>
      <c r="C689" s="12"/>
      <c r="E689" s="9"/>
      <c r="F689" s="10"/>
      <c r="G689" s="10"/>
      <c r="H689" s="5"/>
      <c r="N689" s="3"/>
      <c r="O689" s="3"/>
      <c r="P689" s="3"/>
      <c r="Q689" s="3"/>
      <c r="R689" s="20"/>
      <c r="S689" s="3"/>
      <c r="V689" s="19"/>
      <c r="X689" s="13" t="s">
        <v>16</v>
      </c>
      <c r="Y689" s="12"/>
      <c r="AA689" s="9"/>
      <c r="AB689" s="10"/>
      <c r="AC689" s="10"/>
      <c r="AD689" s="5"/>
      <c r="AJ689" s="3"/>
      <c r="AK689" s="3"/>
      <c r="AL689" s="3"/>
      <c r="AM689" s="3"/>
      <c r="AN689" s="20"/>
      <c r="AO689" s="3"/>
    </row>
    <row r="690" spans="2:41" x14ac:dyDescent="0.25">
      <c r="B690" s="13" t="s">
        <v>17</v>
      </c>
      <c r="C690" s="12"/>
      <c r="E690" s="161" t="s">
        <v>7</v>
      </c>
      <c r="F690" s="162"/>
      <c r="G690" s="163"/>
      <c r="H690" s="5">
        <f>SUM(H676:H689)</f>
        <v>0</v>
      </c>
      <c r="N690" s="3"/>
      <c r="O690" s="3"/>
      <c r="P690" s="3"/>
      <c r="Q690" s="3"/>
      <c r="R690" s="20"/>
      <c r="S690" s="3"/>
      <c r="V690" s="19"/>
      <c r="X690" s="13" t="s">
        <v>17</v>
      </c>
      <c r="Y690" s="12"/>
      <c r="AA690" s="161" t="s">
        <v>7</v>
      </c>
      <c r="AB690" s="162"/>
      <c r="AC690" s="163"/>
      <c r="AD690" s="5">
        <f>SUM(AD676:AD689)</f>
        <v>0</v>
      </c>
      <c r="AJ690" s="3"/>
      <c r="AK690" s="3"/>
      <c r="AL690" s="3"/>
      <c r="AM690" s="3"/>
      <c r="AN690" s="20"/>
      <c r="AO690" s="3"/>
    </row>
    <row r="691" spans="2:41" x14ac:dyDescent="0.25">
      <c r="B691" s="14"/>
      <c r="C691" s="12"/>
      <c r="E691" s="15"/>
      <c r="F691" s="15"/>
      <c r="G691" s="15"/>
      <c r="N691" s="3"/>
      <c r="O691" s="3"/>
      <c r="P691" s="3"/>
      <c r="Q691" s="3"/>
      <c r="R691" s="20"/>
      <c r="S691" s="3"/>
      <c r="V691" s="19"/>
      <c r="X691" s="14"/>
      <c r="Y691" s="12"/>
      <c r="AA691" s="15"/>
      <c r="AB691" s="15"/>
      <c r="AC691" s="15"/>
      <c r="AJ691" s="3"/>
      <c r="AK691" s="3"/>
      <c r="AL691" s="3"/>
      <c r="AM691" s="3"/>
      <c r="AN691" s="20"/>
      <c r="AO691" s="3"/>
    </row>
    <row r="692" spans="2:41" x14ac:dyDescent="0.25">
      <c r="B692" s="14"/>
      <c r="C692" s="12"/>
      <c r="N692" s="161" t="s">
        <v>7</v>
      </c>
      <c r="O692" s="162"/>
      <c r="P692" s="162"/>
      <c r="Q692" s="163"/>
      <c r="R692" s="20">
        <f>SUM(R676:R691)</f>
        <v>0</v>
      </c>
      <c r="S692" s="3"/>
      <c r="V692" s="19"/>
      <c r="X692" s="14"/>
      <c r="Y692" s="12"/>
      <c r="AJ692" s="161" t="s">
        <v>7</v>
      </c>
      <c r="AK692" s="162"/>
      <c r="AL692" s="162"/>
      <c r="AM692" s="163"/>
      <c r="AN692" s="20">
        <f>SUM(AN676:AN691)</f>
        <v>0</v>
      </c>
      <c r="AO692" s="3"/>
    </row>
    <row r="693" spans="2:41" x14ac:dyDescent="0.25">
      <c r="B693" s="14"/>
      <c r="C693" s="12"/>
      <c r="V693" s="19"/>
      <c r="X693" s="14"/>
      <c r="Y693" s="12"/>
    </row>
    <row r="694" spans="2:41" x14ac:dyDescent="0.25">
      <c r="B694" s="14"/>
      <c r="C694" s="12"/>
      <c r="V694" s="19"/>
      <c r="X694" s="14"/>
      <c r="Y694" s="12"/>
    </row>
    <row r="695" spans="2:41" x14ac:dyDescent="0.25">
      <c r="B695" s="14"/>
      <c r="C695" s="12"/>
      <c r="E695" s="16"/>
      <c r="V695" s="19"/>
      <c r="X695" s="14"/>
      <c r="Y695" s="12"/>
      <c r="AA695" s="16"/>
    </row>
    <row r="696" spans="2:41" x14ac:dyDescent="0.25">
      <c r="B696" s="14"/>
      <c r="C696" s="12"/>
      <c r="V696" s="19"/>
      <c r="X696" s="14"/>
      <c r="Y696" s="12"/>
    </row>
    <row r="697" spans="2:41" x14ac:dyDescent="0.25">
      <c r="B697" s="14"/>
      <c r="C697" s="12"/>
      <c r="V697" s="19"/>
      <c r="X697" s="14"/>
      <c r="Y697" s="12"/>
    </row>
    <row r="698" spans="2:41" x14ac:dyDescent="0.25">
      <c r="B698" s="14"/>
      <c r="C698" s="12"/>
      <c r="V698" s="19"/>
      <c r="X698" s="14"/>
      <c r="Y698" s="12"/>
    </row>
    <row r="699" spans="2:41" x14ac:dyDescent="0.25">
      <c r="B699" s="14"/>
      <c r="C699" s="12"/>
      <c r="V699" s="19"/>
      <c r="X699" s="14"/>
      <c r="Y699" s="12"/>
    </row>
    <row r="700" spans="2:41" x14ac:dyDescent="0.25">
      <c r="B700" s="13"/>
      <c r="C700" s="12"/>
      <c r="V700" s="19"/>
      <c r="X700" s="13"/>
      <c r="Y700" s="12"/>
    </row>
    <row r="701" spans="2:41" x14ac:dyDescent="0.25">
      <c r="B701" s="17" t="s">
        <v>18</v>
      </c>
      <c r="C701" s="18">
        <f>SUM(C682:C700)</f>
        <v>0</v>
      </c>
      <c r="V701" s="19"/>
      <c r="X701" s="17" t="s">
        <v>18</v>
      </c>
      <c r="Y701" s="18">
        <f>SUM(Y682:Y700)</f>
        <v>0</v>
      </c>
    </row>
    <row r="702" spans="2:41" x14ac:dyDescent="0.25">
      <c r="D702" s="30" t="s">
        <v>22</v>
      </c>
      <c r="E702" s="30" t="s">
        <v>21</v>
      </c>
      <c r="V702" s="19"/>
      <c r="Z702" s="30" t="s">
        <v>22</v>
      </c>
      <c r="AA702" s="30" t="s">
        <v>21</v>
      </c>
    </row>
    <row r="703" spans="2:41" x14ac:dyDescent="0.25">
      <c r="E703" s="1" t="s">
        <v>19</v>
      </c>
      <c r="V703" s="19"/>
      <c r="AA703" s="1" t="s">
        <v>19</v>
      </c>
    </row>
    <row r="704" spans="2:41" x14ac:dyDescent="0.25">
      <c r="V704" s="19"/>
    </row>
    <row r="705" spans="1:43" x14ac:dyDescent="0.25">
      <c r="V705" s="19"/>
    </row>
    <row r="706" spans="1:43" x14ac:dyDescent="0.25">
      <c r="V706" s="19"/>
    </row>
    <row r="707" spans="1:43" x14ac:dyDescent="0.25">
      <c r="V707" s="19"/>
    </row>
    <row r="708" spans="1:43" x14ac:dyDescent="0.25">
      <c r="V708" s="19"/>
    </row>
    <row r="709" spans="1:43" x14ac:dyDescent="0.25">
      <c r="V709" s="19"/>
    </row>
    <row r="710" spans="1:43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</row>
    <row r="711" spans="1:43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</row>
    <row r="712" spans="1:43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</row>
    <row r="713" spans="1:43" x14ac:dyDescent="0.25">
      <c r="V713" s="19"/>
    </row>
    <row r="714" spans="1:43" x14ac:dyDescent="0.25">
      <c r="H714" s="165" t="s">
        <v>30</v>
      </c>
      <c r="I714" s="165"/>
      <c r="J714" s="165"/>
      <c r="V714" s="19"/>
      <c r="AA714" s="165" t="s">
        <v>31</v>
      </c>
      <c r="AB714" s="165"/>
      <c r="AC714" s="165"/>
    </row>
    <row r="715" spans="1:43" x14ac:dyDescent="0.25">
      <c r="H715" s="165"/>
      <c r="I715" s="165"/>
      <c r="J715" s="165"/>
      <c r="V715" s="19"/>
      <c r="AA715" s="165"/>
      <c r="AB715" s="165"/>
      <c r="AC715" s="165"/>
    </row>
    <row r="716" spans="1:43" x14ac:dyDescent="0.25">
      <c r="V716" s="19"/>
    </row>
    <row r="717" spans="1:43" x14ac:dyDescent="0.25">
      <c r="V717" s="19"/>
    </row>
    <row r="718" spans="1:43" ht="23.25" x14ac:dyDescent="0.35">
      <c r="B718" s="26" t="s">
        <v>68</v>
      </c>
      <c r="V718" s="19"/>
      <c r="X718" s="24" t="s">
        <v>68</v>
      </c>
    </row>
    <row r="719" spans="1:43" ht="23.25" x14ac:dyDescent="0.35">
      <c r="B719" s="25" t="s">
        <v>32</v>
      </c>
      <c r="C719" s="22">
        <f>IF(X674="PAGADO",0,C679)</f>
        <v>0</v>
      </c>
      <c r="E719" s="166" t="s">
        <v>20</v>
      </c>
      <c r="F719" s="166"/>
      <c r="G719" s="166"/>
      <c r="H719" s="166"/>
      <c r="V719" s="19"/>
      <c r="X719" s="25" t="s">
        <v>32</v>
      </c>
      <c r="Y719" s="22">
        <f>IF(B1519="PAGADO",0,C724)</f>
        <v>0</v>
      </c>
      <c r="AA719" s="166" t="s">
        <v>20</v>
      </c>
      <c r="AB719" s="166"/>
      <c r="AC719" s="166"/>
      <c r="AD719" s="166"/>
    </row>
    <row r="720" spans="1:43" x14ac:dyDescent="0.25">
      <c r="B720" s="1" t="s">
        <v>0</v>
      </c>
      <c r="C720" s="21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9"/>
      <c r="X720" s="1" t="s">
        <v>0</v>
      </c>
      <c r="Y720" s="21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2"/>
      <c r="E721" s="4"/>
      <c r="F721" s="3"/>
      <c r="G721" s="3"/>
      <c r="H721" s="5"/>
      <c r="N721" s="3"/>
      <c r="O721" s="3"/>
      <c r="P721" s="3"/>
      <c r="Q721" s="3"/>
      <c r="R721" s="20"/>
      <c r="S721" s="3"/>
      <c r="V721" s="19"/>
      <c r="Y721" s="22"/>
      <c r="AA721" s="4"/>
      <c r="AB721" s="3"/>
      <c r="AC721" s="3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" t="s">
        <v>24</v>
      </c>
      <c r="C722" s="21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20"/>
      <c r="S722" s="3"/>
      <c r="V722" s="19"/>
      <c r="X722" s="1" t="s">
        <v>24</v>
      </c>
      <c r="Y722" s="21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20"/>
      <c r="AO722" s="3"/>
    </row>
    <row r="723" spans="2:41" x14ac:dyDescent="0.25">
      <c r="B723" s="1" t="s">
        <v>9</v>
      </c>
      <c r="C723" s="22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20"/>
      <c r="S723" s="3"/>
      <c r="V723" s="19"/>
      <c r="X723" s="1" t="s">
        <v>9</v>
      </c>
      <c r="Y723" s="22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20"/>
      <c r="AO723" s="3"/>
    </row>
    <row r="724" spans="2:41" x14ac:dyDescent="0.25">
      <c r="B724" s="6" t="s">
        <v>26</v>
      </c>
      <c r="C724" s="23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20"/>
      <c r="S724" s="3"/>
      <c r="V724" s="19"/>
      <c r="X724" s="6" t="s">
        <v>27</v>
      </c>
      <c r="Y724" s="23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20"/>
      <c r="AO724" s="3"/>
    </row>
    <row r="725" spans="2:41" ht="23.25" x14ac:dyDescent="0.35">
      <c r="B725" s="6"/>
      <c r="C725" s="7"/>
      <c r="E725" s="9"/>
      <c r="F725" s="10"/>
      <c r="G725" s="10"/>
      <c r="H725" s="5"/>
      <c r="N725" s="3"/>
      <c r="O725" s="3"/>
      <c r="P725" s="3"/>
      <c r="Q725" s="3"/>
      <c r="R725" s="20"/>
      <c r="S725" s="3"/>
      <c r="V725" s="19"/>
      <c r="X725" s="168" t="str">
        <f>IF(Y724&lt;0,"NO PAGAR","COBRAR'")</f>
        <v>COBRAR'</v>
      </c>
      <c r="Y725" s="168"/>
      <c r="AA725" s="9"/>
      <c r="AB725" s="10"/>
      <c r="AC725" s="10"/>
      <c r="AD725" s="5"/>
      <c r="AJ725" s="3"/>
      <c r="AK725" s="3"/>
      <c r="AL725" s="3"/>
      <c r="AM725" s="3"/>
      <c r="AN725" s="20"/>
      <c r="AO725" s="3"/>
    </row>
    <row r="726" spans="2:41" ht="23.25" x14ac:dyDescent="0.35">
      <c r="B726" s="168" t="str">
        <f>IF(C724&lt;0,"NO PAGAR","COBRAR'")</f>
        <v>COBRAR'</v>
      </c>
      <c r="C726" s="168"/>
      <c r="E726" s="9"/>
      <c r="F726" s="10"/>
      <c r="G726" s="10"/>
      <c r="H726" s="5"/>
      <c r="N726" s="3"/>
      <c r="O726" s="3"/>
      <c r="P726" s="3"/>
      <c r="Q726" s="3"/>
      <c r="R726" s="20"/>
      <c r="S726" s="3"/>
      <c r="V726" s="19"/>
      <c r="X726" s="6"/>
      <c r="Y726" s="8"/>
      <c r="AA726" s="9"/>
      <c r="AB726" s="10"/>
      <c r="AC726" s="10"/>
      <c r="AD726" s="5"/>
      <c r="AJ726" s="3"/>
      <c r="AK726" s="3"/>
      <c r="AL726" s="3"/>
      <c r="AM726" s="3"/>
      <c r="AN726" s="20"/>
      <c r="AO726" s="3"/>
    </row>
    <row r="727" spans="2:41" x14ac:dyDescent="0.25">
      <c r="B727" s="159" t="s">
        <v>9</v>
      </c>
      <c r="C727" s="160"/>
      <c r="E727" s="9"/>
      <c r="F727" s="10"/>
      <c r="G727" s="10"/>
      <c r="H727" s="5"/>
      <c r="N727" s="3"/>
      <c r="O727" s="3"/>
      <c r="P727" s="3"/>
      <c r="Q727" s="3"/>
      <c r="R727" s="20"/>
      <c r="S727" s="3"/>
      <c r="V727" s="19"/>
      <c r="X727" s="159" t="s">
        <v>9</v>
      </c>
      <c r="Y727" s="160"/>
      <c r="AA727" s="9"/>
      <c r="AB727" s="10"/>
      <c r="AC727" s="10"/>
      <c r="AD727" s="5"/>
      <c r="AJ727" s="3"/>
      <c r="AK727" s="3"/>
      <c r="AL727" s="3"/>
      <c r="AM727" s="3"/>
      <c r="AN727" s="20"/>
      <c r="AO727" s="3"/>
    </row>
    <row r="728" spans="2:41" x14ac:dyDescent="0.25">
      <c r="B728" s="11" t="str">
        <f>IF(Y679&lt;0,"SALDO ADELANTADO","SALDO A FAVOR '")</f>
        <v>SALDO A FAVOR '</v>
      </c>
      <c r="C728" s="12">
        <f>IF(Y679&lt;=0,Y679*-1)</f>
        <v>0</v>
      </c>
      <c r="E728" s="9"/>
      <c r="F728" s="10"/>
      <c r="G728" s="10"/>
      <c r="H728" s="5"/>
      <c r="N728" s="3"/>
      <c r="O728" s="3"/>
      <c r="P728" s="3"/>
      <c r="Q728" s="3"/>
      <c r="R728" s="20"/>
      <c r="S728" s="3"/>
      <c r="V728" s="19"/>
      <c r="X728" s="11" t="str">
        <f>IF(C724&lt;0,"SALDO ADELANTADO","SALDO A FAVOR'")</f>
        <v>SALDO A FAVOR'</v>
      </c>
      <c r="Y728" s="12">
        <f>IF(C724&lt;=0,C724*-1)</f>
        <v>0</v>
      </c>
      <c r="AA728" s="9"/>
      <c r="AB728" s="10"/>
      <c r="AC728" s="10"/>
      <c r="AD728" s="5"/>
      <c r="AJ728" s="3"/>
      <c r="AK728" s="3"/>
      <c r="AL728" s="3"/>
      <c r="AM728" s="3"/>
      <c r="AN728" s="20"/>
      <c r="AO728" s="3"/>
    </row>
    <row r="729" spans="2:41" x14ac:dyDescent="0.25">
      <c r="B729" s="13" t="s">
        <v>10</v>
      </c>
      <c r="C729" s="12">
        <f>R737</f>
        <v>0</v>
      </c>
      <c r="E729" s="9"/>
      <c r="F729" s="10"/>
      <c r="G729" s="10"/>
      <c r="H729" s="5"/>
      <c r="N729" s="3"/>
      <c r="O729" s="3"/>
      <c r="P729" s="3"/>
      <c r="Q729" s="3"/>
      <c r="R729" s="20"/>
      <c r="S729" s="3"/>
      <c r="V729" s="19"/>
      <c r="X729" s="13" t="s">
        <v>10</v>
      </c>
      <c r="Y729" s="12">
        <f>AN737</f>
        <v>0</v>
      </c>
      <c r="AA729" s="9"/>
      <c r="AB729" s="10"/>
      <c r="AC729" s="10"/>
      <c r="AD729" s="5"/>
      <c r="AJ729" s="3"/>
      <c r="AK729" s="3"/>
      <c r="AL729" s="3"/>
      <c r="AM729" s="3"/>
      <c r="AN729" s="20"/>
      <c r="AO729" s="3"/>
    </row>
    <row r="730" spans="2:41" x14ac:dyDescent="0.25">
      <c r="B730" s="13" t="s">
        <v>11</v>
      </c>
      <c r="C730" s="12"/>
      <c r="E730" s="9"/>
      <c r="F730" s="10"/>
      <c r="G730" s="10"/>
      <c r="H730" s="5"/>
      <c r="N730" s="3"/>
      <c r="O730" s="3"/>
      <c r="P730" s="3"/>
      <c r="Q730" s="3"/>
      <c r="R730" s="20"/>
      <c r="S730" s="3"/>
      <c r="V730" s="19"/>
      <c r="X730" s="13" t="s">
        <v>11</v>
      </c>
      <c r="Y730" s="12"/>
      <c r="AA730" s="9"/>
      <c r="AB730" s="10"/>
      <c r="AC730" s="10"/>
      <c r="AD730" s="5"/>
      <c r="AJ730" s="3"/>
      <c r="AK730" s="3"/>
      <c r="AL730" s="3"/>
      <c r="AM730" s="3"/>
      <c r="AN730" s="20"/>
      <c r="AO730" s="3"/>
    </row>
    <row r="731" spans="2:41" x14ac:dyDescent="0.25">
      <c r="B731" s="13" t="s">
        <v>12</v>
      </c>
      <c r="C731" s="12"/>
      <c r="E731" s="9"/>
      <c r="F731" s="10"/>
      <c r="G731" s="10"/>
      <c r="H731" s="5"/>
      <c r="N731" s="3"/>
      <c r="O731" s="3"/>
      <c r="P731" s="3"/>
      <c r="Q731" s="3"/>
      <c r="R731" s="20"/>
      <c r="S731" s="3"/>
      <c r="V731" s="19"/>
      <c r="X731" s="13" t="s">
        <v>12</v>
      </c>
      <c r="Y731" s="12"/>
      <c r="AA731" s="9"/>
      <c r="AB731" s="10"/>
      <c r="AC731" s="10"/>
      <c r="AD731" s="5"/>
      <c r="AJ731" s="3"/>
      <c r="AK731" s="3"/>
      <c r="AL731" s="3"/>
      <c r="AM731" s="3"/>
      <c r="AN731" s="20"/>
      <c r="AO731" s="3"/>
    </row>
    <row r="732" spans="2:41" x14ac:dyDescent="0.25">
      <c r="B732" s="13" t="s">
        <v>13</v>
      </c>
      <c r="C732" s="12"/>
      <c r="E732" s="9"/>
      <c r="F732" s="10"/>
      <c r="G732" s="10"/>
      <c r="H732" s="5"/>
      <c r="N732" s="3"/>
      <c r="O732" s="3"/>
      <c r="P732" s="3"/>
      <c r="Q732" s="3"/>
      <c r="R732" s="20"/>
      <c r="S732" s="3"/>
      <c r="V732" s="19"/>
      <c r="X732" s="13" t="s">
        <v>13</v>
      </c>
      <c r="Y732" s="12"/>
      <c r="AA732" s="9"/>
      <c r="AB732" s="10"/>
      <c r="AC732" s="10"/>
      <c r="AD732" s="5"/>
      <c r="AJ732" s="3"/>
      <c r="AK732" s="3"/>
      <c r="AL732" s="3"/>
      <c r="AM732" s="3"/>
      <c r="AN732" s="20"/>
      <c r="AO732" s="3"/>
    </row>
    <row r="733" spans="2:41" x14ac:dyDescent="0.25">
      <c r="B733" s="13" t="s">
        <v>14</v>
      </c>
      <c r="C733" s="12"/>
      <c r="E733" s="9"/>
      <c r="F733" s="10"/>
      <c r="G733" s="10"/>
      <c r="H733" s="5"/>
      <c r="N733" s="3"/>
      <c r="O733" s="3"/>
      <c r="P733" s="3"/>
      <c r="Q733" s="3"/>
      <c r="R733" s="20"/>
      <c r="S733" s="3"/>
      <c r="V733" s="19"/>
      <c r="X733" s="13" t="s">
        <v>14</v>
      </c>
      <c r="Y733" s="12"/>
      <c r="AA733" s="9"/>
      <c r="AB733" s="10"/>
      <c r="AC733" s="10"/>
      <c r="AD733" s="5"/>
      <c r="AJ733" s="3"/>
      <c r="AK733" s="3"/>
      <c r="AL733" s="3"/>
      <c r="AM733" s="3"/>
      <c r="AN733" s="20"/>
      <c r="AO733" s="3"/>
    </row>
    <row r="734" spans="2:41" x14ac:dyDescent="0.25">
      <c r="B734" s="13" t="s">
        <v>15</v>
      </c>
      <c r="C734" s="12"/>
      <c r="E734" s="9"/>
      <c r="F734" s="10"/>
      <c r="G734" s="10"/>
      <c r="H734" s="5"/>
      <c r="N734" s="3"/>
      <c r="O734" s="3"/>
      <c r="P734" s="3"/>
      <c r="Q734" s="3"/>
      <c r="R734" s="20"/>
      <c r="S734" s="3"/>
      <c r="V734" s="19"/>
      <c r="X734" s="13" t="s">
        <v>15</v>
      </c>
      <c r="Y734" s="12"/>
      <c r="AA734" s="9"/>
      <c r="AB734" s="10"/>
      <c r="AC734" s="10"/>
      <c r="AD734" s="5"/>
      <c r="AJ734" s="3"/>
      <c r="AK734" s="3"/>
      <c r="AL734" s="3"/>
      <c r="AM734" s="3"/>
      <c r="AN734" s="20"/>
      <c r="AO734" s="3"/>
    </row>
    <row r="735" spans="2:41" x14ac:dyDescent="0.25">
      <c r="B735" s="13" t="s">
        <v>16</v>
      </c>
      <c r="C735" s="12"/>
      <c r="E735" s="161" t="s">
        <v>7</v>
      </c>
      <c r="F735" s="162"/>
      <c r="G735" s="163"/>
      <c r="H735" s="5">
        <f>SUM(H721:H734)</f>
        <v>0</v>
      </c>
      <c r="N735" s="3"/>
      <c r="O735" s="3"/>
      <c r="P735" s="3"/>
      <c r="Q735" s="3"/>
      <c r="R735" s="20"/>
      <c r="S735" s="3"/>
      <c r="V735" s="19"/>
      <c r="X735" s="13" t="s">
        <v>16</v>
      </c>
      <c r="Y735" s="12"/>
      <c r="AA735" s="161" t="s">
        <v>7</v>
      </c>
      <c r="AB735" s="162"/>
      <c r="AC735" s="163"/>
      <c r="AD735" s="5">
        <f>SUM(AD721:AD734)</f>
        <v>0</v>
      </c>
      <c r="AJ735" s="3"/>
      <c r="AK735" s="3"/>
      <c r="AL735" s="3"/>
      <c r="AM735" s="3"/>
      <c r="AN735" s="20"/>
      <c r="AO735" s="3"/>
    </row>
    <row r="736" spans="2:41" x14ac:dyDescent="0.25">
      <c r="B736" s="13" t="s">
        <v>17</v>
      </c>
      <c r="C736" s="12"/>
      <c r="E736" s="15"/>
      <c r="F736" s="15"/>
      <c r="G736" s="15"/>
      <c r="N736" s="3"/>
      <c r="O736" s="3"/>
      <c r="P736" s="3"/>
      <c r="Q736" s="3"/>
      <c r="R736" s="20"/>
      <c r="S736" s="3"/>
      <c r="V736" s="19"/>
      <c r="X736" s="13" t="s">
        <v>17</v>
      </c>
      <c r="Y736" s="12"/>
      <c r="AA736" s="15"/>
      <c r="AB736" s="15"/>
      <c r="AC736" s="15"/>
      <c r="AJ736" s="3"/>
      <c r="AK736" s="3"/>
      <c r="AL736" s="3"/>
      <c r="AM736" s="3"/>
      <c r="AN736" s="20"/>
      <c r="AO736" s="3"/>
    </row>
    <row r="737" spans="2:41" x14ac:dyDescent="0.25">
      <c r="B737" s="14"/>
      <c r="C737" s="12"/>
      <c r="N737" s="161" t="s">
        <v>7</v>
      </c>
      <c r="O737" s="162"/>
      <c r="P737" s="162"/>
      <c r="Q737" s="163"/>
      <c r="R737" s="20">
        <f>SUM(R721:R736)</f>
        <v>0</v>
      </c>
      <c r="S737" s="3"/>
      <c r="V737" s="19"/>
      <c r="X737" s="14"/>
      <c r="Y737" s="12"/>
      <c r="AJ737" s="161" t="s">
        <v>7</v>
      </c>
      <c r="AK737" s="162"/>
      <c r="AL737" s="162"/>
      <c r="AM737" s="163"/>
      <c r="AN737" s="20">
        <f>SUM(AN721:AN736)</f>
        <v>0</v>
      </c>
      <c r="AO737" s="3"/>
    </row>
    <row r="738" spans="2:41" x14ac:dyDescent="0.25">
      <c r="B738" s="14"/>
      <c r="C738" s="12"/>
      <c r="V738" s="19"/>
      <c r="X738" s="14"/>
      <c r="Y738" s="12"/>
    </row>
    <row r="739" spans="2:41" x14ac:dyDescent="0.25">
      <c r="B739" s="14"/>
      <c r="C739" s="12"/>
      <c r="V739" s="19"/>
      <c r="X739" s="14"/>
      <c r="Y739" s="12"/>
    </row>
    <row r="740" spans="2:41" x14ac:dyDescent="0.25">
      <c r="B740" s="14"/>
      <c r="C740" s="12"/>
      <c r="E740" s="16"/>
      <c r="V740" s="19"/>
      <c r="X740" s="14"/>
      <c r="Y740" s="12"/>
      <c r="AA740" s="16"/>
    </row>
    <row r="741" spans="2:41" x14ac:dyDescent="0.25">
      <c r="B741" s="14"/>
      <c r="C741" s="12"/>
      <c r="V741" s="19"/>
      <c r="X741" s="14"/>
      <c r="Y741" s="12"/>
    </row>
    <row r="742" spans="2:41" x14ac:dyDescent="0.25">
      <c r="B742" s="14"/>
      <c r="C742" s="12"/>
      <c r="V742" s="19"/>
      <c r="X742" s="14"/>
      <c r="Y742" s="12"/>
    </row>
    <row r="743" spans="2:41" x14ac:dyDescent="0.25">
      <c r="B743" s="14"/>
      <c r="C743" s="12"/>
      <c r="V743" s="19"/>
      <c r="X743" s="14"/>
      <c r="Y743" s="12"/>
    </row>
    <row r="744" spans="2:41" x14ac:dyDescent="0.25">
      <c r="B744" s="14"/>
      <c r="C744" s="12"/>
      <c r="V744" s="19"/>
      <c r="X744" s="14"/>
      <c r="Y744" s="12"/>
    </row>
    <row r="745" spans="2:41" x14ac:dyDescent="0.25">
      <c r="B745" s="14"/>
      <c r="C745" s="12"/>
      <c r="V745" s="19"/>
      <c r="X745" s="14"/>
      <c r="Y745" s="12"/>
    </row>
    <row r="746" spans="2:41" x14ac:dyDescent="0.25">
      <c r="B746" s="13"/>
      <c r="C746" s="12"/>
      <c r="V746" s="19"/>
      <c r="X746" s="13"/>
      <c r="Y746" s="12"/>
    </row>
    <row r="747" spans="2:41" x14ac:dyDescent="0.25">
      <c r="B747" s="17" t="s">
        <v>18</v>
      </c>
      <c r="C747" s="18">
        <f>SUM(C728:C746)</f>
        <v>0</v>
      </c>
      <c r="D747" s="30" t="s">
        <v>22</v>
      </c>
      <c r="E747" s="30" t="s">
        <v>21</v>
      </c>
      <c r="V747" s="19"/>
      <c r="X747" s="17" t="s">
        <v>18</v>
      </c>
      <c r="Y747" s="18">
        <f>SUM(Y728:Y746)</f>
        <v>0</v>
      </c>
      <c r="Z747" s="30" t="s">
        <v>22</v>
      </c>
      <c r="AA747" s="30" t="s">
        <v>21</v>
      </c>
    </row>
    <row r="748" spans="2:41" x14ac:dyDescent="0.25">
      <c r="E748" s="1" t="s">
        <v>19</v>
      </c>
      <c r="V748" s="19"/>
      <c r="AA748" s="1" t="s">
        <v>19</v>
      </c>
    </row>
    <row r="749" spans="2:41" x14ac:dyDescent="0.25">
      <c r="V749" s="19"/>
    </row>
    <row r="750" spans="2:41" x14ac:dyDescent="0.25">
      <c r="V750" s="19"/>
    </row>
    <row r="751" spans="2:41" x14ac:dyDescent="0.25">
      <c r="V751" s="19"/>
    </row>
    <row r="752" spans="2:41" x14ac:dyDescent="0.25">
      <c r="V752" s="19"/>
    </row>
    <row r="753" spans="2:41" x14ac:dyDescent="0.25">
      <c r="V753" s="19"/>
    </row>
    <row r="754" spans="2:41" x14ac:dyDescent="0.25">
      <c r="V754" s="19"/>
    </row>
    <row r="755" spans="2:41" x14ac:dyDescent="0.25">
      <c r="V755" s="19"/>
    </row>
    <row r="756" spans="2:41" x14ac:dyDescent="0.25">
      <c r="V756" s="19"/>
    </row>
    <row r="757" spans="2:41" x14ac:dyDescent="0.25">
      <c r="V757" s="19"/>
    </row>
    <row r="758" spans="2:41" x14ac:dyDescent="0.25">
      <c r="V758" s="19"/>
    </row>
    <row r="759" spans="2:41" x14ac:dyDescent="0.25">
      <c r="V759" s="19"/>
    </row>
    <row r="760" spans="2:41" x14ac:dyDescent="0.25">
      <c r="V760" s="19"/>
    </row>
    <row r="761" spans="2:41" x14ac:dyDescent="0.25">
      <c r="V761" s="19"/>
      <c r="AC761" s="164" t="s">
        <v>29</v>
      </c>
      <c r="AD761" s="164"/>
      <c r="AE761" s="164"/>
    </row>
    <row r="762" spans="2:41" x14ac:dyDescent="0.25">
      <c r="H762" s="165" t="s">
        <v>28</v>
      </c>
      <c r="I762" s="165"/>
      <c r="J762" s="165"/>
      <c r="V762" s="19"/>
      <c r="AC762" s="164"/>
      <c r="AD762" s="164"/>
      <c r="AE762" s="164"/>
    </row>
    <row r="763" spans="2:41" x14ac:dyDescent="0.25">
      <c r="H763" s="165"/>
      <c r="I763" s="165"/>
      <c r="J763" s="165"/>
      <c r="V763" s="19"/>
      <c r="AC763" s="164"/>
      <c r="AD763" s="164"/>
      <c r="AE763" s="164"/>
    </row>
    <row r="764" spans="2:41" x14ac:dyDescent="0.25">
      <c r="V764" s="19"/>
    </row>
    <row r="765" spans="2:41" x14ac:dyDescent="0.25">
      <c r="V765" s="19"/>
    </row>
    <row r="766" spans="2:41" ht="23.25" x14ac:dyDescent="0.35">
      <c r="B766" s="24" t="s">
        <v>69</v>
      </c>
      <c r="V766" s="19"/>
      <c r="X766" s="24" t="s">
        <v>69</v>
      </c>
    </row>
    <row r="767" spans="2:41" ht="23.25" x14ac:dyDescent="0.35">
      <c r="B767" s="25" t="s">
        <v>32</v>
      </c>
      <c r="C767" s="22">
        <f>IF(X719="PAGADO",0,Y724)</f>
        <v>0</v>
      </c>
      <c r="E767" s="166" t="s">
        <v>20</v>
      </c>
      <c r="F767" s="166"/>
      <c r="G767" s="166"/>
      <c r="H767" s="166"/>
      <c r="V767" s="19"/>
      <c r="X767" s="25" t="s">
        <v>32</v>
      </c>
      <c r="Y767" s="22">
        <f>IF(B767="PAGADO",0,C772)</f>
        <v>0</v>
      </c>
      <c r="AA767" s="166" t="s">
        <v>20</v>
      </c>
      <c r="AB767" s="166"/>
      <c r="AC767" s="166"/>
      <c r="AD767" s="166"/>
    </row>
    <row r="768" spans="2:41" x14ac:dyDescent="0.25">
      <c r="B768" s="1" t="s">
        <v>0</v>
      </c>
      <c r="C768" s="21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9"/>
      <c r="X768" s="1" t="s">
        <v>0</v>
      </c>
      <c r="Y768" s="21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2"/>
      <c r="E769" s="4"/>
      <c r="F769" s="3"/>
      <c r="G769" s="3"/>
      <c r="H769" s="5"/>
      <c r="N769" s="3"/>
      <c r="O769" s="3"/>
      <c r="P769" s="3"/>
      <c r="Q769" s="3"/>
      <c r="R769" s="20"/>
      <c r="S769" s="3"/>
      <c r="V769" s="19"/>
      <c r="Y769" s="22"/>
      <c r="AA769" s="4"/>
      <c r="AB769" s="3"/>
      <c r="AC769" s="3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" t="s">
        <v>24</v>
      </c>
      <c r="C770" s="21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20"/>
      <c r="S770" s="3"/>
      <c r="V770" s="19"/>
      <c r="X770" s="1" t="s">
        <v>24</v>
      </c>
      <c r="Y770" s="21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20"/>
      <c r="AO770" s="3"/>
    </row>
    <row r="771" spans="2:41" x14ac:dyDescent="0.25">
      <c r="B771" s="1" t="s">
        <v>9</v>
      </c>
      <c r="C771" s="22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20"/>
      <c r="S771" s="3"/>
      <c r="V771" s="19"/>
      <c r="X771" s="1" t="s">
        <v>9</v>
      </c>
      <c r="Y771" s="22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20"/>
      <c r="AO771" s="3"/>
    </row>
    <row r="772" spans="2:41" x14ac:dyDescent="0.25">
      <c r="B772" s="6" t="s">
        <v>25</v>
      </c>
      <c r="C772" s="23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20"/>
      <c r="S772" s="3"/>
      <c r="V772" s="19"/>
      <c r="X772" s="6" t="s">
        <v>8</v>
      </c>
      <c r="Y772" s="23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20"/>
      <c r="AO772" s="3"/>
    </row>
    <row r="773" spans="2:41" ht="26.25" x14ac:dyDescent="0.4">
      <c r="B773" s="167" t="str">
        <f>IF(C772&lt;0,"NO PAGAR","COBRAR")</f>
        <v>COBRAR</v>
      </c>
      <c r="C773" s="167"/>
      <c r="E773" s="9"/>
      <c r="F773" s="10"/>
      <c r="G773" s="10"/>
      <c r="H773" s="5"/>
      <c r="N773" s="3"/>
      <c r="O773" s="3"/>
      <c r="P773" s="3"/>
      <c r="Q773" s="3"/>
      <c r="R773" s="20"/>
      <c r="S773" s="3"/>
      <c r="V773" s="19"/>
      <c r="X773" s="167" t="str">
        <f>IF(Y772&lt;0,"NO PAGAR","COBRAR")</f>
        <v>COBRAR</v>
      </c>
      <c r="Y773" s="167"/>
      <c r="AA773" s="9"/>
      <c r="AB773" s="10"/>
      <c r="AC773" s="10"/>
      <c r="AD773" s="5"/>
      <c r="AJ773" s="3"/>
      <c r="AK773" s="3"/>
      <c r="AL773" s="3"/>
      <c r="AM773" s="3"/>
      <c r="AN773" s="20"/>
      <c r="AO773" s="3"/>
    </row>
    <row r="774" spans="2:41" x14ac:dyDescent="0.25">
      <c r="B774" s="159" t="s">
        <v>9</v>
      </c>
      <c r="C774" s="160"/>
      <c r="E774" s="9"/>
      <c r="F774" s="10"/>
      <c r="G774" s="10"/>
      <c r="H774" s="5"/>
      <c r="N774" s="3"/>
      <c r="O774" s="3"/>
      <c r="P774" s="3"/>
      <c r="Q774" s="3"/>
      <c r="R774" s="20"/>
      <c r="S774" s="3"/>
      <c r="V774" s="19"/>
      <c r="X774" s="159" t="s">
        <v>9</v>
      </c>
      <c r="Y774" s="160"/>
      <c r="AA774" s="9"/>
      <c r="AB774" s="10"/>
      <c r="AC774" s="10"/>
      <c r="AD774" s="5"/>
      <c r="AJ774" s="3"/>
      <c r="AK774" s="3"/>
      <c r="AL774" s="3"/>
      <c r="AM774" s="3"/>
      <c r="AN774" s="20"/>
      <c r="AO774" s="3"/>
    </row>
    <row r="775" spans="2:41" x14ac:dyDescent="0.25">
      <c r="B775" s="11" t="str">
        <f>IF(C808&lt;0,"SALDO A FAVOR","SALDO ADELANTAD0'")</f>
        <v>SALDO ADELANTAD0'</v>
      </c>
      <c r="C775" s="12">
        <f>IF(Y719&lt;=0,Y719*-1)</f>
        <v>0</v>
      </c>
      <c r="E775" s="9"/>
      <c r="F775" s="10"/>
      <c r="G775" s="10"/>
      <c r="H775" s="5"/>
      <c r="N775" s="3"/>
      <c r="O775" s="3"/>
      <c r="P775" s="3"/>
      <c r="Q775" s="3"/>
      <c r="R775" s="20"/>
      <c r="S775" s="3"/>
      <c r="V775" s="19"/>
      <c r="X775" s="11" t="str">
        <f>IF(C772&lt;0,"SALDO ADELANTADO","SALDO A FAVOR'")</f>
        <v>SALDO A FAVOR'</v>
      </c>
      <c r="Y775" s="12">
        <f>IF(C772&lt;=0,C772*-1)</f>
        <v>0</v>
      </c>
      <c r="AA775" s="9"/>
      <c r="AB775" s="10"/>
      <c r="AC775" s="10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3" t="s">
        <v>10</v>
      </c>
      <c r="C776" s="12">
        <f>R785</f>
        <v>0</v>
      </c>
      <c r="E776" s="9"/>
      <c r="F776" s="10"/>
      <c r="G776" s="10"/>
      <c r="H776" s="5"/>
      <c r="N776" s="3"/>
      <c r="O776" s="3"/>
      <c r="P776" s="3"/>
      <c r="Q776" s="3"/>
      <c r="R776" s="20"/>
      <c r="S776" s="3"/>
      <c r="V776" s="19"/>
      <c r="X776" s="13" t="s">
        <v>10</v>
      </c>
      <c r="Y776" s="12">
        <f>AN785</f>
        <v>0</v>
      </c>
      <c r="AA776" s="9"/>
      <c r="AB776" s="10"/>
      <c r="AC776" s="10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3" t="s">
        <v>11</v>
      </c>
      <c r="C777" s="12"/>
      <c r="E777" s="9"/>
      <c r="F777" s="10"/>
      <c r="G777" s="10"/>
      <c r="H777" s="5"/>
      <c r="N777" s="3"/>
      <c r="O777" s="3"/>
      <c r="P777" s="3"/>
      <c r="Q777" s="3"/>
      <c r="R777" s="20"/>
      <c r="S777" s="3"/>
      <c r="V777" s="19"/>
      <c r="X777" s="13" t="s">
        <v>11</v>
      </c>
      <c r="Y777" s="12"/>
      <c r="AA777" s="9"/>
      <c r="AB777" s="10"/>
      <c r="AC777" s="10"/>
      <c r="AD777" s="5"/>
      <c r="AJ777" s="3"/>
      <c r="AK777" s="3"/>
      <c r="AL777" s="3"/>
      <c r="AM777" s="3"/>
      <c r="AN777" s="20"/>
      <c r="AO777" s="3"/>
    </row>
    <row r="778" spans="2:41" x14ac:dyDescent="0.25">
      <c r="B778" s="13" t="s">
        <v>12</v>
      </c>
      <c r="C778" s="12"/>
      <c r="E778" s="9"/>
      <c r="F778" s="10"/>
      <c r="G778" s="10"/>
      <c r="H778" s="5"/>
      <c r="N778" s="3"/>
      <c r="O778" s="3"/>
      <c r="P778" s="3"/>
      <c r="Q778" s="3"/>
      <c r="R778" s="20"/>
      <c r="S778" s="3"/>
      <c r="V778" s="19"/>
      <c r="X778" s="13" t="s">
        <v>12</v>
      </c>
      <c r="Y778" s="12"/>
      <c r="AA778" s="9"/>
      <c r="AB778" s="10"/>
      <c r="AC778" s="10"/>
      <c r="AD778" s="5"/>
      <c r="AJ778" s="3"/>
      <c r="AK778" s="3"/>
      <c r="AL778" s="3"/>
      <c r="AM778" s="3"/>
      <c r="AN778" s="20"/>
      <c r="AO778" s="3"/>
    </row>
    <row r="779" spans="2:41" x14ac:dyDescent="0.25">
      <c r="B779" s="13" t="s">
        <v>13</v>
      </c>
      <c r="C779" s="12"/>
      <c r="E779" s="9"/>
      <c r="F779" s="10"/>
      <c r="G779" s="10"/>
      <c r="H779" s="5"/>
      <c r="N779" s="3"/>
      <c r="O779" s="3"/>
      <c r="P779" s="3"/>
      <c r="Q779" s="3"/>
      <c r="R779" s="20"/>
      <c r="S779" s="3"/>
      <c r="V779" s="19"/>
      <c r="X779" s="13" t="s">
        <v>13</v>
      </c>
      <c r="Y779" s="12"/>
      <c r="AA779" s="9"/>
      <c r="AB779" s="10"/>
      <c r="AC779" s="10"/>
      <c r="AD779" s="5"/>
      <c r="AJ779" s="3"/>
      <c r="AK779" s="3"/>
      <c r="AL779" s="3"/>
      <c r="AM779" s="3"/>
      <c r="AN779" s="20"/>
      <c r="AO779" s="3"/>
    </row>
    <row r="780" spans="2:41" x14ac:dyDescent="0.25">
      <c r="B780" s="13" t="s">
        <v>14</v>
      </c>
      <c r="C780" s="12"/>
      <c r="E780" s="9"/>
      <c r="F780" s="10"/>
      <c r="G780" s="10"/>
      <c r="H780" s="5"/>
      <c r="N780" s="3"/>
      <c r="O780" s="3"/>
      <c r="P780" s="3"/>
      <c r="Q780" s="3"/>
      <c r="R780" s="20"/>
      <c r="S780" s="3"/>
      <c r="V780" s="19"/>
      <c r="X780" s="13" t="s">
        <v>14</v>
      </c>
      <c r="Y780" s="12"/>
      <c r="AA780" s="9"/>
      <c r="AB780" s="10"/>
      <c r="AC780" s="10"/>
      <c r="AD780" s="5"/>
      <c r="AJ780" s="3"/>
      <c r="AK780" s="3"/>
      <c r="AL780" s="3"/>
      <c r="AM780" s="3"/>
      <c r="AN780" s="20"/>
      <c r="AO780" s="3"/>
    </row>
    <row r="781" spans="2:41" x14ac:dyDescent="0.25">
      <c r="B781" s="13" t="s">
        <v>15</v>
      </c>
      <c r="C781" s="12"/>
      <c r="E781" s="9"/>
      <c r="F781" s="10"/>
      <c r="G781" s="10"/>
      <c r="H781" s="5"/>
      <c r="N781" s="3"/>
      <c r="O781" s="3"/>
      <c r="P781" s="3"/>
      <c r="Q781" s="3"/>
      <c r="R781" s="20"/>
      <c r="S781" s="3"/>
      <c r="V781" s="19"/>
      <c r="X781" s="13" t="s">
        <v>15</v>
      </c>
      <c r="Y781" s="12"/>
      <c r="AA781" s="9"/>
      <c r="AB781" s="10"/>
      <c r="AC781" s="10"/>
      <c r="AD781" s="5"/>
      <c r="AJ781" s="3"/>
      <c r="AK781" s="3"/>
      <c r="AL781" s="3"/>
      <c r="AM781" s="3"/>
      <c r="AN781" s="20"/>
      <c r="AO781" s="3"/>
    </row>
    <row r="782" spans="2:41" x14ac:dyDescent="0.25">
      <c r="B782" s="13" t="s">
        <v>16</v>
      </c>
      <c r="C782" s="12"/>
      <c r="E782" s="9"/>
      <c r="F782" s="10"/>
      <c r="G782" s="10"/>
      <c r="H782" s="5"/>
      <c r="N782" s="3"/>
      <c r="O782" s="3"/>
      <c r="P782" s="3"/>
      <c r="Q782" s="3"/>
      <c r="R782" s="20"/>
      <c r="S782" s="3"/>
      <c r="V782" s="19"/>
      <c r="X782" s="13" t="s">
        <v>16</v>
      </c>
      <c r="Y782" s="12"/>
      <c r="AA782" s="9"/>
      <c r="AB782" s="10"/>
      <c r="AC782" s="10"/>
      <c r="AD782" s="5"/>
      <c r="AJ782" s="3"/>
      <c r="AK782" s="3"/>
      <c r="AL782" s="3"/>
      <c r="AM782" s="3"/>
      <c r="AN782" s="20"/>
      <c r="AO782" s="3"/>
    </row>
    <row r="783" spans="2:41" x14ac:dyDescent="0.25">
      <c r="B783" s="13" t="s">
        <v>17</v>
      </c>
      <c r="C783" s="12"/>
      <c r="E783" s="161" t="s">
        <v>7</v>
      </c>
      <c r="F783" s="162"/>
      <c r="G783" s="163"/>
      <c r="H783" s="5">
        <f>SUM(H769:H782)</f>
        <v>0</v>
      </c>
      <c r="N783" s="3"/>
      <c r="O783" s="3"/>
      <c r="P783" s="3"/>
      <c r="Q783" s="3"/>
      <c r="R783" s="20"/>
      <c r="S783" s="3"/>
      <c r="V783" s="19"/>
      <c r="X783" s="13" t="s">
        <v>17</v>
      </c>
      <c r="Y783" s="12"/>
      <c r="AA783" s="161" t="s">
        <v>7</v>
      </c>
      <c r="AB783" s="162"/>
      <c r="AC783" s="163"/>
      <c r="AD783" s="5">
        <f>SUM(AD769:AD782)</f>
        <v>0</v>
      </c>
      <c r="AJ783" s="3"/>
      <c r="AK783" s="3"/>
      <c r="AL783" s="3"/>
      <c r="AM783" s="3"/>
      <c r="AN783" s="20"/>
      <c r="AO783" s="3"/>
    </row>
    <row r="784" spans="2:41" x14ac:dyDescent="0.25">
      <c r="B784" s="14"/>
      <c r="C784" s="12"/>
      <c r="E784" s="15"/>
      <c r="F784" s="15"/>
      <c r="G784" s="15"/>
      <c r="N784" s="3"/>
      <c r="O784" s="3"/>
      <c r="P784" s="3"/>
      <c r="Q784" s="3"/>
      <c r="R784" s="20"/>
      <c r="S784" s="3"/>
      <c r="V784" s="19"/>
      <c r="X784" s="14"/>
      <c r="Y784" s="12"/>
      <c r="AA784" s="15"/>
      <c r="AB784" s="15"/>
      <c r="AC784" s="15"/>
      <c r="AJ784" s="3"/>
      <c r="AK784" s="3"/>
      <c r="AL784" s="3"/>
      <c r="AM784" s="3"/>
      <c r="AN784" s="20"/>
      <c r="AO784" s="3"/>
    </row>
    <row r="785" spans="2:41" x14ac:dyDescent="0.25">
      <c r="B785" s="14"/>
      <c r="C785" s="12"/>
      <c r="N785" s="161" t="s">
        <v>7</v>
      </c>
      <c r="O785" s="162"/>
      <c r="P785" s="162"/>
      <c r="Q785" s="163"/>
      <c r="R785" s="20">
        <f>SUM(R769:R784)</f>
        <v>0</v>
      </c>
      <c r="S785" s="3"/>
      <c r="V785" s="19"/>
      <c r="X785" s="14"/>
      <c r="Y785" s="12"/>
      <c r="AJ785" s="161" t="s">
        <v>7</v>
      </c>
      <c r="AK785" s="162"/>
      <c r="AL785" s="162"/>
      <c r="AM785" s="163"/>
      <c r="AN785" s="20">
        <f>SUM(AN769:AN784)</f>
        <v>0</v>
      </c>
      <c r="AO785" s="3"/>
    </row>
    <row r="786" spans="2:41" x14ac:dyDescent="0.25">
      <c r="B786" s="14"/>
      <c r="C786" s="12"/>
      <c r="V786" s="19"/>
      <c r="X786" s="14"/>
      <c r="Y786" s="12"/>
    </row>
    <row r="787" spans="2:41" x14ac:dyDescent="0.25">
      <c r="B787" s="14"/>
      <c r="C787" s="12"/>
      <c r="V787" s="19"/>
      <c r="X787" s="14"/>
      <c r="Y787" s="12"/>
    </row>
    <row r="788" spans="2:41" x14ac:dyDescent="0.25">
      <c r="B788" s="14"/>
      <c r="C788" s="12"/>
      <c r="E788" s="16"/>
      <c r="V788" s="19"/>
      <c r="X788" s="14"/>
      <c r="Y788" s="12"/>
      <c r="AA788" s="16"/>
    </row>
    <row r="789" spans="2:41" x14ac:dyDescent="0.25">
      <c r="B789" s="14"/>
      <c r="C789" s="12"/>
      <c r="V789" s="19"/>
      <c r="X789" s="14"/>
      <c r="Y789" s="12"/>
    </row>
    <row r="790" spans="2:41" x14ac:dyDescent="0.25">
      <c r="B790" s="14"/>
      <c r="C790" s="12"/>
      <c r="V790" s="19"/>
      <c r="X790" s="14"/>
      <c r="Y790" s="12"/>
    </row>
    <row r="791" spans="2:41" x14ac:dyDescent="0.25">
      <c r="B791" s="14"/>
      <c r="C791" s="12"/>
      <c r="V791" s="19"/>
      <c r="X791" s="14"/>
      <c r="Y791" s="12"/>
    </row>
    <row r="792" spans="2:41" x14ac:dyDescent="0.25">
      <c r="B792" s="14"/>
      <c r="C792" s="12"/>
      <c r="V792" s="19"/>
      <c r="X792" s="14"/>
      <c r="Y792" s="12"/>
    </row>
    <row r="793" spans="2:41" x14ac:dyDescent="0.25">
      <c r="B793" s="13"/>
      <c r="C793" s="12"/>
      <c r="V793" s="19"/>
      <c r="X793" s="13"/>
      <c r="Y793" s="12"/>
    </row>
    <row r="794" spans="2:41" x14ac:dyDescent="0.25">
      <c r="B794" s="17" t="s">
        <v>18</v>
      </c>
      <c r="C794" s="18">
        <f>SUM(C775:C793)</f>
        <v>0</v>
      </c>
      <c r="V794" s="19"/>
      <c r="X794" s="17" t="s">
        <v>18</v>
      </c>
      <c r="Y794" s="18">
        <f>SUM(Y775:Y793)</f>
        <v>0</v>
      </c>
    </row>
    <row r="795" spans="2:41" x14ac:dyDescent="0.25">
      <c r="D795" s="30" t="s">
        <v>22</v>
      </c>
      <c r="E795" s="30" t="s">
        <v>21</v>
      </c>
      <c r="V795" s="19"/>
      <c r="Z795" s="30" t="s">
        <v>22</v>
      </c>
      <c r="AA795" s="30" t="s">
        <v>21</v>
      </c>
    </row>
    <row r="796" spans="2:41" x14ac:dyDescent="0.25">
      <c r="E796" s="1" t="s">
        <v>19</v>
      </c>
      <c r="V796" s="19"/>
      <c r="AA796" s="1" t="s">
        <v>19</v>
      </c>
    </row>
    <row r="797" spans="2:41" x14ac:dyDescent="0.25">
      <c r="V797" s="19"/>
    </row>
    <row r="798" spans="2:41" x14ac:dyDescent="0.25">
      <c r="V798" s="19"/>
    </row>
    <row r="799" spans="2:41" x14ac:dyDescent="0.25">
      <c r="V799" s="19"/>
    </row>
    <row r="800" spans="2:41" x14ac:dyDescent="0.25">
      <c r="V800" s="19"/>
    </row>
    <row r="801" spans="1:43" x14ac:dyDescent="0.25">
      <c r="V801" s="19"/>
    </row>
    <row r="802" spans="1:43" x14ac:dyDescent="0.25">
      <c r="V802" s="19"/>
    </row>
    <row r="803" spans="1:43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</row>
    <row r="804" spans="1:43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</row>
    <row r="805" spans="1:43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</row>
    <row r="806" spans="1:43" x14ac:dyDescent="0.25">
      <c r="V806" s="19"/>
    </row>
    <row r="807" spans="1:43" x14ac:dyDescent="0.25">
      <c r="H807" s="165" t="s">
        <v>30</v>
      </c>
      <c r="I807" s="165"/>
      <c r="J807" s="165"/>
      <c r="V807" s="19"/>
      <c r="AA807" s="165" t="s">
        <v>31</v>
      </c>
      <c r="AB807" s="165"/>
      <c r="AC807" s="165"/>
    </row>
    <row r="808" spans="1:43" x14ac:dyDescent="0.25">
      <c r="H808" s="165"/>
      <c r="I808" s="165"/>
      <c r="J808" s="165"/>
      <c r="V808" s="19"/>
      <c r="AA808" s="165"/>
      <c r="AB808" s="165"/>
      <c r="AC808" s="165"/>
    </row>
    <row r="809" spans="1:43" x14ac:dyDescent="0.25">
      <c r="V809" s="19"/>
    </row>
    <row r="810" spans="1:43" x14ac:dyDescent="0.25">
      <c r="V810" s="19"/>
    </row>
    <row r="811" spans="1:43" ht="23.25" x14ac:dyDescent="0.35">
      <c r="B811" s="26" t="s">
        <v>69</v>
      </c>
      <c r="V811" s="19"/>
      <c r="X811" s="24" t="s">
        <v>69</v>
      </c>
    </row>
    <row r="812" spans="1:43" ht="23.25" x14ac:dyDescent="0.35">
      <c r="B812" s="25" t="s">
        <v>32</v>
      </c>
      <c r="C812" s="22">
        <f>IF(X767="PAGADO",0,C772)</f>
        <v>0</v>
      </c>
      <c r="E812" s="166" t="s">
        <v>20</v>
      </c>
      <c r="F812" s="166"/>
      <c r="G812" s="166"/>
      <c r="H812" s="166"/>
      <c r="V812" s="19"/>
      <c r="X812" s="25" t="s">
        <v>32</v>
      </c>
      <c r="Y812" s="22">
        <f>IF(B1612="PAGADO",0,C817)</f>
        <v>0</v>
      </c>
      <c r="AA812" s="166" t="s">
        <v>20</v>
      </c>
      <c r="AB812" s="166"/>
      <c r="AC812" s="166"/>
      <c r="AD812" s="166"/>
    </row>
    <row r="813" spans="1:43" x14ac:dyDescent="0.25">
      <c r="B813" s="1" t="s">
        <v>0</v>
      </c>
      <c r="C813" s="21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9"/>
      <c r="X813" s="1" t="s">
        <v>0</v>
      </c>
      <c r="Y813" s="21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2"/>
      <c r="E814" s="4"/>
      <c r="F814" s="3"/>
      <c r="G814" s="3"/>
      <c r="H814" s="5"/>
      <c r="N814" s="3"/>
      <c r="O814" s="3"/>
      <c r="P814" s="3"/>
      <c r="Q814" s="3"/>
      <c r="R814" s="20"/>
      <c r="S814" s="3"/>
      <c r="V814" s="19"/>
      <c r="Y814" s="22"/>
      <c r="AA814" s="4"/>
      <c r="AB814" s="3"/>
      <c r="AC814" s="3"/>
      <c r="AD814" s="5"/>
      <c r="AJ814" s="3"/>
      <c r="AK814" s="3"/>
      <c r="AL814" s="3"/>
      <c r="AM814" s="3"/>
      <c r="AN814" s="20"/>
      <c r="AO814" s="3"/>
    </row>
    <row r="815" spans="1:43" x14ac:dyDescent="0.25">
      <c r="B815" s="1" t="s">
        <v>24</v>
      </c>
      <c r="C815" s="21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20"/>
      <c r="S815" s="3"/>
      <c r="V815" s="19"/>
      <c r="X815" s="1" t="s">
        <v>24</v>
      </c>
      <c r="Y815" s="21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20"/>
      <c r="AO815" s="3"/>
    </row>
    <row r="816" spans="1:43" x14ac:dyDescent="0.25">
      <c r="B816" s="1" t="s">
        <v>9</v>
      </c>
      <c r="C816" s="22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20"/>
      <c r="S816" s="3"/>
      <c r="V816" s="19"/>
      <c r="X816" s="1" t="s">
        <v>9</v>
      </c>
      <c r="Y816" s="22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20"/>
      <c r="AO816" s="3"/>
    </row>
    <row r="817" spans="2:41" x14ac:dyDescent="0.25">
      <c r="B817" s="6" t="s">
        <v>26</v>
      </c>
      <c r="C817" s="23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20"/>
      <c r="S817" s="3"/>
      <c r="V817" s="19"/>
      <c r="X817" s="6" t="s">
        <v>27</v>
      </c>
      <c r="Y817" s="23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20"/>
      <c r="AO817" s="3"/>
    </row>
    <row r="818" spans="2:41" ht="23.25" x14ac:dyDescent="0.35">
      <c r="B818" s="6"/>
      <c r="C818" s="7"/>
      <c r="E818" s="9"/>
      <c r="F818" s="10"/>
      <c r="G818" s="10"/>
      <c r="H818" s="5"/>
      <c r="N818" s="3"/>
      <c r="O818" s="3"/>
      <c r="P818" s="3"/>
      <c r="Q818" s="3"/>
      <c r="R818" s="20"/>
      <c r="S818" s="3"/>
      <c r="V818" s="19"/>
      <c r="X818" s="168" t="str">
        <f>IF(Y817&lt;0,"NO PAGAR","COBRAR'")</f>
        <v>COBRAR'</v>
      </c>
      <c r="Y818" s="168"/>
      <c r="AA818" s="9"/>
      <c r="AB818" s="10"/>
      <c r="AC818" s="10"/>
      <c r="AD818" s="5"/>
      <c r="AJ818" s="3"/>
      <c r="AK818" s="3"/>
      <c r="AL818" s="3"/>
      <c r="AM818" s="3"/>
      <c r="AN818" s="20"/>
      <c r="AO818" s="3"/>
    </row>
    <row r="819" spans="2:41" ht="23.25" x14ac:dyDescent="0.35">
      <c r="B819" s="168" t="str">
        <f>IF(C817&lt;0,"NO PAGAR","COBRAR'")</f>
        <v>COBRAR'</v>
      </c>
      <c r="C819" s="168"/>
      <c r="E819" s="9"/>
      <c r="F819" s="10"/>
      <c r="G819" s="10"/>
      <c r="H819" s="5"/>
      <c r="N819" s="3"/>
      <c r="O819" s="3"/>
      <c r="P819" s="3"/>
      <c r="Q819" s="3"/>
      <c r="R819" s="20"/>
      <c r="S819" s="3"/>
      <c r="V819" s="19"/>
      <c r="X819" s="6"/>
      <c r="Y819" s="8"/>
      <c r="AA819" s="9"/>
      <c r="AB819" s="10"/>
      <c r="AC819" s="10"/>
      <c r="AD819" s="5"/>
      <c r="AJ819" s="3"/>
      <c r="AK819" s="3"/>
      <c r="AL819" s="3"/>
      <c r="AM819" s="3"/>
      <c r="AN819" s="20"/>
      <c r="AO819" s="3"/>
    </row>
    <row r="820" spans="2:41" x14ac:dyDescent="0.25">
      <c r="B820" s="159" t="s">
        <v>9</v>
      </c>
      <c r="C820" s="160"/>
      <c r="E820" s="9"/>
      <c r="F820" s="10"/>
      <c r="G820" s="10"/>
      <c r="H820" s="5"/>
      <c r="N820" s="3"/>
      <c r="O820" s="3"/>
      <c r="P820" s="3"/>
      <c r="Q820" s="3"/>
      <c r="R820" s="20"/>
      <c r="S820" s="3"/>
      <c r="V820" s="19"/>
      <c r="X820" s="159" t="s">
        <v>9</v>
      </c>
      <c r="Y820" s="160"/>
      <c r="AA820" s="9"/>
      <c r="AB820" s="10"/>
      <c r="AC820" s="10"/>
      <c r="AD820" s="5"/>
      <c r="AJ820" s="3"/>
      <c r="AK820" s="3"/>
      <c r="AL820" s="3"/>
      <c r="AM820" s="3"/>
      <c r="AN820" s="20"/>
      <c r="AO820" s="3"/>
    </row>
    <row r="821" spans="2:41" x14ac:dyDescent="0.25">
      <c r="B821" s="11" t="str">
        <f>IF(Y772&lt;0,"SALDO ADELANTADO","SALDO A FAVOR '")</f>
        <v>SALDO A FAVOR '</v>
      </c>
      <c r="C821" s="12">
        <f>IF(Y772&lt;=0,Y772*-1)</f>
        <v>0</v>
      </c>
      <c r="E821" s="9"/>
      <c r="F821" s="10"/>
      <c r="G821" s="10"/>
      <c r="H821" s="5"/>
      <c r="N821" s="3"/>
      <c r="O821" s="3"/>
      <c r="P821" s="3"/>
      <c r="Q821" s="3"/>
      <c r="R821" s="20"/>
      <c r="S821" s="3"/>
      <c r="V821" s="19"/>
      <c r="X821" s="11" t="str">
        <f>IF(C817&lt;0,"SALDO ADELANTADO","SALDO A FAVOR'")</f>
        <v>SALDO A FAVOR'</v>
      </c>
      <c r="Y821" s="12">
        <f>IF(C817&lt;=0,C817*-1)</f>
        <v>0</v>
      </c>
      <c r="AA821" s="9"/>
      <c r="AB821" s="10"/>
      <c r="AC821" s="10"/>
      <c r="AD821" s="5"/>
      <c r="AJ821" s="3"/>
      <c r="AK821" s="3"/>
      <c r="AL821" s="3"/>
      <c r="AM821" s="3"/>
      <c r="AN821" s="20"/>
      <c r="AO821" s="3"/>
    </row>
    <row r="822" spans="2:41" x14ac:dyDescent="0.25">
      <c r="B822" s="13" t="s">
        <v>10</v>
      </c>
      <c r="C822" s="12">
        <f>R830</f>
        <v>0</v>
      </c>
      <c r="E822" s="9"/>
      <c r="F822" s="10"/>
      <c r="G822" s="10"/>
      <c r="H822" s="5"/>
      <c r="N822" s="3"/>
      <c r="O822" s="3"/>
      <c r="P822" s="3"/>
      <c r="Q822" s="3"/>
      <c r="R822" s="20"/>
      <c r="S822" s="3"/>
      <c r="V822" s="19"/>
      <c r="X822" s="13" t="s">
        <v>10</v>
      </c>
      <c r="Y822" s="12">
        <f>AN830</f>
        <v>0</v>
      </c>
      <c r="AA822" s="9"/>
      <c r="AB822" s="10"/>
      <c r="AC822" s="10"/>
      <c r="AD822" s="5"/>
      <c r="AJ822" s="3"/>
      <c r="AK822" s="3"/>
      <c r="AL822" s="3"/>
      <c r="AM822" s="3"/>
      <c r="AN822" s="20"/>
      <c r="AO822" s="3"/>
    </row>
    <row r="823" spans="2:41" x14ac:dyDescent="0.25">
      <c r="B823" s="13" t="s">
        <v>11</v>
      </c>
      <c r="C823" s="12"/>
      <c r="E823" s="9"/>
      <c r="F823" s="10"/>
      <c r="G823" s="10"/>
      <c r="H823" s="5"/>
      <c r="N823" s="3"/>
      <c r="O823" s="3"/>
      <c r="P823" s="3"/>
      <c r="Q823" s="3"/>
      <c r="R823" s="20"/>
      <c r="S823" s="3"/>
      <c r="V823" s="19"/>
      <c r="X823" s="13" t="s">
        <v>11</v>
      </c>
      <c r="Y823" s="12"/>
      <c r="AA823" s="9"/>
      <c r="AB823" s="10"/>
      <c r="AC823" s="10"/>
      <c r="AD823" s="5"/>
      <c r="AJ823" s="3"/>
      <c r="AK823" s="3"/>
      <c r="AL823" s="3"/>
      <c r="AM823" s="3"/>
      <c r="AN823" s="20"/>
      <c r="AO823" s="3"/>
    </row>
    <row r="824" spans="2:41" x14ac:dyDescent="0.25">
      <c r="B824" s="13" t="s">
        <v>12</v>
      </c>
      <c r="C824" s="12"/>
      <c r="E824" s="9"/>
      <c r="F824" s="10"/>
      <c r="G824" s="10"/>
      <c r="H824" s="5"/>
      <c r="N824" s="3"/>
      <c r="O824" s="3"/>
      <c r="P824" s="3"/>
      <c r="Q824" s="3"/>
      <c r="R824" s="20"/>
      <c r="S824" s="3"/>
      <c r="V824" s="19"/>
      <c r="X824" s="13" t="s">
        <v>12</v>
      </c>
      <c r="Y824" s="12"/>
      <c r="AA824" s="9"/>
      <c r="AB824" s="10"/>
      <c r="AC824" s="10"/>
      <c r="AD824" s="5"/>
      <c r="AJ824" s="3"/>
      <c r="AK824" s="3"/>
      <c r="AL824" s="3"/>
      <c r="AM824" s="3"/>
      <c r="AN824" s="20"/>
      <c r="AO824" s="3"/>
    </row>
    <row r="825" spans="2:41" x14ac:dyDescent="0.25">
      <c r="B825" s="13" t="s">
        <v>13</v>
      </c>
      <c r="C825" s="12"/>
      <c r="E825" s="9"/>
      <c r="F825" s="10"/>
      <c r="G825" s="10"/>
      <c r="H825" s="5"/>
      <c r="N825" s="3"/>
      <c r="O825" s="3"/>
      <c r="P825" s="3"/>
      <c r="Q825" s="3"/>
      <c r="R825" s="20"/>
      <c r="S825" s="3"/>
      <c r="V825" s="19"/>
      <c r="X825" s="13" t="s">
        <v>13</v>
      </c>
      <c r="Y825" s="12"/>
      <c r="AA825" s="9"/>
      <c r="AB825" s="10"/>
      <c r="AC825" s="10"/>
      <c r="AD825" s="5"/>
      <c r="AJ825" s="3"/>
      <c r="AK825" s="3"/>
      <c r="AL825" s="3"/>
      <c r="AM825" s="3"/>
      <c r="AN825" s="20"/>
      <c r="AO825" s="3"/>
    </row>
    <row r="826" spans="2:41" x14ac:dyDescent="0.25">
      <c r="B826" s="13" t="s">
        <v>14</v>
      </c>
      <c r="C826" s="12"/>
      <c r="E826" s="9"/>
      <c r="F826" s="10"/>
      <c r="G826" s="10"/>
      <c r="H826" s="5"/>
      <c r="N826" s="3"/>
      <c r="O826" s="3"/>
      <c r="P826" s="3"/>
      <c r="Q826" s="3"/>
      <c r="R826" s="20"/>
      <c r="S826" s="3"/>
      <c r="V826" s="19"/>
      <c r="X826" s="13" t="s">
        <v>14</v>
      </c>
      <c r="Y826" s="12"/>
      <c r="AA826" s="9"/>
      <c r="AB826" s="10"/>
      <c r="AC826" s="10"/>
      <c r="AD826" s="5"/>
      <c r="AJ826" s="3"/>
      <c r="AK826" s="3"/>
      <c r="AL826" s="3"/>
      <c r="AM826" s="3"/>
      <c r="AN826" s="20"/>
      <c r="AO826" s="3"/>
    </row>
    <row r="827" spans="2:41" x14ac:dyDescent="0.25">
      <c r="B827" s="13" t="s">
        <v>15</v>
      </c>
      <c r="C827" s="12"/>
      <c r="E827" s="9"/>
      <c r="F827" s="10"/>
      <c r="G827" s="10"/>
      <c r="H827" s="5"/>
      <c r="N827" s="3"/>
      <c r="O827" s="3"/>
      <c r="P827" s="3"/>
      <c r="Q827" s="3"/>
      <c r="R827" s="20"/>
      <c r="S827" s="3"/>
      <c r="V827" s="19"/>
      <c r="X827" s="13" t="s">
        <v>15</v>
      </c>
      <c r="Y827" s="12"/>
      <c r="AA827" s="9"/>
      <c r="AB827" s="10"/>
      <c r="AC827" s="10"/>
      <c r="AD827" s="5"/>
      <c r="AJ827" s="3"/>
      <c r="AK827" s="3"/>
      <c r="AL827" s="3"/>
      <c r="AM827" s="3"/>
      <c r="AN827" s="20"/>
      <c r="AO827" s="3"/>
    </row>
    <row r="828" spans="2:41" x14ac:dyDescent="0.25">
      <c r="B828" s="13" t="s">
        <v>16</v>
      </c>
      <c r="C828" s="12"/>
      <c r="E828" s="161" t="s">
        <v>7</v>
      </c>
      <c r="F828" s="162"/>
      <c r="G828" s="163"/>
      <c r="H828" s="5">
        <f>SUM(H814:H827)</f>
        <v>0</v>
      </c>
      <c r="N828" s="3"/>
      <c r="O828" s="3"/>
      <c r="P828" s="3"/>
      <c r="Q828" s="3"/>
      <c r="R828" s="20"/>
      <c r="S828" s="3"/>
      <c r="V828" s="19"/>
      <c r="X828" s="13" t="s">
        <v>16</v>
      </c>
      <c r="Y828" s="12"/>
      <c r="AA828" s="161" t="s">
        <v>7</v>
      </c>
      <c r="AB828" s="162"/>
      <c r="AC828" s="163"/>
      <c r="AD828" s="5">
        <f>SUM(AD814:AD827)</f>
        <v>0</v>
      </c>
      <c r="AJ828" s="3"/>
      <c r="AK828" s="3"/>
      <c r="AL828" s="3"/>
      <c r="AM828" s="3"/>
      <c r="AN828" s="20"/>
      <c r="AO828" s="3"/>
    </row>
    <row r="829" spans="2:41" x14ac:dyDescent="0.25">
      <c r="B829" s="13" t="s">
        <v>17</v>
      </c>
      <c r="C829" s="12"/>
      <c r="E829" s="15"/>
      <c r="F829" s="15"/>
      <c r="G829" s="15"/>
      <c r="N829" s="3"/>
      <c r="O829" s="3"/>
      <c r="P829" s="3"/>
      <c r="Q829" s="3"/>
      <c r="R829" s="20"/>
      <c r="S829" s="3"/>
      <c r="V829" s="19"/>
      <c r="X829" s="13" t="s">
        <v>17</v>
      </c>
      <c r="Y829" s="12"/>
      <c r="AA829" s="15"/>
      <c r="AB829" s="15"/>
      <c r="AC829" s="15"/>
      <c r="AJ829" s="3"/>
      <c r="AK829" s="3"/>
      <c r="AL829" s="3"/>
      <c r="AM829" s="3"/>
      <c r="AN829" s="20"/>
      <c r="AO829" s="3"/>
    </row>
    <row r="830" spans="2:41" x14ac:dyDescent="0.25">
      <c r="B830" s="14"/>
      <c r="C830" s="12"/>
      <c r="N830" s="161" t="s">
        <v>7</v>
      </c>
      <c r="O830" s="162"/>
      <c r="P830" s="162"/>
      <c r="Q830" s="163"/>
      <c r="R830" s="20">
        <f>SUM(R814:R829)</f>
        <v>0</v>
      </c>
      <c r="S830" s="3"/>
      <c r="V830" s="19"/>
      <c r="X830" s="14"/>
      <c r="Y830" s="12"/>
      <c r="AJ830" s="161" t="s">
        <v>7</v>
      </c>
      <c r="AK830" s="162"/>
      <c r="AL830" s="162"/>
      <c r="AM830" s="163"/>
      <c r="AN830" s="20">
        <f>SUM(AN814:AN829)</f>
        <v>0</v>
      </c>
      <c r="AO830" s="3"/>
    </row>
    <row r="831" spans="2:41" x14ac:dyDescent="0.25">
      <c r="B831" s="14"/>
      <c r="C831" s="12"/>
      <c r="V831" s="19"/>
      <c r="X831" s="14"/>
      <c r="Y831" s="12"/>
    </row>
    <row r="832" spans="2:41" x14ac:dyDescent="0.25">
      <c r="B832" s="14"/>
      <c r="C832" s="12"/>
      <c r="V832" s="19"/>
      <c r="X832" s="14"/>
      <c r="Y832" s="12"/>
    </row>
    <row r="833" spans="2:27" x14ac:dyDescent="0.25">
      <c r="B833" s="14"/>
      <c r="C833" s="12"/>
      <c r="E833" s="16"/>
      <c r="V833" s="19"/>
      <c r="X833" s="14"/>
      <c r="Y833" s="12"/>
      <c r="AA833" s="16"/>
    </row>
    <row r="834" spans="2:27" x14ac:dyDescent="0.25">
      <c r="B834" s="14"/>
      <c r="C834" s="12"/>
      <c r="V834" s="19"/>
      <c r="X834" s="14"/>
      <c r="Y834" s="12"/>
    </row>
    <row r="835" spans="2:27" x14ac:dyDescent="0.25">
      <c r="B835" s="14"/>
      <c r="C835" s="12"/>
      <c r="V835" s="19"/>
      <c r="X835" s="14"/>
      <c r="Y835" s="12"/>
    </row>
    <row r="836" spans="2:27" x14ac:dyDescent="0.25">
      <c r="B836" s="14"/>
      <c r="C836" s="12"/>
      <c r="V836" s="19"/>
      <c r="X836" s="14"/>
      <c r="Y836" s="12"/>
    </row>
    <row r="837" spans="2:27" x14ac:dyDescent="0.25">
      <c r="B837" s="14"/>
      <c r="C837" s="12"/>
      <c r="V837" s="19"/>
      <c r="X837" s="14"/>
      <c r="Y837" s="12"/>
    </row>
    <row r="838" spans="2:27" x14ac:dyDescent="0.25">
      <c r="B838" s="14"/>
      <c r="C838" s="12"/>
      <c r="V838" s="19"/>
      <c r="X838" s="14"/>
      <c r="Y838" s="12"/>
    </row>
    <row r="839" spans="2:27" x14ac:dyDescent="0.25">
      <c r="B839" s="13"/>
      <c r="C839" s="12"/>
      <c r="V839" s="19"/>
      <c r="X839" s="13"/>
      <c r="Y839" s="12"/>
    </row>
    <row r="840" spans="2:27" x14ac:dyDescent="0.25">
      <c r="B840" s="17" t="s">
        <v>18</v>
      </c>
      <c r="C840" s="18">
        <f>SUM(C821:C839)</f>
        <v>0</v>
      </c>
      <c r="D840" s="30" t="s">
        <v>22</v>
      </c>
      <c r="E840" s="30" t="s">
        <v>21</v>
      </c>
      <c r="V840" s="19"/>
      <c r="X840" s="17" t="s">
        <v>18</v>
      </c>
      <c r="Y840" s="18">
        <f>SUM(Y821:Y839)</f>
        <v>0</v>
      </c>
      <c r="Z840" s="30" t="s">
        <v>22</v>
      </c>
      <c r="AA840" s="30" t="s">
        <v>21</v>
      </c>
    </row>
    <row r="841" spans="2:27" x14ac:dyDescent="0.25">
      <c r="E841" s="1" t="s">
        <v>19</v>
      </c>
      <c r="V841" s="19"/>
      <c r="AA841" s="1" t="s">
        <v>19</v>
      </c>
    </row>
    <row r="842" spans="2:27" x14ac:dyDescent="0.25">
      <c r="V842" s="19"/>
    </row>
    <row r="843" spans="2:27" x14ac:dyDescent="0.25">
      <c r="V843" s="19"/>
    </row>
    <row r="844" spans="2:27" x14ac:dyDescent="0.25">
      <c r="V844" s="19"/>
    </row>
    <row r="845" spans="2:27" x14ac:dyDescent="0.25">
      <c r="V845" s="19"/>
    </row>
    <row r="846" spans="2:27" x14ac:dyDescent="0.25">
      <c r="V846" s="19"/>
    </row>
    <row r="847" spans="2:27" x14ac:dyDescent="0.25">
      <c r="V847" s="19"/>
    </row>
    <row r="848" spans="2:27" x14ac:dyDescent="0.25">
      <c r="V848" s="19"/>
    </row>
    <row r="849" spans="2:41" x14ac:dyDescent="0.25">
      <c r="V849" s="19"/>
    </row>
    <row r="850" spans="2:41" x14ac:dyDescent="0.25">
      <c r="V850" s="19"/>
    </row>
    <row r="851" spans="2:41" x14ac:dyDescent="0.25">
      <c r="V851" s="19"/>
    </row>
    <row r="852" spans="2:41" x14ac:dyDescent="0.25">
      <c r="V852" s="19"/>
    </row>
    <row r="853" spans="2:41" x14ac:dyDescent="0.25">
      <c r="V853" s="19"/>
    </row>
    <row r="854" spans="2:41" x14ac:dyDescent="0.25">
      <c r="V854" s="19"/>
      <c r="AC854" s="164" t="s">
        <v>29</v>
      </c>
      <c r="AD854" s="164"/>
      <c r="AE854" s="164"/>
    </row>
    <row r="855" spans="2:41" x14ac:dyDescent="0.25">
      <c r="H855" s="165" t="s">
        <v>28</v>
      </c>
      <c r="I855" s="165"/>
      <c r="J855" s="165"/>
      <c r="V855" s="19"/>
      <c r="AC855" s="164"/>
      <c r="AD855" s="164"/>
      <c r="AE855" s="164"/>
    </row>
    <row r="856" spans="2:41" x14ac:dyDescent="0.25">
      <c r="H856" s="165"/>
      <c r="I856" s="165"/>
      <c r="J856" s="165"/>
      <c r="V856" s="19"/>
      <c r="AC856" s="164"/>
      <c r="AD856" s="164"/>
      <c r="AE856" s="164"/>
    </row>
    <row r="857" spans="2:41" x14ac:dyDescent="0.25">
      <c r="V857" s="19"/>
    </row>
    <row r="858" spans="2:41" x14ac:dyDescent="0.25">
      <c r="V858" s="19"/>
    </row>
    <row r="859" spans="2:41" ht="23.25" x14ac:dyDescent="0.35">
      <c r="B859" s="24" t="s">
        <v>70</v>
      </c>
      <c r="V859" s="19"/>
      <c r="X859" s="24" t="s">
        <v>70</v>
      </c>
    </row>
    <row r="860" spans="2:41" ht="23.25" x14ac:dyDescent="0.35">
      <c r="B860" s="25" t="s">
        <v>32</v>
      </c>
      <c r="C860" s="22">
        <f>IF(X812="PAGADO",0,Y817)</f>
        <v>0</v>
      </c>
      <c r="E860" s="166" t="s">
        <v>20</v>
      </c>
      <c r="F860" s="166"/>
      <c r="G860" s="166"/>
      <c r="H860" s="166"/>
      <c r="V860" s="19"/>
      <c r="X860" s="25" t="s">
        <v>32</v>
      </c>
      <c r="Y860" s="22">
        <f>IF(B860="PAGADO",0,C865)</f>
        <v>0</v>
      </c>
      <c r="AA860" s="166" t="s">
        <v>20</v>
      </c>
      <c r="AB860" s="166"/>
      <c r="AC860" s="166"/>
      <c r="AD860" s="166"/>
    </row>
    <row r="861" spans="2:41" x14ac:dyDescent="0.25">
      <c r="B861" s="1" t="s">
        <v>0</v>
      </c>
      <c r="C861" s="21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9"/>
      <c r="X861" s="1" t="s">
        <v>0</v>
      </c>
      <c r="Y861" s="21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2"/>
      <c r="E862" s="4"/>
      <c r="F862" s="3"/>
      <c r="G862" s="3"/>
      <c r="H862" s="5"/>
      <c r="N862" s="3"/>
      <c r="O862" s="3"/>
      <c r="P862" s="3"/>
      <c r="Q862" s="3"/>
      <c r="R862" s="20"/>
      <c r="S862" s="3"/>
      <c r="V862" s="19"/>
      <c r="Y862" s="22"/>
      <c r="AA862" s="4"/>
      <c r="AB862" s="3"/>
      <c r="AC862" s="3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" t="s">
        <v>24</v>
      </c>
      <c r="C863" s="21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20"/>
      <c r="S863" s="3"/>
      <c r="V863" s="19"/>
      <c r="X863" s="1" t="s">
        <v>24</v>
      </c>
      <c r="Y863" s="21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20"/>
      <c r="AO863" s="3"/>
    </row>
    <row r="864" spans="2:41" x14ac:dyDescent="0.25">
      <c r="B864" s="1" t="s">
        <v>9</v>
      </c>
      <c r="C864" s="22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20"/>
      <c r="S864" s="3"/>
      <c r="V864" s="19"/>
      <c r="X864" s="1" t="s">
        <v>9</v>
      </c>
      <c r="Y864" s="22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20"/>
      <c r="AO864" s="3"/>
    </row>
    <row r="865" spans="2:41" x14ac:dyDescent="0.25">
      <c r="B865" s="6" t="s">
        <v>25</v>
      </c>
      <c r="C865" s="23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20"/>
      <c r="S865" s="3"/>
      <c r="V865" s="19"/>
      <c r="X865" s="6" t="s">
        <v>8</v>
      </c>
      <c r="Y865" s="23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20"/>
      <c r="AO865" s="3"/>
    </row>
    <row r="866" spans="2:41" ht="26.25" x14ac:dyDescent="0.4">
      <c r="B866" s="167" t="str">
        <f>IF(C865&lt;0,"NO PAGAR","COBRAR")</f>
        <v>COBRAR</v>
      </c>
      <c r="C866" s="167"/>
      <c r="E866" s="9"/>
      <c r="F866" s="10"/>
      <c r="G866" s="10"/>
      <c r="H866" s="5"/>
      <c r="N866" s="3"/>
      <c r="O866" s="3"/>
      <c r="P866" s="3"/>
      <c r="Q866" s="3"/>
      <c r="R866" s="20"/>
      <c r="S866" s="3"/>
      <c r="V866" s="19"/>
      <c r="X866" s="167" t="str">
        <f>IF(Y865&lt;0,"NO PAGAR","COBRAR")</f>
        <v>COBRAR</v>
      </c>
      <c r="Y866" s="167"/>
      <c r="AA866" s="9"/>
      <c r="AB866" s="10"/>
      <c r="AC866" s="10"/>
      <c r="AD866" s="5"/>
      <c r="AJ866" s="3"/>
      <c r="AK866" s="3"/>
      <c r="AL866" s="3"/>
      <c r="AM866" s="3"/>
      <c r="AN866" s="20"/>
      <c r="AO866" s="3"/>
    </row>
    <row r="867" spans="2:41" x14ac:dyDescent="0.25">
      <c r="B867" s="159" t="s">
        <v>9</v>
      </c>
      <c r="C867" s="160"/>
      <c r="E867" s="9"/>
      <c r="F867" s="10"/>
      <c r="G867" s="10"/>
      <c r="H867" s="5"/>
      <c r="N867" s="3"/>
      <c r="O867" s="3"/>
      <c r="P867" s="3"/>
      <c r="Q867" s="3"/>
      <c r="R867" s="20"/>
      <c r="S867" s="3"/>
      <c r="V867" s="19"/>
      <c r="X867" s="159" t="s">
        <v>9</v>
      </c>
      <c r="Y867" s="160"/>
      <c r="AA867" s="9"/>
      <c r="AB867" s="10"/>
      <c r="AC867" s="10"/>
      <c r="AD867" s="5"/>
      <c r="AJ867" s="3"/>
      <c r="AK867" s="3"/>
      <c r="AL867" s="3"/>
      <c r="AM867" s="3"/>
      <c r="AN867" s="20"/>
      <c r="AO867" s="3"/>
    </row>
    <row r="868" spans="2:41" x14ac:dyDescent="0.25">
      <c r="B868" s="11" t="str">
        <f>IF(C901&lt;0,"SALDO A FAVOR","SALDO ADELANTAD0'")</f>
        <v>SALDO ADELANTAD0'</v>
      </c>
      <c r="C868" s="12">
        <f>IF(Y812&lt;=0,Y812*-1)</f>
        <v>0</v>
      </c>
      <c r="E868" s="9"/>
      <c r="F868" s="10"/>
      <c r="G868" s="10"/>
      <c r="H868" s="5"/>
      <c r="N868" s="3"/>
      <c r="O868" s="3"/>
      <c r="P868" s="3"/>
      <c r="Q868" s="3"/>
      <c r="R868" s="20"/>
      <c r="S868" s="3"/>
      <c r="V868" s="19"/>
      <c r="X868" s="11" t="str">
        <f>IF(C865&lt;0,"SALDO ADELANTADO","SALDO A FAVOR'")</f>
        <v>SALDO A FAVOR'</v>
      </c>
      <c r="Y868" s="12">
        <f>IF(C865&lt;=0,C865*-1)</f>
        <v>0</v>
      </c>
      <c r="AA868" s="9"/>
      <c r="AB868" s="10"/>
      <c r="AC868" s="10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3" t="s">
        <v>10</v>
      </c>
      <c r="C869" s="12">
        <f>R878</f>
        <v>0</v>
      </c>
      <c r="E869" s="9"/>
      <c r="F869" s="10"/>
      <c r="G869" s="10"/>
      <c r="H869" s="5"/>
      <c r="N869" s="3"/>
      <c r="O869" s="3"/>
      <c r="P869" s="3"/>
      <c r="Q869" s="3"/>
      <c r="R869" s="20"/>
      <c r="S869" s="3"/>
      <c r="V869" s="19"/>
      <c r="X869" s="13" t="s">
        <v>10</v>
      </c>
      <c r="Y869" s="12">
        <f>AN878</f>
        <v>0</v>
      </c>
      <c r="AA869" s="9"/>
      <c r="AB869" s="10"/>
      <c r="AC869" s="10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3" t="s">
        <v>11</v>
      </c>
      <c r="C870" s="12"/>
      <c r="E870" s="9"/>
      <c r="F870" s="10"/>
      <c r="G870" s="10"/>
      <c r="H870" s="5"/>
      <c r="N870" s="3"/>
      <c r="O870" s="3"/>
      <c r="P870" s="3"/>
      <c r="Q870" s="3"/>
      <c r="R870" s="20"/>
      <c r="S870" s="3"/>
      <c r="V870" s="19"/>
      <c r="X870" s="13" t="s">
        <v>11</v>
      </c>
      <c r="Y870" s="12"/>
      <c r="AA870" s="9"/>
      <c r="AB870" s="10"/>
      <c r="AC870" s="10"/>
      <c r="AD870" s="5"/>
      <c r="AJ870" s="3"/>
      <c r="AK870" s="3"/>
      <c r="AL870" s="3"/>
      <c r="AM870" s="3"/>
      <c r="AN870" s="20"/>
      <c r="AO870" s="3"/>
    </row>
    <row r="871" spans="2:41" x14ac:dyDescent="0.25">
      <c r="B871" s="13" t="s">
        <v>12</v>
      </c>
      <c r="C871" s="12"/>
      <c r="E871" s="9"/>
      <c r="F871" s="10"/>
      <c r="G871" s="10"/>
      <c r="H871" s="5"/>
      <c r="N871" s="3"/>
      <c r="O871" s="3"/>
      <c r="P871" s="3"/>
      <c r="Q871" s="3"/>
      <c r="R871" s="20"/>
      <c r="S871" s="3"/>
      <c r="V871" s="19"/>
      <c r="X871" s="13" t="s">
        <v>12</v>
      </c>
      <c r="Y871" s="12"/>
      <c r="AA871" s="9"/>
      <c r="AB871" s="10"/>
      <c r="AC871" s="10"/>
      <c r="AD871" s="5"/>
      <c r="AJ871" s="3"/>
      <c r="AK871" s="3"/>
      <c r="AL871" s="3"/>
      <c r="AM871" s="3"/>
      <c r="AN871" s="20"/>
      <c r="AO871" s="3"/>
    </row>
    <row r="872" spans="2:41" x14ac:dyDescent="0.25">
      <c r="B872" s="13" t="s">
        <v>13</v>
      </c>
      <c r="C872" s="12"/>
      <c r="E872" s="9"/>
      <c r="F872" s="10"/>
      <c r="G872" s="10"/>
      <c r="H872" s="5"/>
      <c r="N872" s="3"/>
      <c r="O872" s="3"/>
      <c r="P872" s="3"/>
      <c r="Q872" s="3"/>
      <c r="R872" s="20"/>
      <c r="S872" s="3"/>
      <c r="V872" s="19"/>
      <c r="X872" s="13" t="s">
        <v>13</v>
      </c>
      <c r="Y872" s="12"/>
      <c r="AA872" s="9"/>
      <c r="AB872" s="10"/>
      <c r="AC872" s="10"/>
      <c r="AD872" s="5"/>
      <c r="AJ872" s="3"/>
      <c r="AK872" s="3"/>
      <c r="AL872" s="3"/>
      <c r="AM872" s="3"/>
      <c r="AN872" s="20"/>
      <c r="AO872" s="3"/>
    </row>
    <row r="873" spans="2:41" x14ac:dyDescent="0.25">
      <c r="B873" s="13" t="s">
        <v>14</v>
      </c>
      <c r="C873" s="12"/>
      <c r="E873" s="9"/>
      <c r="F873" s="10"/>
      <c r="G873" s="10"/>
      <c r="H873" s="5"/>
      <c r="N873" s="3"/>
      <c r="O873" s="3"/>
      <c r="P873" s="3"/>
      <c r="Q873" s="3"/>
      <c r="R873" s="20"/>
      <c r="S873" s="3"/>
      <c r="V873" s="19"/>
      <c r="X873" s="13" t="s">
        <v>14</v>
      </c>
      <c r="Y873" s="12"/>
      <c r="AA873" s="9"/>
      <c r="AB873" s="10"/>
      <c r="AC873" s="10"/>
      <c r="AD873" s="5"/>
      <c r="AJ873" s="3"/>
      <c r="AK873" s="3"/>
      <c r="AL873" s="3"/>
      <c r="AM873" s="3"/>
      <c r="AN873" s="20"/>
      <c r="AO873" s="3"/>
    </row>
    <row r="874" spans="2:41" x14ac:dyDescent="0.25">
      <c r="B874" s="13" t="s">
        <v>15</v>
      </c>
      <c r="C874" s="12"/>
      <c r="E874" s="9"/>
      <c r="F874" s="10"/>
      <c r="G874" s="10"/>
      <c r="H874" s="5"/>
      <c r="N874" s="3"/>
      <c r="O874" s="3"/>
      <c r="P874" s="3"/>
      <c r="Q874" s="3"/>
      <c r="R874" s="20"/>
      <c r="S874" s="3"/>
      <c r="V874" s="19"/>
      <c r="X874" s="13" t="s">
        <v>15</v>
      </c>
      <c r="Y874" s="12"/>
      <c r="AA874" s="9"/>
      <c r="AB874" s="10"/>
      <c r="AC874" s="10"/>
      <c r="AD874" s="5"/>
      <c r="AJ874" s="3"/>
      <c r="AK874" s="3"/>
      <c r="AL874" s="3"/>
      <c r="AM874" s="3"/>
      <c r="AN874" s="20"/>
      <c r="AO874" s="3"/>
    </row>
    <row r="875" spans="2:41" x14ac:dyDescent="0.25">
      <c r="B875" s="13" t="s">
        <v>16</v>
      </c>
      <c r="C875" s="12"/>
      <c r="E875" s="9"/>
      <c r="F875" s="10"/>
      <c r="G875" s="10"/>
      <c r="H875" s="5"/>
      <c r="N875" s="3"/>
      <c r="O875" s="3"/>
      <c r="P875" s="3"/>
      <c r="Q875" s="3"/>
      <c r="R875" s="20"/>
      <c r="S875" s="3"/>
      <c r="V875" s="19"/>
      <c r="X875" s="13" t="s">
        <v>16</v>
      </c>
      <c r="Y875" s="12"/>
      <c r="AA875" s="9"/>
      <c r="AB875" s="10"/>
      <c r="AC875" s="10"/>
      <c r="AD875" s="5"/>
      <c r="AJ875" s="3"/>
      <c r="AK875" s="3"/>
      <c r="AL875" s="3"/>
      <c r="AM875" s="3"/>
      <c r="AN875" s="20"/>
      <c r="AO875" s="3"/>
    </row>
    <row r="876" spans="2:41" x14ac:dyDescent="0.25">
      <c r="B876" s="13" t="s">
        <v>17</v>
      </c>
      <c r="C876" s="12"/>
      <c r="E876" s="161" t="s">
        <v>7</v>
      </c>
      <c r="F876" s="162"/>
      <c r="G876" s="163"/>
      <c r="H876" s="5">
        <f>SUM(H862:H875)</f>
        <v>0</v>
      </c>
      <c r="N876" s="3"/>
      <c r="O876" s="3"/>
      <c r="P876" s="3"/>
      <c r="Q876" s="3"/>
      <c r="R876" s="20"/>
      <c r="S876" s="3"/>
      <c r="V876" s="19"/>
      <c r="X876" s="13" t="s">
        <v>17</v>
      </c>
      <c r="Y876" s="12"/>
      <c r="AA876" s="161" t="s">
        <v>7</v>
      </c>
      <c r="AB876" s="162"/>
      <c r="AC876" s="163"/>
      <c r="AD876" s="5">
        <f>SUM(AD862:AD875)</f>
        <v>0</v>
      </c>
      <c r="AJ876" s="3"/>
      <c r="AK876" s="3"/>
      <c r="AL876" s="3"/>
      <c r="AM876" s="3"/>
      <c r="AN876" s="20"/>
      <c r="AO876" s="3"/>
    </row>
    <row r="877" spans="2:41" x14ac:dyDescent="0.25">
      <c r="B877" s="14"/>
      <c r="C877" s="12"/>
      <c r="E877" s="15"/>
      <c r="F877" s="15"/>
      <c r="G877" s="15"/>
      <c r="N877" s="3"/>
      <c r="O877" s="3"/>
      <c r="P877" s="3"/>
      <c r="Q877" s="3"/>
      <c r="R877" s="20"/>
      <c r="S877" s="3"/>
      <c r="V877" s="19"/>
      <c r="X877" s="14"/>
      <c r="Y877" s="12"/>
      <c r="AA877" s="15"/>
      <c r="AB877" s="15"/>
      <c r="AC877" s="15"/>
      <c r="AJ877" s="3"/>
      <c r="AK877" s="3"/>
      <c r="AL877" s="3"/>
      <c r="AM877" s="3"/>
      <c r="AN877" s="20"/>
      <c r="AO877" s="3"/>
    </row>
    <row r="878" spans="2:41" x14ac:dyDescent="0.25">
      <c r="B878" s="14"/>
      <c r="C878" s="12"/>
      <c r="N878" s="161" t="s">
        <v>7</v>
      </c>
      <c r="O878" s="162"/>
      <c r="P878" s="162"/>
      <c r="Q878" s="163"/>
      <c r="R878" s="20">
        <f>SUM(R862:R877)</f>
        <v>0</v>
      </c>
      <c r="S878" s="3"/>
      <c r="V878" s="19"/>
      <c r="X878" s="14"/>
      <c r="Y878" s="12"/>
      <c r="AJ878" s="161" t="s">
        <v>7</v>
      </c>
      <c r="AK878" s="162"/>
      <c r="AL878" s="162"/>
      <c r="AM878" s="163"/>
      <c r="AN878" s="20">
        <f>SUM(AN862:AN877)</f>
        <v>0</v>
      </c>
      <c r="AO878" s="3"/>
    </row>
    <row r="879" spans="2:41" x14ac:dyDescent="0.25">
      <c r="B879" s="14"/>
      <c r="C879" s="12"/>
      <c r="V879" s="19"/>
      <c r="X879" s="14"/>
      <c r="Y879" s="12"/>
    </row>
    <row r="880" spans="2:41" x14ac:dyDescent="0.25">
      <c r="B880" s="14"/>
      <c r="C880" s="12"/>
      <c r="V880" s="19"/>
      <c r="X880" s="14"/>
      <c r="Y880" s="12"/>
    </row>
    <row r="881" spans="1:43" x14ac:dyDescent="0.25">
      <c r="B881" s="14"/>
      <c r="C881" s="12"/>
      <c r="E881" s="16"/>
      <c r="V881" s="19"/>
      <c r="X881" s="14"/>
      <c r="Y881" s="12"/>
      <c r="AA881" s="16"/>
    </row>
    <row r="882" spans="1:43" x14ac:dyDescent="0.25">
      <c r="B882" s="14"/>
      <c r="C882" s="12"/>
      <c r="V882" s="19"/>
      <c r="X882" s="14"/>
      <c r="Y882" s="12"/>
    </row>
    <row r="883" spans="1:43" x14ac:dyDescent="0.25">
      <c r="B883" s="14"/>
      <c r="C883" s="12"/>
      <c r="V883" s="19"/>
      <c r="X883" s="14"/>
      <c r="Y883" s="12"/>
    </row>
    <row r="884" spans="1:43" x14ac:dyDescent="0.25">
      <c r="B884" s="14"/>
      <c r="C884" s="12"/>
      <c r="V884" s="19"/>
      <c r="X884" s="14"/>
      <c r="Y884" s="12"/>
    </row>
    <row r="885" spans="1:43" x14ac:dyDescent="0.25">
      <c r="B885" s="14"/>
      <c r="C885" s="12"/>
      <c r="V885" s="19"/>
      <c r="X885" s="14"/>
      <c r="Y885" s="12"/>
    </row>
    <row r="886" spans="1:43" x14ac:dyDescent="0.25">
      <c r="B886" s="13"/>
      <c r="C886" s="12"/>
      <c r="V886" s="19"/>
      <c r="X886" s="13"/>
      <c r="Y886" s="12"/>
    </row>
    <row r="887" spans="1:43" x14ac:dyDescent="0.25">
      <c r="B887" s="17" t="s">
        <v>18</v>
      </c>
      <c r="C887" s="18">
        <f>SUM(C868:C886)</f>
        <v>0</v>
      </c>
      <c r="V887" s="19"/>
      <c r="X887" s="17" t="s">
        <v>18</v>
      </c>
      <c r="Y887" s="18">
        <f>SUM(Y868:Y886)</f>
        <v>0</v>
      </c>
    </row>
    <row r="888" spans="1:43" x14ac:dyDescent="0.25">
      <c r="D888" s="30" t="s">
        <v>22</v>
      </c>
      <c r="E888" s="30" t="s">
        <v>21</v>
      </c>
      <c r="V888" s="19"/>
      <c r="Z888" s="30" t="s">
        <v>22</v>
      </c>
      <c r="AA888" s="30" t="s">
        <v>21</v>
      </c>
    </row>
    <row r="889" spans="1:43" x14ac:dyDescent="0.25">
      <c r="E889" s="1" t="s">
        <v>19</v>
      </c>
      <c r="V889" s="19"/>
      <c r="AA889" s="1" t="s">
        <v>19</v>
      </c>
    </row>
    <row r="890" spans="1:43" x14ac:dyDescent="0.25">
      <c r="V890" s="19"/>
    </row>
    <row r="891" spans="1:43" x14ac:dyDescent="0.25">
      <c r="V891" s="19"/>
    </row>
    <row r="892" spans="1:43" x14ac:dyDescent="0.25">
      <c r="V892" s="19"/>
    </row>
    <row r="893" spans="1:43" x14ac:dyDescent="0.25">
      <c r="V893" s="19"/>
    </row>
    <row r="894" spans="1:43" x14ac:dyDescent="0.25">
      <c r="V894" s="19"/>
    </row>
    <row r="895" spans="1:43" x14ac:dyDescent="0.25">
      <c r="V895" s="19"/>
    </row>
    <row r="896" spans="1:43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</row>
    <row r="897" spans="1:43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</row>
    <row r="898" spans="1:43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</row>
    <row r="899" spans="1:43" x14ac:dyDescent="0.25">
      <c r="V899" s="19"/>
    </row>
    <row r="900" spans="1:43" x14ac:dyDescent="0.25">
      <c r="H900" s="165" t="s">
        <v>30</v>
      </c>
      <c r="I900" s="165"/>
      <c r="J900" s="165"/>
      <c r="V900" s="19"/>
      <c r="AA900" s="165" t="s">
        <v>31</v>
      </c>
      <c r="AB900" s="165"/>
      <c r="AC900" s="165"/>
    </row>
    <row r="901" spans="1:43" x14ac:dyDescent="0.25">
      <c r="H901" s="165"/>
      <c r="I901" s="165"/>
      <c r="J901" s="165"/>
      <c r="V901" s="19"/>
      <c r="AA901" s="165"/>
      <c r="AB901" s="165"/>
      <c r="AC901" s="165"/>
    </row>
    <row r="902" spans="1:43" x14ac:dyDescent="0.25">
      <c r="V902" s="19"/>
    </row>
    <row r="903" spans="1:43" x14ac:dyDescent="0.25">
      <c r="V903" s="19"/>
    </row>
    <row r="904" spans="1:43" ht="23.25" x14ac:dyDescent="0.35">
      <c r="B904" s="26" t="s">
        <v>70</v>
      </c>
      <c r="V904" s="19"/>
      <c r="X904" s="24" t="s">
        <v>70</v>
      </c>
    </row>
    <row r="905" spans="1:43" ht="23.25" x14ac:dyDescent="0.35">
      <c r="B905" s="25" t="s">
        <v>32</v>
      </c>
      <c r="C905" s="22">
        <f>IF(X860="PAGADO",0,C865)</f>
        <v>0</v>
      </c>
      <c r="E905" s="166" t="s">
        <v>20</v>
      </c>
      <c r="F905" s="166"/>
      <c r="G905" s="166"/>
      <c r="H905" s="166"/>
      <c r="V905" s="19"/>
      <c r="X905" s="25" t="s">
        <v>32</v>
      </c>
      <c r="Y905" s="22">
        <f>IF(B1705="PAGADO",0,C910)</f>
        <v>0</v>
      </c>
      <c r="AA905" s="166" t="s">
        <v>20</v>
      </c>
      <c r="AB905" s="166"/>
      <c r="AC905" s="166"/>
      <c r="AD905" s="166"/>
    </row>
    <row r="906" spans="1:43" x14ac:dyDescent="0.25">
      <c r="B906" s="1" t="s">
        <v>0</v>
      </c>
      <c r="C906" s="21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9"/>
      <c r="X906" s="1" t="s">
        <v>0</v>
      </c>
      <c r="Y906" s="21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2"/>
      <c r="E907" s="4"/>
      <c r="F907" s="3"/>
      <c r="G907" s="3"/>
      <c r="H907" s="5"/>
      <c r="N907" s="3"/>
      <c r="O907" s="3"/>
      <c r="P907" s="3"/>
      <c r="Q907" s="3"/>
      <c r="R907" s="20"/>
      <c r="S907" s="3"/>
      <c r="V907" s="19"/>
      <c r="Y907" s="22"/>
      <c r="AA907" s="4"/>
      <c r="AB907" s="3"/>
      <c r="AC907" s="3"/>
      <c r="AD907" s="5"/>
      <c r="AJ907" s="3"/>
      <c r="AK907" s="3"/>
      <c r="AL907" s="3"/>
      <c r="AM907" s="3"/>
      <c r="AN907" s="20"/>
      <c r="AO907" s="3"/>
    </row>
    <row r="908" spans="1:43" x14ac:dyDescent="0.25">
      <c r="B908" s="1" t="s">
        <v>24</v>
      </c>
      <c r="C908" s="21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20"/>
      <c r="S908" s="3"/>
      <c r="V908" s="19"/>
      <c r="X908" s="1" t="s">
        <v>24</v>
      </c>
      <c r="Y908" s="21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20"/>
      <c r="AO908" s="3"/>
    </row>
    <row r="909" spans="1:43" x14ac:dyDescent="0.25">
      <c r="B909" s="1" t="s">
        <v>9</v>
      </c>
      <c r="C909" s="22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20"/>
      <c r="S909" s="3"/>
      <c r="V909" s="19"/>
      <c r="X909" s="1" t="s">
        <v>9</v>
      </c>
      <c r="Y909" s="22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20"/>
      <c r="AO909" s="3"/>
    </row>
    <row r="910" spans="1:43" x14ac:dyDescent="0.25">
      <c r="B910" s="6" t="s">
        <v>26</v>
      </c>
      <c r="C910" s="23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20"/>
      <c r="S910" s="3"/>
      <c r="V910" s="19"/>
      <c r="X910" s="6" t="s">
        <v>27</v>
      </c>
      <c r="Y910" s="23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20"/>
      <c r="AO910" s="3"/>
    </row>
    <row r="911" spans="1:43" ht="23.25" x14ac:dyDescent="0.35">
      <c r="B911" s="6"/>
      <c r="C911" s="7"/>
      <c r="E911" s="9"/>
      <c r="F911" s="10"/>
      <c r="G911" s="10"/>
      <c r="H911" s="5"/>
      <c r="N911" s="3"/>
      <c r="O911" s="3"/>
      <c r="P911" s="3"/>
      <c r="Q911" s="3"/>
      <c r="R911" s="20"/>
      <c r="S911" s="3"/>
      <c r="V911" s="19"/>
      <c r="X911" s="168" t="str">
        <f>IF(Y910&lt;0,"NO PAGAR","COBRAR'")</f>
        <v>COBRAR'</v>
      </c>
      <c r="Y911" s="168"/>
      <c r="AA911" s="9"/>
      <c r="AB911" s="10"/>
      <c r="AC911" s="10"/>
      <c r="AD911" s="5"/>
      <c r="AJ911" s="3"/>
      <c r="AK911" s="3"/>
      <c r="AL911" s="3"/>
      <c r="AM911" s="3"/>
      <c r="AN911" s="20"/>
      <c r="AO911" s="3"/>
    </row>
    <row r="912" spans="1:43" ht="23.25" x14ac:dyDescent="0.35">
      <c r="B912" s="168" t="str">
        <f>IF(C910&lt;0,"NO PAGAR","COBRAR'")</f>
        <v>COBRAR'</v>
      </c>
      <c r="C912" s="168"/>
      <c r="E912" s="9"/>
      <c r="F912" s="10"/>
      <c r="G912" s="10"/>
      <c r="H912" s="5"/>
      <c r="N912" s="3"/>
      <c r="O912" s="3"/>
      <c r="P912" s="3"/>
      <c r="Q912" s="3"/>
      <c r="R912" s="20"/>
      <c r="S912" s="3"/>
      <c r="V912" s="19"/>
      <c r="X912" s="6"/>
      <c r="Y912" s="8"/>
      <c r="AA912" s="9"/>
      <c r="AB912" s="10"/>
      <c r="AC912" s="10"/>
      <c r="AD912" s="5"/>
      <c r="AJ912" s="3"/>
      <c r="AK912" s="3"/>
      <c r="AL912" s="3"/>
      <c r="AM912" s="3"/>
      <c r="AN912" s="20"/>
      <c r="AO912" s="3"/>
    </row>
    <row r="913" spans="2:41" x14ac:dyDescent="0.25">
      <c r="B913" s="159" t="s">
        <v>9</v>
      </c>
      <c r="C913" s="160"/>
      <c r="E913" s="9"/>
      <c r="F913" s="10"/>
      <c r="G913" s="10"/>
      <c r="H913" s="5"/>
      <c r="N913" s="3"/>
      <c r="O913" s="3"/>
      <c r="P913" s="3"/>
      <c r="Q913" s="3"/>
      <c r="R913" s="20"/>
      <c r="S913" s="3"/>
      <c r="V913" s="19"/>
      <c r="X913" s="159" t="s">
        <v>9</v>
      </c>
      <c r="Y913" s="160"/>
      <c r="AA913" s="9"/>
      <c r="AB913" s="10"/>
      <c r="AC913" s="10"/>
      <c r="AD913" s="5"/>
      <c r="AJ913" s="3"/>
      <c r="AK913" s="3"/>
      <c r="AL913" s="3"/>
      <c r="AM913" s="3"/>
      <c r="AN913" s="20"/>
      <c r="AO913" s="3"/>
    </row>
    <row r="914" spans="2:41" x14ac:dyDescent="0.25">
      <c r="B914" s="11" t="str">
        <f>IF(Y865&lt;0,"SALDO ADELANTADO","SALDO A FAVOR '")</f>
        <v>SALDO A FAVOR '</v>
      </c>
      <c r="C914" s="12">
        <f>IF(Y865&lt;=0,Y865*-1)</f>
        <v>0</v>
      </c>
      <c r="E914" s="9"/>
      <c r="F914" s="10"/>
      <c r="G914" s="10"/>
      <c r="H914" s="5"/>
      <c r="N914" s="3"/>
      <c r="O914" s="3"/>
      <c r="P914" s="3"/>
      <c r="Q914" s="3"/>
      <c r="R914" s="20"/>
      <c r="S914" s="3"/>
      <c r="V914" s="19"/>
      <c r="X914" s="11" t="str">
        <f>IF(C910&lt;0,"SALDO ADELANTADO","SALDO A FAVOR'")</f>
        <v>SALDO A FAVOR'</v>
      </c>
      <c r="Y914" s="12">
        <f>IF(C910&lt;=0,C910*-1)</f>
        <v>0</v>
      </c>
      <c r="AA914" s="9"/>
      <c r="AB914" s="10"/>
      <c r="AC914" s="10"/>
      <c r="AD914" s="5"/>
      <c r="AJ914" s="3"/>
      <c r="AK914" s="3"/>
      <c r="AL914" s="3"/>
      <c r="AM914" s="3"/>
      <c r="AN914" s="20"/>
      <c r="AO914" s="3"/>
    </row>
    <row r="915" spans="2:41" x14ac:dyDescent="0.25">
      <c r="B915" s="13" t="s">
        <v>10</v>
      </c>
      <c r="C915" s="12">
        <f>R923</f>
        <v>0</v>
      </c>
      <c r="E915" s="9"/>
      <c r="F915" s="10"/>
      <c r="G915" s="10"/>
      <c r="H915" s="5"/>
      <c r="N915" s="3"/>
      <c r="O915" s="3"/>
      <c r="P915" s="3"/>
      <c r="Q915" s="3"/>
      <c r="R915" s="20"/>
      <c r="S915" s="3"/>
      <c r="V915" s="19"/>
      <c r="X915" s="13" t="s">
        <v>10</v>
      </c>
      <c r="Y915" s="12">
        <f>AN923</f>
        <v>0</v>
      </c>
      <c r="AA915" s="9"/>
      <c r="AB915" s="10"/>
      <c r="AC915" s="10"/>
      <c r="AD915" s="5"/>
      <c r="AJ915" s="3"/>
      <c r="AK915" s="3"/>
      <c r="AL915" s="3"/>
      <c r="AM915" s="3"/>
      <c r="AN915" s="20"/>
      <c r="AO915" s="3"/>
    </row>
    <row r="916" spans="2:41" x14ac:dyDescent="0.25">
      <c r="B916" s="13" t="s">
        <v>11</v>
      </c>
      <c r="C916" s="12"/>
      <c r="E916" s="9"/>
      <c r="F916" s="10"/>
      <c r="G916" s="10"/>
      <c r="H916" s="5"/>
      <c r="N916" s="3"/>
      <c r="O916" s="3"/>
      <c r="P916" s="3"/>
      <c r="Q916" s="3"/>
      <c r="R916" s="20"/>
      <c r="S916" s="3"/>
      <c r="V916" s="19"/>
      <c r="X916" s="13" t="s">
        <v>11</v>
      </c>
      <c r="Y916" s="12"/>
      <c r="AA916" s="9"/>
      <c r="AB916" s="10"/>
      <c r="AC916" s="10"/>
      <c r="AD916" s="5"/>
      <c r="AJ916" s="3"/>
      <c r="AK916" s="3"/>
      <c r="AL916" s="3"/>
      <c r="AM916" s="3"/>
      <c r="AN916" s="20"/>
      <c r="AO916" s="3"/>
    </row>
    <row r="917" spans="2:41" x14ac:dyDescent="0.25">
      <c r="B917" s="13" t="s">
        <v>12</v>
      </c>
      <c r="C917" s="12"/>
      <c r="E917" s="9"/>
      <c r="F917" s="10"/>
      <c r="G917" s="10"/>
      <c r="H917" s="5"/>
      <c r="N917" s="3"/>
      <c r="O917" s="3"/>
      <c r="P917" s="3"/>
      <c r="Q917" s="3"/>
      <c r="R917" s="20"/>
      <c r="S917" s="3"/>
      <c r="V917" s="19"/>
      <c r="X917" s="13" t="s">
        <v>12</v>
      </c>
      <c r="Y917" s="12"/>
      <c r="AA917" s="9"/>
      <c r="AB917" s="10"/>
      <c r="AC917" s="10"/>
      <c r="AD917" s="5"/>
      <c r="AJ917" s="3"/>
      <c r="AK917" s="3"/>
      <c r="AL917" s="3"/>
      <c r="AM917" s="3"/>
      <c r="AN917" s="20"/>
      <c r="AO917" s="3"/>
    </row>
    <row r="918" spans="2:41" x14ac:dyDescent="0.25">
      <c r="B918" s="13" t="s">
        <v>13</v>
      </c>
      <c r="C918" s="12"/>
      <c r="E918" s="9"/>
      <c r="F918" s="10"/>
      <c r="G918" s="10"/>
      <c r="H918" s="5"/>
      <c r="N918" s="3"/>
      <c r="O918" s="3"/>
      <c r="P918" s="3"/>
      <c r="Q918" s="3"/>
      <c r="R918" s="20"/>
      <c r="S918" s="3"/>
      <c r="V918" s="19"/>
      <c r="X918" s="13" t="s">
        <v>13</v>
      </c>
      <c r="Y918" s="12"/>
      <c r="AA918" s="9"/>
      <c r="AB918" s="10"/>
      <c r="AC918" s="10"/>
      <c r="AD918" s="5"/>
      <c r="AJ918" s="3"/>
      <c r="AK918" s="3"/>
      <c r="AL918" s="3"/>
      <c r="AM918" s="3"/>
      <c r="AN918" s="20"/>
      <c r="AO918" s="3"/>
    </row>
    <row r="919" spans="2:41" x14ac:dyDescent="0.25">
      <c r="B919" s="13" t="s">
        <v>14</v>
      </c>
      <c r="C919" s="12"/>
      <c r="E919" s="9"/>
      <c r="F919" s="10"/>
      <c r="G919" s="10"/>
      <c r="H919" s="5"/>
      <c r="N919" s="3"/>
      <c r="O919" s="3"/>
      <c r="P919" s="3"/>
      <c r="Q919" s="3"/>
      <c r="R919" s="20"/>
      <c r="S919" s="3"/>
      <c r="V919" s="19"/>
      <c r="X919" s="13" t="s">
        <v>14</v>
      </c>
      <c r="Y919" s="12"/>
      <c r="AA919" s="9"/>
      <c r="AB919" s="10"/>
      <c r="AC919" s="10"/>
      <c r="AD919" s="5"/>
      <c r="AJ919" s="3"/>
      <c r="AK919" s="3"/>
      <c r="AL919" s="3"/>
      <c r="AM919" s="3"/>
      <c r="AN919" s="20"/>
      <c r="AO919" s="3"/>
    </row>
    <row r="920" spans="2:41" x14ac:dyDescent="0.25">
      <c r="B920" s="13" t="s">
        <v>15</v>
      </c>
      <c r="C920" s="12"/>
      <c r="E920" s="9"/>
      <c r="F920" s="10"/>
      <c r="G920" s="10"/>
      <c r="H920" s="5"/>
      <c r="N920" s="3"/>
      <c r="O920" s="3"/>
      <c r="P920" s="3"/>
      <c r="Q920" s="3"/>
      <c r="R920" s="20"/>
      <c r="S920" s="3"/>
      <c r="V920" s="19"/>
      <c r="X920" s="13" t="s">
        <v>15</v>
      </c>
      <c r="Y920" s="12"/>
      <c r="AA920" s="9"/>
      <c r="AB920" s="10"/>
      <c r="AC920" s="10"/>
      <c r="AD920" s="5"/>
      <c r="AJ920" s="3"/>
      <c r="AK920" s="3"/>
      <c r="AL920" s="3"/>
      <c r="AM920" s="3"/>
      <c r="AN920" s="20"/>
      <c r="AO920" s="3"/>
    </row>
    <row r="921" spans="2:41" x14ac:dyDescent="0.25">
      <c r="B921" s="13" t="s">
        <v>16</v>
      </c>
      <c r="C921" s="12"/>
      <c r="E921" s="161" t="s">
        <v>7</v>
      </c>
      <c r="F921" s="162"/>
      <c r="G921" s="163"/>
      <c r="H921" s="5">
        <f>SUM(H907:H920)</f>
        <v>0</v>
      </c>
      <c r="N921" s="3"/>
      <c r="O921" s="3"/>
      <c r="P921" s="3"/>
      <c r="Q921" s="3"/>
      <c r="R921" s="20"/>
      <c r="S921" s="3"/>
      <c r="V921" s="19"/>
      <c r="X921" s="13" t="s">
        <v>16</v>
      </c>
      <c r="Y921" s="12"/>
      <c r="AA921" s="161" t="s">
        <v>7</v>
      </c>
      <c r="AB921" s="162"/>
      <c r="AC921" s="163"/>
      <c r="AD921" s="5">
        <f>SUM(AD907:AD920)</f>
        <v>0</v>
      </c>
      <c r="AJ921" s="3"/>
      <c r="AK921" s="3"/>
      <c r="AL921" s="3"/>
      <c r="AM921" s="3"/>
      <c r="AN921" s="20"/>
      <c r="AO921" s="3"/>
    </row>
    <row r="922" spans="2:41" x14ac:dyDescent="0.25">
      <c r="B922" s="13" t="s">
        <v>17</v>
      </c>
      <c r="C922" s="12"/>
      <c r="E922" s="15"/>
      <c r="F922" s="15"/>
      <c r="G922" s="15"/>
      <c r="N922" s="3"/>
      <c r="O922" s="3"/>
      <c r="P922" s="3"/>
      <c r="Q922" s="3"/>
      <c r="R922" s="20"/>
      <c r="S922" s="3"/>
      <c r="V922" s="19"/>
      <c r="X922" s="13" t="s">
        <v>17</v>
      </c>
      <c r="Y922" s="12"/>
      <c r="AA922" s="15"/>
      <c r="AB922" s="15"/>
      <c r="AC922" s="15"/>
      <c r="AJ922" s="3"/>
      <c r="AK922" s="3"/>
      <c r="AL922" s="3"/>
      <c r="AM922" s="3"/>
      <c r="AN922" s="20"/>
      <c r="AO922" s="3"/>
    </row>
    <row r="923" spans="2:41" x14ac:dyDescent="0.25">
      <c r="B923" s="14"/>
      <c r="C923" s="12"/>
      <c r="N923" s="161" t="s">
        <v>7</v>
      </c>
      <c r="O923" s="162"/>
      <c r="P923" s="162"/>
      <c r="Q923" s="163"/>
      <c r="R923" s="20">
        <f>SUM(R907:R922)</f>
        <v>0</v>
      </c>
      <c r="S923" s="3"/>
      <c r="V923" s="19"/>
      <c r="X923" s="14"/>
      <c r="Y923" s="12"/>
      <c r="AJ923" s="161" t="s">
        <v>7</v>
      </c>
      <c r="AK923" s="162"/>
      <c r="AL923" s="162"/>
      <c r="AM923" s="163"/>
      <c r="AN923" s="20">
        <f>SUM(AN907:AN922)</f>
        <v>0</v>
      </c>
      <c r="AO923" s="3"/>
    </row>
    <row r="924" spans="2:41" x14ac:dyDescent="0.25">
      <c r="B924" s="14"/>
      <c r="C924" s="12"/>
      <c r="V924" s="19"/>
      <c r="X924" s="14"/>
      <c r="Y924" s="12"/>
    </row>
    <row r="925" spans="2:41" x14ac:dyDescent="0.25">
      <c r="B925" s="14"/>
      <c r="C925" s="12"/>
      <c r="V925" s="19"/>
      <c r="X925" s="14"/>
      <c r="Y925" s="12"/>
    </row>
    <row r="926" spans="2:41" x14ac:dyDescent="0.25">
      <c r="B926" s="14"/>
      <c r="C926" s="12"/>
      <c r="E926" s="16"/>
      <c r="V926" s="19"/>
      <c r="X926" s="14"/>
      <c r="Y926" s="12"/>
      <c r="AA926" s="16"/>
    </row>
    <row r="927" spans="2:41" x14ac:dyDescent="0.25">
      <c r="B927" s="14"/>
      <c r="C927" s="12"/>
      <c r="V927" s="19"/>
      <c r="X927" s="14"/>
      <c r="Y927" s="12"/>
    </row>
    <row r="928" spans="2:41" x14ac:dyDescent="0.25">
      <c r="B928" s="14"/>
      <c r="C928" s="12"/>
      <c r="V928" s="19"/>
      <c r="X928" s="14"/>
      <c r="Y928" s="12"/>
    </row>
    <row r="929" spans="2:27" x14ac:dyDescent="0.25">
      <c r="B929" s="14"/>
      <c r="C929" s="12"/>
      <c r="V929" s="19"/>
      <c r="X929" s="14"/>
      <c r="Y929" s="12"/>
    </row>
    <row r="930" spans="2:27" x14ac:dyDescent="0.25">
      <c r="B930" s="14"/>
      <c r="C930" s="12"/>
      <c r="V930" s="19"/>
      <c r="X930" s="14"/>
      <c r="Y930" s="12"/>
    </row>
    <row r="931" spans="2:27" x14ac:dyDescent="0.25">
      <c r="B931" s="14"/>
      <c r="C931" s="12"/>
      <c r="V931" s="19"/>
      <c r="X931" s="14"/>
      <c r="Y931" s="12"/>
    </row>
    <row r="932" spans="2:27" x14ac:dyDescent="0.25">
      <c r="B932" s="13"/>
      <c r="C932" s="12"/>
      <c r="V932" s="19"/>
      <c r="X932" s="13"/>
      <c r="Y932" s="12"/>
    </row>
    <row r="933" spans="2:27" x14ac:dyDescent="0.25">
      <c r="B933" s="17" t="s">
        <v>18</v>
      </c>
      <c r="C933" s="18">
        <f>SUM(C914:C932)</f>
        <v>0</v>
      </c>
      <c r="D933" s="30" t="s">
        <v>22</v>
      </c>
      <c r="E933" s="30" t="s">
        <v>21</v>
      </c>
      <c r="V933" s="19"/>
      <c r="X933" s="17" t="s">
        <v>18</v>
      </c>
      <c r="Y933" s="18">
        <f>SUM(Y914:Y932)</f>
        <v>0</v>
      </c>
      <c r="Z933" s="30" t="s">
        <v>22</v>
      </c>
      <c r="AA933" s="30" t="s">
        <v>21</v>
      </c>
    </row>
    <row r="934" spans="2:27" x14ac:dyDescent="0.25">
      <c r="E934" s="1" t="s">
        <v>19</v>
      </c>
      <c r="V934" s="19"/>
      <c r="AA934" s="1" t="s">
        <v>19</v>
      </c>
    </row>
    <row r="935" spans="2:27" x14ac:dyDescent="0.25">
      <c r="V935" s="19"/>
    </row>
    <row r="936" spans="2:27" x14ac:dyDescent="0.25">
      <c r="V936" s="19"/>
    </row>
    <row r="937" spans="2:27" x14ac:dyDescent="0.25">
      <c r="V937" s="19"/>
    </row>
    <row r="938" spans="2:27" x14ac:dyDescent="0.25">
      <c r="V938" s="19"/>
    </row>
    <row r="939" spans="2:27" x14ac:dyDescent="0.25">
      <c r="V939" s="19"/>
    </row>
    <row r="940" spans="2:27" x14ac:dyDescent="0.25">
      <c r="V940" s="19"/>
    </row>
    <row r="941" spans="2:27" x14ac:dyDescent="0.25">
      <c r="V941" s="19"/>
    </row>
    <row r="942" spans="2:27" x14ac:dyDescent="0.25">
      <c r="V942" s="19"/>
    </row>
    <row r="943" spans="2:27" x14ac:dyDescent="0.25">
      <c r="V943" s="19"/>
    </row>
    <row r="944" spans="2:27" x14ac:dyDescent="0.25">
      <c r="V944" s="19"/>
    </row>
    <row r="945" spans="2:41" x14ac:dyDescent="0.25">
      <c r="V945" s="19"/>
    </row>
    <row r="946" spans="2:41" x14ac:dyDescent="0.25">
      <c r="V946" s="19"/>
    </row>
    <row r="947" spans="2:41" x14ac:dyDescent="0.25">
      <c r="V947" s="19"/>
    </row>
    <row r="948" spans="2:41" x14ac:dyDescent="0.25">
      <c r="V948" s="19"/>
      <c r="AC948" s="164" t="s">
        <v>29</v>
      </c>
      <c r="AD948" s="164"/>
      <c r="AE948" s="164"/>
    </row>
    <row r="949" spans="2:41" x14ac:dyDescent="0.25">
      <c r="H949" s="165" t="s">
        <v>28</v>
      </c>
      <c r="I949" s="165"/>
      <c r="J949" s="165"/>
      <c r="V949" s="19"/>
      <c r="AC949" s="164"/>
      <c r="AD949" s="164"/>
      <c r="AE949" s="164"/>
    </row>
    <row r="950" spans="2:41" x14ac:dyDescent="0.25">
      <c r="H950" s="165"/>
      <c r="I950" s="165"/>
      <c r="J950" s="165"/>
      <c r="V950" s="19"/>
      <c r="AC950" s="164"/>
      <c r="AD950" s="164"/>
      <c r="AE950" s="164"/>
    </row>
    <row r="951" spans="2:41" x14ac:dyDescent="0.25">
      <c r="V951" s="19"/>
    </row>
    <row r="952" spans="2:41" x14ac:dyDescent="0.25">
      <c r="V952" s="19"/>
    </row>
    <row r="953" spans="2:41" ht="23.25" x14ac:dyDescent="0.35">
      <c r="B953" s="24" t="s">
        <v>71</v>
      </c>
      <c r="V953" s="19"/>
      <c r="X953" s="24" t="s">
        <v>71</v>
      </c>
    </row>
    <row r="954" spans="2:41" ht="23.25" x14ac:dyDescent="0.35">
      <c r="B954" s="25" t="s">
        <v>32</v>
      </c>
      <c r="C954" s="22">
        <f>IF(X905="PAGADO",0,Y910)</f>
        <v>0</v>
      </c>
      <c r="E954" s="166" t="s">
        <v>20</v>
      </c>
      <c r="F954" s="166"/>
      <c r="G954" s="166"/>
      <c r="H954" s="166"/>
      <c r="V954" s="19"/>
      <c r="X954" s="25" t="s">
        <v>32</v>
      </c>
      <c r="Y954" s="22">
        <f>IF(B954="PAGADO",0,C959)</f>
        <v>0</v>
      </c>
      <c r="AA954" s="166" t="s">
        <v>20</v>
      </c>
      <c r="AB954" s="166"/>
      <c r="AC954" s="166"/>
      <c r="AD954" s="166"/>
    </row>
    <row r="955" spans="2:41" x14ac:dyDescent="0.25">
      <c r="B955" s="1" t="s">
        <v>0</v>
      </c>
      <c r="C955" s="21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9"/>
      <c r="X955" s="1" t="s">
        <v>0</v>
      </c>
      <c r="Y955" s="21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2"/>
      <c r="E956" s="4"/>
      <c r="F956" s="3"/>
      <c r="G956" s="3"/>
      <c r="H956" s="5"/>
      <c r="N956" s="3"/>
      <c r="O956" s="3"/>
      <c r="P956" s="3"/>
      <c r="Q956" s="3"/>
      <c r="R956" s="20"/>
      <c r="S956" s="3"/>
      <c r="V956" s="19"/>
      <c r="Y956" s="22"/>
      <c r="AA956" s="4"/>
      <c r="AB956" s="3"/>
      <c r="AC956" s="3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" t="s">
        <v>24</v>
      </c>
      <c r="C957" s="21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20"/>
      <c r="S957" s="3"/>
      <c r="V957" s="19"/>
      <c r="X957" s="1" t="s">
        <v>24</v>
      </c>
      <c r="Y957" s="21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20"/>
      <c r="AO957" s="3"/>
    </row>
    <row r="958" spans="2:41" x14ac:dyDescent="0.25">
      <c r="B958" s="1" t="s">
        <v>9</v>
      </c>
      <c r="C958" s="22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20"/>
      <c r="S958" s="3"/>
      <c r="V958" s="19"/>
      <c r="X958" s="1" t="s">
        <v>9</v>
      </c>
      <c r="Y958" s="22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20"/>
      <c r="AO958" s="3"/>
    </row>
    <row r="959" spans="2:41" x14ac:dyDescent="0.25">
      <c r="B959" s="6" t="s">
        <v>25</v>
      </c>
      <c r="C959" s="23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20"/>
      <c r="S959" s="3"/>
      <c r="V959" s="19"/>
      <c r="X959" s="6" t="s">
        <v>8</v>
      </c>
      <c r="Y959" s="23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20"/>
      <c r="AO959" s="3"/>
    </row>
    <row r="960" spans="2:41" ht="26.25" x14ac:dyDescent="0.4">
      <c r="B960" s="167" t="str">
        <f>IF(C959&lt;0,"NO PAGAR","COBRAR")</f>
        <v>COBRAR</v>
      </c>
      <c r="C960" s="167"/>
      <c r="E960" s="9"/>
      <c r="F960" s="10"/>
      <c r="G960" s="10"/>
      <c r="H960" s="5"/>
      <c r="N960" s="3"/>
      <c r="O960" s="3"/>
      <c r="P960" s="3"/>
      <c r="Q960" s="3"/>
      <c r="R960" s="20"/>
      <c r="S960" s="3"/>
      <c r="V960" s="19"/>
      <c r="X960" s="167" t="str">
        <f>IF(Y959&lt;0,"NO PAGAR","COBRAR")</f>
        <v>COBRAR</v>
      </c>
      <c r="Y960" s="167"/>
      <c r="AA960" s="9"/>
      <c r="AB960" s="10"/>
      <c r="AC960" s="10"/>
      <c r="AD960" s="5"/>
      <c r="AJ960" s="3"/>
      <c r="AK960" s="3"/>
      <c r="AL960" s="3"/>
      <c r="AM960" s="3"/>
      <c r="AN960" s="20"/>
      <c r="AO960" s="3"/>
    </row>
    <row r="961" spans="2:41" x14ac:dyDescent="0.25">
      <c r="B961" s="159" t="s">
        <v>9</v>
      </c>
      <c r="C961" s="160"/>
      <c r="E961" s="9"/>
      <c r="F961" s="10"/>
      <c r="G961" s="10"/>
      <c r="H961" s="5"/>
      <c r="N961" s="3"/>
      <c r="O961" s="3"/>
      <c r="P961" s="3"/>
      <c r="Q961" s="3"/>
      <c r="R961" s="20"/>
      <c r="S961" s="3"/>
      <c r="V961" s="19"/>
      <c r="X961" s="159" t="s">
        <v>9</v>
      </c>
      <c r="Y961" s="160"/>
      <c r="AA961" s="9"/>
      <c r="AB961" s="10"/>
      <c r="AC961" s="10"/>
      <c r="AD961" s="5"/>
      <c r="AJ961" s="3"/>
      <c r="AK961" s="3"/>
      <c r="AL961" s="3"/>
      <c r="AM961" s="3"/>
      <c r="AN961" s="20"/>
      <c r="AO961" s="3"/>
    </row>
    <row r="962" spans="2:41" x14ac:dyDescent="0.25">
      <c r="B962" s="11" t="str">
        <f>IF(C995&lt;0,"SALDO A FAVOR","SALDO ADELANTAD0'")</f>
        <v>SALDO ADELANTAD0'</v>
      </c>
      <c r="C962" s="12">
        <f>IF(Y910&lt;=0,Y910*-1)</f>
        <v>0</v>
      </c>
      <c r="E962" s="9"/>
      <c r="F962" s="10"/>
      <c r="G962" s="10"/>
      <c r="H962" s="5"/>
      <c r="N962" s="3"/>
      <c r="O962" s="3"/>
      <c r="P962" s="3"/>
      <c r="Q962" s="3"/>
      <c r="R962" s="20"/>
      <c r="S962" s="3"/>
      <c r="V962" s="19"/>
      <c r="X962" s="11" t="str">
        <f>IF(C959&lt;0,"SALDO ADELANTADO","SALDO A FAVOR'")</f>
        <v>SALDO A FAVOR'</v>
      </c>
      <c r="Y962" s="12">
        <f>IF(C959&lt;=0,C959*-1)</f>
        <v>0</v>
      </c>
      <c r="AA962" s="9"/>
      <c r="AB962" s="10"/>
      <c r="AC962" s="10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3" t="s">
        <v>10</v>
      </c>
      <c r="C963" s="12">
        <f>R972</f>
        <v>0</v>
      </c>
      <c r="E963" s="9"/>
      <c r="F963" s="10"/>
      <c r="G963" s="10"/>
      <c r="H963" s="5"/>
      <c r="N963" s="3"/>
      <c r="O963" s="3"/>
      <c r="P963" s="3"/>
      <c r="Q963" s="3"/>
      <c r="R963" s="20"/>
      <c r="S963" s="3"/>
      <c r="V963" s="19"/>
      <c r="X963" s="13" t="s">
        <v>10</v>
      </c>
      <c r="Y963" s="12">
        <f>AN972</f>
        <v>0</v>
      </c>
      <c r="AA963" s="9"/>
      <c r="AB963" s="10"/>
      <c r="AC963" s="10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3" t="s">
        <v>11</v>
      </c>
      <c r="C964" s="12"/>
      <c r="E964" s="9"/>
      <c r="F964" s="10"/>
      <c r="G964" s="10"/>
      <c r="H964" s="5"/>
      <c r="N964" s="3"/>
      <c r="O964" s="3"/>
      <c r="P964" s="3"/>
      <c r="Q964" s="3"/>
      <c r="R964" s="20"/>
      <c r="S964" s="3"/>
      <c r="V964" s="19"/>
      <c r="X964" s="13" t="s">
        <v>11</v>
      </c>
      <c r="Y964" s="12"/>
      <c r="AA964" s="9"/>
      <c r="AB964" s="10"/>
      <c r="AC964" s="10"/>
      <c r="AD964" s="5"/>
      <c r="AJ964" s="3"/>
      <c r="AK964" s="3"/>
      <c r="AL964" s="3"/>
      <c r="AM964" s="3"/>
      <c r="AN964" s="20"/>
      <c r="AO964" s="3"/>
    </row>
    <row r="965" spans="2:41" x14ac:dyDescent="0.25">
      <c r="B965" s="13" t="s">
        <v>12</v>
      </c>
      <c r="C965" s="12"/>
      <c r="E965" s="9"/>
      <c r="F965" s="10"/>
      <c r="G965" s="10"/>
      <c r="H965" s="5"/>
      <c r="N965" s="3"/>
      <c r="O965" s="3"/>
      <c r="P965" s="3"/>
      <c r="Q965" s="3"/>
      <c r="R965" s="20"/>
      <c r="S965" s="3"/>
      <c r="V965" s="19"/>
      <c r="X965" s="13" t="s">
        <v>12</v>
      </c>
      <c r="Y965" s="12"/>
      <c r="AA965" s="9"/>
      <c r="AB965" s="10"/>
      <c r="AC965" s="10"/>
      <c r="AD965" s="5"/>
      <c r="AJ965" s="3"/>
      <c r="AK965" s="3"/>
      <c r="AL965" s="3"/>
      <c r="AM965" s="3"/>
      <c r="AN965" s="20"/>
      <c r="AO965" s="3"/>
    </row>
    <row r="966" spans="2:41" x14ac:dyDescent="0.25">
      <c r="B966" s="13" t="s">
        <v>13</v>
      </c>
      <c r="C966" s="12"/>
      <c r="E966" s="9"/>
      <c r="F966" s="10"/>
      <c r="G966" s="10"/>
      <c r="H966" s="5"/>
      <c r="N966" s="3"/>
      <c r="O966" s="3"/>
      <c r="P966" s="3"/>
      <c r="Q966" s="3"/>
      <c r="R966" s="20"/>
      <c r="S966" s="3"/>
      <c r="V966" s="19"/>
      <c r="X966" s="13" t="s">
        <v>13</v>
      </c>
      <c r="Y966" s="12"/>
      <c r="AA966" s="9"/>
      <c r="AB966" s="10"/>
      <c r="AC966" s="10"/>
      <c r="AD966" s="5"/>
      <c r="AJ966" s="3"/>
      <c r="AK966" s="3"/>
      <c r="AL966" s="3"/>
      <c r="AM966" s="3"/>
      <c r="AN966" s="20"/>
      <c r="AO966" s="3"/>
    </row>
    <row r="967" spans="2:41" x14ac:dyDescent="0.25">
      <c r="B967" s="13" t="s">
        <v>14</v>
      </c>
      <c r="C967" s="12"/>
      <c r="E967" s="9"/>
      <c r="F967" s="10"/>
      <c r="G967" s="10"/>
      <c r="H967" s="5"/>
      <c r="N967" s="3"/>
      <c r="O967" s="3"/>
      <c r="P967" s="3"/>
      <c r="Q967" s="3"/>
      <c r="R967" s="20"/>
      <c r="S967" s="3"/>
      <c r="V967" s="19"/>
      <c r="X967" s="13" t="s">
        <v>14</v>
      </c>
      <c r="Y967" s="12"/>
      <c r="AA967" s="9"/>
      <c r="AB967" s="10"/>
      <c r="AC967" s="10"/>
      <c r="AD967" s="5"/>
      <c r="AJ967" s="3"/>
      <c r="AK967" s="3"/>
      <c r="AL967" s="3"/>
      <c r="AM967" s="3"/>
      <c r="AN967" s="20"/>
      <c r="AO967" s="3"/>
    </row>
    <row r="968" spans="2:41" x14ac:dyDescent="0.25">
      <c r="B968" s="13" t="s">
        <v>15</v>
      </c>
      <c r="C968" s="12"/>
      <c r="E968" s="9"/>
      <c r="F968" s="10"/>
      <c r="G968" s="10"/>
      <c r="H968" s="5"/>
      <c r="N968" s="3"/>
      <c r="O968" s="3"/>
      <c r="P968" s="3"/>
      <c r="Q968" s="3"/>
      <c r="R968" s="20"/>
      <c r="S968" s="3"/>
      <c r="V968" s="19"/>
      <c r="X968" s="13" t="s">
        <v>15</v>
      </c>
      <c r="Y968" s="12"/>
      <c r="AA968" s="9"/>
      <c r="AB968" s="10"/>
      <c r="AC968" s="10"/>
      <c r="AD968" s="5"/>
      <c r="AJ968" s="3"/>
      <c r="AK968" s="3"/>
      <c r="AL968" s="3"/>
      <c r="AM968" s="3"/>
      <c r="AN968" s="20"/>
      <c r="AO968" s="3"/>
    </row>
    <row r="969" spans="2:41" x14ac:dyDescent="0.25">
      <c r="B969" s="13" t="s">
        <v>16</v>
      </c>
      <c r="C969" s="12"/>
      <c r="E969" s="9"/>
      <c r="F969" s="10"/>
      <c r="G969" s="10"/>
      <c r="H969" s="5"/>
      <c r="N969" s="3"/>
      <c r="O969" s="3"/>
      <c r="P969" s="3"/>
      <c r="Q969" s="3"/>
      <c r="R969" s="20"/>
      <c r="S969" s="3"/>
      <c r="V969" s="19"/>
      <c r="X969" s="13" t="s">
        <v>16</v>
      </c>
      <c r="Y969" s="12"/>
      <c r="AA969" s="9"/>
      <c r="AB969" s="10"/>
      <c r="AC969" s="10"/>
      <c r="AD969" s="5"/>
      <c r="AJ969" s="3"/>
      <c r="AK969" s="3"/>
      <c r="AL969" s="3"/>
      <c r="AM969" s="3"/>
      <c r="AN969" s="20"/>
      <c r="AO969" s="3"/>
    </row>
    <row r="970" spans="2:41" x14ac:dyDescent="0.25">
      <c r="B970" s="13" t="s">
        <v>17</v>
      </c>
      <c r="C970" s="12"/>
      <c r="E970" s="161" t="s">
        <v>7</v>
      </c>
      <c r="F970" s="162"/>
      <c r="G970" s="163"/>
      <c r="H970" s="5">
        <f>SUM(H956:H969)</f>
        <v>0</v>
      </c>
      <c r="N970" s="3"/>
      <c r="O970" s="3"/>
      <c r="P970" s="3"/>
      <c r="Q970" s="3"/>
      <c r="R970" s="20"/>
      <c r="S970" s="3"/>
      <c r="V970" s="19"/>
      <c r="X970" s="13" t="s">
        <v>17</v>
      </c>
      <c r="Y970" s="12"/>
      <c r="AA970" s="161" t="s">
        <v>7</v>
      </c>
      <c r="AB970" s="162"/>
      <c r="AC970" s="163"/>
      <c r="AD970" s="5">
        <f>SUM(AD956:AD969)</f>
        <v>0</v>
      </c>
      <c r="AJ970" s="3"/>
      <c r="AK970" s="3"/>
      <c r="AL970" s="3"/>
      <c r="AM970" s="3"/>
      <c r="AN970" s="20"/>
      <c r="AO970" s="3"/>
    </row>
    <row r="971" spans="2:41" x14ac:dyDescent="0.25">
      <c r="B971" s="14"/>
      <c r="C971" s="12"/>
      <c r="E971" s="15"/>
      <c r="F971" s="15"/>
      <c r="G971" s="15"/>
      <c r="N971" s="3"/>
      <c r="O971" s="3"/>
      <c r="P971" s="3"/>
      <c r="Q971" s="3"/>
      <c r="R971" s="20"/>
      <c r="S971" s="3"/>
      <c r="V971" s="19"/>
      <c r="X971" s="14"/>
      <c r="Y971" s="12"/>
      <c r="AA971" s="15"/>
      <c r="AB971" s="15"/>
      <c r="AC971" s="15"/>
      <c r="AJ971" s="3"/>
      <c r="AK971" s="3"/>
      <c r="AL971" s="3"/>
      <c r="AM971" s="3"/>
      <c r="AN971" s="20"/>
      <c r="AO971" s="3"/>
    </row>
    <row r="972" spans="2:41" x14ac:dyDescent="0.25">
      <c r="B972" s="14"/>
      <c r="C972" s="12"/>
      <c r="N972" s="161" t="s">
        <v>7</v>
      </c>
      <c r="O972" s="162"/>
      <c r="P972" s="162"/>
      <c r="Q972" s="163"/>
      <c r="R972" s="20">
        <f>SUM(R956:R971)</f>
        <v>0</v>
      </c>
      <c r="S972" s="3"/>
      <c r="V972" s="19"/>
      <c r="X972" s="14"/>
      <c r="Y972" s="12"/>
      <c r="AJ972" s="161" t="s">
        <v>7</v>
      </c>
      <c r="AK972" s="162"/>
      <c r="AL972" s="162"/>
      <c r="AM972" s="163"/>
      <c r="AN972" s="20">
        <f>SUM(AN956:AN971)</f>
        <v>0</v>
      </c>
      <c r="AO972" s="3"/>
    </row>
    <row r="973" spans="2:41" x14ac:dyDescent="0.25">
      <c r="B973" s="14"/>
      <c r="C973" s="12"/>
      <c r="V973" s="19"/>
      <c r="X973" s="14"/>
      <c r="Y973" s="12"/>
    </row>
    <row r="974" spans="2:41" x14ac:dyDescent="0.25">
      <c r="B974" s="14"/>
      <c r="C974" s="12"/>
      <c r="V974" s="19"/>
      <c r="X974" s="14"/>
      <c r="Y974" s="12"/>
    </row>
    <row r="975" spans="2:41" x14ac:dyDescent="0.25">
      <c r="B975" s="14"/>
      <c r="C975" s="12"/>
      <c r="E975" s="16"/>
      <c r="V975" s="19"/>
      <c r="X975" s="14"/>
      <c r="Y975" s="12"/>
      <c r="AA975" s="16"/>
    </row>
    <row r="976" spans="2:41" x14ac:dyDescent="0.25">
      <c r="B976" s="14"/>
      <c r="C976" s="12"/>
      <c r="V976" s="19"/>
      <c r="X976" s="14"/>
      <c r="Y976" s="12"/>
    </row>
    <row r="977" spans="1:43" x14ac:dyDescent="0.25">
      <c r="B977" s="14"/>
      <c r="C977" s="12"/>
      <c r="V977" s="19"/>
      <c r="X977" s="14"/>
      <c r="Y977" s="12"/>
    </row>
    <row r="978" spans="1:43" x14ac:dyDescent="0.25">
      <c r="B978" s="14"/>
      <c r="C978" s="12"/>
      <c r="V978" s="19"/>
      <c r="X978" s="14"/>
      <c r="Y978" s="12"/>
    </row>
    <row r="979" spans="1:43" x14ac:dyDescent="0.25">
      <c r="B979" s="14"/>
      <c r="C979" s="12"/>
      <c r="V979" s="19"/>
      <c r="X979" s="14"/>
      <c r="Y979" s="12"/>
    </row>
    <row r="980" spans="1:43" x14ac:dyDescent="0.25">
      <c r="B980" s="13"/>
      <c r="C980" s="12"/>
      <c r="V980" s="19"/>
      <c r="X980" s="13"/>
      <c r="Y980" s="12"/>
    </row>
    <row r="981" spans="1:43" x14ac:dyDescent="0.25">
      <c r="B981" s="17" t="s">
        <v>18</v>
      </c>
      <c r="C981" s="18">
        <f>SUM(C962:C980)</f>
        <v>0</v>
      </c>
      <c r="V981" s="19"/>
      <c r="X981" s="17" t="s">
        <v>18</v>
      </c>
      <c r="Y981" s="18">
        <f>SUM(Y962:Y980)</f>
        <v>0</v>
      </c>
    </row>
    <row r="982" spans="1:43" x14ac:dyDescent="0.25">
      <c r="D982" s="30" t="s">
        <v>22</v>
      </c>
      <c r="E982" s="30" t="s">
        <v>21</v>
      </c>
      <c r="V982" s="19"/>
      <c r="Z982" s="30" t="s">
        <v>22</v>
      </c>
      <c r="AA982" s="30" t="s">
        <v>21</v>
      </c>
    </row>
    <row r="983" spans="1:43" x14ac:dyDescent="0.25">
      <c r="E983" s="1" t="s">
        <v>19</v>
      </c>
      <c r="V983" s="19"/>
      <c r="AA983" s="1" t="s">
        <v>19</v>
      </c>
    </row>
    <row r="984" spans="1:43" x14ac:dyDescent="0.25">
      <c r="V984" s="19"/>
    </row>
    <row r="985" spans="1:43" x14ac:dyDescent="0.25">
      <c r="V985" s="19"/>
    </row>
    <row r="986" spans="1:43" x14ac:dyDescent="0.25">
      <c r="V986" s="19"/>
    </row>
    <row r="987" spans="1:43" x14ac:dyDescent="0.25">
      <c r="V987" s="19"/>
    </row>
    <row r="988" spans="1:43" x14ac:dyDescent="0.25">
      <c r="V988" s="19"/>
    </row>
    <row r="989" spans="1:43" x14ac:dyDescent="0.25">
      <c r="V989" s="19"/>
    </row>
    <row r="990" spans="1:43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</row>
    <row r="991" spans="1:43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</row>
    <row r="992" spans="1:43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</row>
    <row r="993" spans="2:41" x14ac:dyDescent="0.25">
      <c r="V993" s="19"/>
    </row>
    <row r="994" spans="2:41" x14ac:dyDescent="0.25">
      <c r="H994" s="165" t="s">
        <v>30</v>
      </c>
      <c r="I994" s="165"/>
      <c r="J994" s="165"/>
      <c r="V994" s="19"/>
      <c r="AA994" s="165" t="s">
        <v>31</v>
      </c>
      <c r="AB994" s="165"/>
      <c r="AC994" s="165"/>
    </row>
    <row r="995" spans="2:41" x14ac:dyDescent="0.25">
      <c r="H995" s="165"/>
      <c r="I995" s="165"/>
      <c r="J995" s="165"/>
      <c r="V995" s="19"/>
      <c r="AA995" s="165"/>
      <c r="AB995" s="165"/>
      <c r="AC995" s="165"/>
    </row>
    <row r="996" spans="2:41" x14ac:dyDescent="0.25">
      <c r="V996" s="19"/>
    </row>
    <row r="997" spans="2:41" x14ac:dyDescent="0.25">
      <c r="V997" s="19"/>
    </row>
    <row r="998" spans="2:41" ht="23.25" x14ac:dyDescent="0.35">
      <c r="B998" s="26" t="s">
        <v>73</v>
      </c>
      <c r="V998" s="19"/>
      <c r="X998" s="24" t="s">
        <v>71</v>
      </c>
    </row>
    <row r="999" spans="2:41" ht="23.25" x14ac:dyDescent="0.35">
      <c r="B999" s="25" t="s">
        <v>32</v>
      </c>
      <c r="C999" s="22">
        <f>IF(X954="PAGADO",0,C959)</f>
        <v>0</v>
      </c>
      <c r="E999" s="166" t="s">
        <v>20</v>
      </c>
      <c r="F999" s="166"/>
      <c r="G999" s="166"/>
      <c r="H999" s="166"/>
      <c r="V999" s="19"/>
      <c r="X999" s="25" t="s">
        <v>32</v>
      </c>
      <c r="Y999" s="22">
        <f>IF(B1799="PAGADO",0,C1004)</f>
        <v>0</v>
      </c>
      <c r="AA999" s="166" t="s">
        <v>20</v>
      </c>
      <c r="AB999" s="166"/>
      <c r="AC999" s="166"/>
      <c r="AD999" s="166"/>
    </row>
    <row r="1000" spans="2:41" x14ac:dyDescent="0.25">
      <c r="B1000" s="1" t="s">
        <v>0</v>
      </c>
      <c r="C1000" s="21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9"/>
      <c r="X1000" s="1" t="s">
        <v>0</v>
      </c>
      <c r="Y1000" s="21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2"/>
      <c r="E1001" s="4"/>
      <c r="F1001" s="3"/>
      <c r="G1001" s="3"/>
      <c r="H1001" s="5"/>
      <c r="N1001" s="3"/>
      <c r="O1001" s="3"/>
      <c r="P1001" s="3"/>
      <c r="Q1001" s="3"/>
      <c r="R1001" s="20"/>
      <c r="S1001" s="3"/>
      <c r="V1001" s="19"/>
      <c r="Y1001" s="22"/>
      <c r="AA1001" s="4"/>
      <c r="AB1001" s="3"/>
      <c r="AC1001" s="3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" t="s">
        <v>24</v>
      </c>
      <c r="C1002" s="21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20"/>
      <c r="S1002" s="3"/>
      <c r="V1002" s="19"/>
      <c r="X1002" s="1" t="s">
        <v>24</v>
      </c>
      <c r="Y1002" s="21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20"/>
      <c r="AO1002" s="3"/>
    </row>
    <row r="1003" spans="2:41" x14ac:dyDescent="0.25">
      <c r="B1003" s="1" t="s">
        <v>9</v>
      </c>
      <c r="C1003" s="22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20"/>
      <c r="S1003" s="3"/>
      <c r="V1003" s="19"/>
      <c r="X1003" s="1" t="s">
        <v>9</v>
      </c>
      <c r="Y1003" s="22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20"/>
      <c r="AO1003" s="3"/>
    </row>
    <row r="1004" spans="2:41" x14ac:dyDescent="0.25">
      <c r="B1004" s="6" t="s">
        <v>26</v>
      </c>
      <c r="C1004" s="23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20"/>
      <c r="S1004" s="3"/>
      <c r="V1004" s="19"/>
      <c r="X1004" s="6" t="s">
        <v>27</v>
      </c>
      <c r="Y1004" s="23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20"/>
      <c r="AO1004" s="3"/>
    </row>
    <row r="1005" spans="2:41" ht="23.25" x14ac:dyDescent="0.35">
      <c r="B1005" s="6"/>
      <c r="C1005" s="7"/>
      <c r="E1005" s="9"/>
      <c r="F1005" s="10"/>
      <c r="G1005" s="10"/>
      <c r="H1005" s="5"/>
      <c r="N1005" s="3"/>
      <c r="O1005" s="3"/>
      <c r="P1005" s="3"/>
      <c r="Q1005" s="3"/>
      <c r="R1005" s="20"/>
      <c r="S1005" s="3"/>
      <c r="V1005" s="19"/>
      <c r="X1005" s="168" t="str">
        <f>IF(Y1004&lt;0,"NO PAGAR","COBRAR'")</f>
        <v>COBRAR'</v>
      </c>
      <c r="Y1005" s="168"/>
      <c r="AA1005" s="9"/>
      <c r="AB1005" s="10"/>
      <c r="AC1005" s="10"/>
      <c r="AD1005" s="5"/>
      <c r="AJ1005" s="3"/>
      <c r="AK1005" s="3"/>
      <c r="AL1005" s="3"/>
      <c r="AM1005" s="3"/>
      <c r="AN1005" s="20"/>
      <c r="AO1005" s="3"/>
    </row>
    <row r="1006" spans="2:41" ht="23.25" x14ac:dyDescent="0.35">
      <c r="B1006" s="168" t="str">
        <f>IF(C1004&lt;0,"NO PAGAR","COBRAR'")</f>
        <v>COBRAR'</v>
      </c>
      <c r="C1006" s="168"/>
      <c r="E1006" s="9"/>
      <c r="F1006" s="10"/>
      <c r="G1006" s="10"/>
      <c r="H1006" s="5"/>
      <c r="N1006" s="3"/>
      <c r="O1006" s="3"/>
      <c r="P1006" s="3"/>
      <c r="Q1006" s="3"/>
      <c r="R1006" s="20"/>
      <c r="S1006" s="3"/>
      <c r="V1006" s="19"/>
      <c r="X1006" s="6"/>
      <c r="Y1006" s="8"/>
      <c r="AA1006" s="9"/>
      <c r="AB1006" s="10"/>
      <c r="AC1006" s="10"/>
      <c r="AD1006" s="5"/>
      <c r="AJ1006" s="3"/>
      <c r="AK1006" s="3"/>
      <c r="AL1006" s="3"/>
      <c r="AM1006" s="3"/>
      <c r="AN1006" s="20"/>
      <c r="AO1006" s="3"/>
    </row>
    <row r="1007" spans="2:41" x14ac:dyDescent="0.25">
      <c r="B1007" s="159" t="s">
        <v>9</v>
      </c>
      <c r="C1007" s="160"/>
      <c r="E1007" s="9"/>
      <c r="F1007" s="10"/>
      <c r="G1007" s="10"/>
      <c r="H1007" s="5"/>
      <c r="N1007" s="3"/>
      <c r="O1007" s="3"/>
      <c r="P1007" s="3"/>
      <c r="Q1007" s="3"/>
      <c r="R1007" s="20"/>
      <c r="S1007" s="3"/>
      <c r="V1007" s="19"/>
      <c r="X1007" s="159" t="s">
        <v>9</v>
      </c>
      <c r="Y1007" s="160"/>
      <c r="AA1007" s="9"/>
      <c r="AB1007" s="10"/>
      <c r="AC1007" s="10"/>
      <c r="AD1007" s="5"/>
      <c r="AJ1007" s="3"/>
      <c r="AK1007" s="3"/>
      <c r="AL1007" s="3"/>
      <c r="AM1007" s="3"/>
      <c r="AN1007" s="20"/>
      <c r="AO1007" s="3"/>
    </row>
    <row r="1008" spans="2:41" x14ac:dyDescent="0.25">
      <c r="B1008" s="11" t="str">
        <f>IF(Y959&lt;0,"SALDO ADELANTADO","SALDO A FAVOR '")</f>
        <v>SALDO A FAVOR '</v>
      </c>
      <c r="C1008" s="12">
        <f>IF(Y959&lt;=0,Y959*-1)</f>
        <v>0</v>
      </c>
      <c r="E1008" s="9"/>
      <c r="F1008" s="10"/>
      <c r="G1008" s="10"/>
      <c r="H1008" s="5"/>
      <c r="N1008" s="3"/>
      <c r="O1008" s="3"/>
      <c r="P1008" s="3"/>
      <c r="Q1008" s="3"/>
      <c r="R1008" s="20"/>
      <c r="S1008" s="3"/>
      <c r="V1008" s="19"/>
      <c r="X1008" s="11" t="str">
        <f>IF(C1004&lt;0,"SALDO ADELANTADO","SALDO A FAVOR'")</f>
        <v>SALDO A FAVOR'</v>
      </c>
      <c r="Y1008" s="12">
        <f>IF(C1004&lt;=0,C1004*-1)</f>
        <v>0</v>
      </c>
      <c r="AA1008" s="9"/>
      <c r="AB1008" s="10"/>
      <c r="AC1008" s="10"/>
      <c r="AD1008" s="5"/>
      <c r="AJ1008" s="3"/>
      <c r="AK1008" s="3"/>
      <c r="AL1008" s="3"/>
      <c r="AM1008" s="3"/>
      <c r="AN1008" s="20"/>
      <c r="AO1008" s="3"/>
    </row>
    <row r="1009" spans="2:41" x14ac:dyDescent="0.25">
      <c r="B1009" s="13" t="s">
        <v>10</v>
      </c>
      <c r="C1009" s="12">
        <f>R1017</f>
        <v>0</v>
      </c>
      <c r="E1009" s="9"/>
      <c r="F1009" s="10"/>
      <c r="G1009" s="10"/>
      <c r="H1009" s="5"/>
      <c r="N1009" s="3"/>
      <c r="O1009" s="3"/>
      <c r="P1009" s="3"/>
      <c r="Q1009" s="3"/>
      <c r="R1009" s="20"/>
      <c r="S1009" s="3"/>
      <c r="V1009" s="19"/>
      <c r="X1009" s="13" t="s">
        <v>10</v>
      </c>
      <c r="Y1009" s="12">
        <f>AN1017</f>
        <v>0</v>
      </c>
      <c r="AA1009" s="9"/>
      <c r="AB1009" s="10"/>
      <c r="AC1009" s="10"/>
      <c r="AD1009" s="5"/>
      <c r="AJ1009" s="3"/>
      <c r="AK1009" s="3"/>
      <c r="AL1009" s="3"/>
      <c r="AM1009" s="3"/>
      <c r="AN1009" s="20"/>
      <c r="AO1009" s="3"/>
    </row>
    <row r="1010" spans="2:41" x14ac:dyDescent="0.25">
      <c r="B1010" s="13" t="s">
        <v>11</v>
      </c>
      <c r="C1010" s="12"/>
      <c r="E1010" s="9"/>
      <c r="F1010" s="10"/>
      <c r="G1010" s="10"/>
      <c r="H1010" s="5"/>
      <c r="N1010" s="3"/>
      <c r="O1010" s="3"/>
      <c r="P1010" s="3"/>
      <c r="Q1010" s="3"/>
      <c r="R1010" s="20"/>
      <c r="S1010" s="3"/>
      <c r="V1010" s="19"/>
      <c r="X1010" s="13" t="s">
        <v>11</v>
      </c>
      <c r="Y1010" s="12"/>
      <c r="AA1010" s="9"/>
      <c r="AB1010" s="10"/>
      <c r="AC1010" s="10"/>
      <c r="AD1010" s="5"/>
      <c r="AJ1010" s="3"/>
      <c r="AK1010" s="3"/>
      <c r="AL1010" s="3"/>
      <c r="AM1010" s="3"/>
      <c r="AN1010" s="20"/>
      <c r="AO1010" s="3"/>
    </row>
    <row r="1011" spans="2:41" x14ac:dyDescent="0.25">
      <c r="B1011" s="13" t="s">
        <v>12</v>
      </c>
      <c r="C1011" s="12"/>
      <c r="E1011" s="9"/>
      <c r="F1011" s="10"/>
      <c r="G1011" s="10"/>
      <c r="H1011" s="5"/>
      <c r="N1011" s="3"/>
      <c r="O1011" s="3"/>
      <c r="P1011" s="3"/>
      <c r="Q1011" s="3"/>
      <c r="R1011" s="20"/>
      <c r="S1011" s="3"/>
      <c r="V1011" s="19"/>
      <c r="X1011" s="13" t="s">
        <v>12</v>
      </c>
      <c r="Y1011" s="12"/>
      <c r="AA1011" s="9"/>
      <c r="AB1011" s="10"/>
      <c r="AC1011" s="10"/>
      <c r="AD1011" s="5"/>
      <c r="AJ1011" s="3"/>
      <c r="AK1011" s="3"/>
      <c r="AL1011" s="3"/>
      <c r="AM1011" s="3"/>
      <c r="AN1011" s="20"/>
      <c r="AO1011" s="3"/>
    </row>
    <row r="1012" spans="2:41" x14ac:dyDescent="0.25">
      <c r="B1012" s="13" t="s">
        <v>13</v>
      </c>
      <c r="C1012" s="12"/>
      <c r="E1012" s="9"/>
      <c r="F1012" s="10"/>
      <c r="G1012" s="10"/>
      <c r="H1012" s="5"/>
      <c r="N1012" s="3"/>
      <c r="O1012" s="3"/>
      <c r="P1012" s="3"/>
      <c r="Q1012" s="3"/>
      <c r="R1012" s="20"/>
      <c r="S1012" s="3"/>
      <c r="V1012" s="19"/>
      <c r="X1012" s="13" t="s">
        <v>13</v>
      </c>
      <c r="Y1012" s="12"/>
      <c r="AA1012" s="9"/>
      <c r="AB1012" s="10"/>
      <c r="AC1012" s="10"/>
      <c r="AD1012" s="5"/>
      <c r="AJ1012" s="3"/>
      <c r="AK1012" s="3"/>
      <c r="AL1012" s="3"/>
      <c r="AM1012" s="3"/>
      <c r="AN1012" s="20"/>
      <c r="AO1012" s="3"/>
    </row>
    <row r="1013" spans="2:41" x14ac:dyDescent="0.25">
      <c r="B1013" s="13" t="s">
        <v>14</v>
      </c>
      <c r="C1013" s="12"/>
      <c r="E1013" s="9"/>
      <c r="F1013" s="10"/>
      <c r="G1013" s="10"/>
      <c r="H1013" s="5"/>
      <c r="N1013" s="3"/>
      <c r="O1013" s="3"/>
      <c r="P1013" s="3"/>
      <c r="Q1013" s="3"/>
      <c r="R1013" s="20"/>
      <c r="S1013" s="3"/>
      <c r="V1013" s="19"/>
      <c r="X1013" s="13" t="s">
        <v>14</v>
      </c>
      <c r="Y1013" s="12"/>
      <c r="AA1013" s="9"/>
      <c r="AB1013" s="10"/>
      <c r="AC1013" s="10"/>
      <c r="AD1013" s="5"/>
      <c r="AJ1013" s="3"/>
      <c r="AK1013" s="3"/>
      <c r="AL1013" s="3"/>
      <c r="AM1013" s="3"/>
      <c r="AN1013" s="20"/>
      <c r="AO1013" s="3"/>
    </row>
    <row r="1014" spans="2:41" x14ac:dyDescent="0.25">
      <c r="B1014" s="13" t="s">
        <v>15</v>
      </c>
      <c r="C1014" s="12"/>
      <c r="E1014" s="9"/>
      <c r="F1014" s="10"/>
      <c r="G1014" s="10"/>
      <c r="H1014" s="5"/>
      <c r="N1014" s="3"/>
      <c r="O1014" s="3"/>
      <c r="P1014" s="3"/>
      <c r="Q1014" s="3"/>
      <c r="R1014" s="20"/>
      <c r="S1014" s="3"/>
      <c r="V1014" s="19"/>
      <c r="X1014" s="13" t="s">
        <v>15</v>
      </c>
      <c r="Y1014" s="12"/>
      <c r="AA1014" s="9"/>
      <c r="AB1014" s="10"/>
      <c r="AC1014" s="10"/>
      <c r="AD1014" s="5"/>
      <c r="AJ1014" s="3"/>
      <c r="AK1014" s="3"/>
      <c r="AL1014" s="3"/>
      <c r="AM1014" s="3"/>
      <c r="AN1014" s="20"/>
      <c r="AO1014" s="3"/>
    </row>
    <row r="1015" spans="2:41" x14ac:dyDescent="0.25">
      <c r="B1015" s="13" t="s">
        <v>16</v>
      </c>
      <c r="C1015" s="12"/>
      <c r="E1015" s="161" t="s">
        <v>7</v>
      </c>
      <c r="F1015" s="162"/>
      <c r="G1015" s="163"/>
      <c r="H1015" s="5">
        <f>SUM(H1001:H1014)</f>
        <v>0</v>
      </c>
      <c r="N1015" s="3"/>
      <c r="O1015" s="3"/>
      <c r="P1015" s="3"/>
      <c r="Q1015" s="3"/>
      <c r="R1015" s="20"/>
      <c r="S1015" s="3"/>
      <c r="V1015" s="19"/>
      <c r="X1015" s="13" t="s">
        <v>16</v>
      </c>
      <c r="Y1015" s="12"/>
      <c r="AA1015" s="161" t="s">
        <v>7</v>
      </c>
      <c r="AB1015" s="162"/>
      <c r="AC1015" s="163"/>
      <c r="AD1015" s="5">
        <f>SUM(AD1001:AD1014)</f>
        <v>0</v>
      </c>
      <c r="AJ1015" s="3"/>
      <c r="AK1015" s="3"/>
      <c r="AL1015" s="3"/>
      <c r="AM1015" s="3"/>
      <c r="AN1015" s="20"/>
      <c r="AO1015" s="3"/>
    </row>
    <row r="1016" spans="2:41" x14ac:dyDescent="0.25">
      <c r="B1016" s="13" t="s">
        <v>17</v>
      </c>
      <c r="C1016" s="12"/>
      <c r="E1016" s="15"/>
      <c r="F1016" s="15"/>
      <c r="G1016" s="15"/>
      <c r="N1016" s="3"/>
      <c r="O1016" s="3"/>
      <c r="P1016" s="3"/>
      <c r="Q1016" s="3"/>
      <c r="R1016" s="20"/>
      <c r="S1016" s="3"/>
      <c r="V1016" s="19"/>
      <c r="X1016" s="13" t="s">
        <v>17</v>
      </c>
      <c r="Y1016" s="12"/>
      <c r="AA1016" s="15"/>
      <c r="AB1016" s="15"/>
      <c r="AC1016" s="15"/>
      <c r="AJ1016" s="3"/>
      <c r="AK1016" s="3"/>
      <c r="AL1016" s="3"/>
      <c r="AM1016" s="3"/>
      <c r="AN1016" s="20"/>
      <c r="AO1016" s="3"/>
    </row>
    <row r="1017" spans="2:41" x14ac:dyDescent="0.25">
      <c r="B1017" s="14"/>
      <c r="C1017" s="12"/>
      <c r="N1017" s="161" t="s">
        <v>7</v>
      </c>
      <c r="O1017" s="162"/>
      <c r="P1017" s="162"/>
      <c r="Q1017" s="163"/>
      <c r="R1017" s="20">
        <f>SUM(R1001:R1016)</f>
        <v>0</v>
      </c>
      <c r="S1017" s="3"/>
      <c r="V1017" s="19"/>
      <c r="X1017" s="14"/>
      <c r="Y1017" s="12"/>
      <c r="AJ1017" s="161" t="s">
        <v>7</v>
      </c>
      <c r="AK1017" s="162"/>
      <c r="AL1017" s="162"/>
      <c r="AM1017" s="163"/>
      <c r="AN1017" s="20">
        <f>SUM(AN1001:AN1016)</f>
        <v>0</v>
      </c>
      <c r="AO1017" s="3"/>
    </row>
    <row r="1018" spans="2:41" x14ac:dyDescent="0.25">
      <c r="B1018" s="14"/>
      <c r="C1018" s="12"/>
      <c r="V1018" s="19"/>
      <c r="X1018" s="14"/>
      <c r="Y1018" s="12"/>
    </row>
    <row r="1019" spans="2:41" x14ac:dyDescent="0.25">
      <c r="B1019" s="14"/>
      <c r="C1019" s="12"/>
      <c r="V1019" s="19"/>
      <c r="X1019" s="14"/>
      <c r="Y1019" s="12"/>
    </row>
    <row r="1020" spans="2:41" x14ac:dyDescent="0.25">
      <c r="B1020" s="14"/>
      <c r="C1020" s="12"/>
      <c r="E1020" s="16"/>
      <c r="V1020" s="19"/>
      <c r="X1020" s="14"/>
      <c r="Y1020" s="12"/>
      <c r="AA1020" s="16"/>
    </row>
    <row r="1021" spans="2:41" x14ac:dyDescent="0.25">
      <c r="B1021" s="14"/>
      <c r="C1021" s="12"/>
      <c r="V1021" s="19"/>
      <c r="X1021" s="14"/>
      <c r="Y1021" s="12"/>
    </row>
    <row r="1022" spans="2:41" x14ac:dyDescent="0.25">
      <c r="B1022" s="14"/>
      <c r="C1022" s="12"/>
      <c r="V1022" s="19"/>
      <c r="X1022" s="14"/>
      <c r="Y1022" s="12"/>
    </row>
    <row r="1023" spans="2:41" x14ac:dyDescent="0.25">
      <c r="B1023" s="14"/>
      <c r="C1023" s="12"/>
      <c r="V1023" s="19"/>
      <c r="X1023" s="14"/>
      <c r="Y1023" s="12"/>
    </row>
    <row r="1024" spans="2:41" x14ac:dyDescent="0.25">
      <c r="B1024" s="14"/>
      <c r="C1024" s="12"/>
      <c r="V1024" s="19"/>
      <c r="X1024" s="14"/>
      <c r="Y1024" s="12"/>
    </row>
    <row r="1025" spans="2:27" x14ac:dyDescent="0.25">
      <c r="B1025" s="14"/>
      <c r="C1025" s="12"/>
      <c r="V1025" s="19"/>
      <c r="X1025" s="14"/>
      <c r="Y1025" s="12"/>
    </row>
    <row r="1026" spans="2:27" x14ac:dyDescent="0.25">
      <c r="B1026" s="13"/>
      <c r="C1026" s="12"/>
      <c r="V1026" s="19"/>
      <c r="X1026" s="13"/>
      <c r="Y1026" s="12"/>
    </row>
    <row r="1027" spans="2:27" x14ac:dyDescent="0.25">
      <c r="B1027" s="17" t="s">
        <v>18</v>
      </c>
      <c r="C1027" s="18">
        <f>SUM(C1008:C1026)</f>
        <v>0</v>
      </c>
      <c r="D1027" s="30" t="s">
        <v>22</v>
      </c>
      <c r="E1027" s="30" t="s">
        <v>21</v>
      </c>
      <c r="V1027" s="19"/>
      <c r="X1027" s="17" t="s">
        <v>18</v>
      </c>
      <c r="Y1027" s="18">
        <f>SUM(Y1008:Y1026)</f>
        <v>0</v>
      </c>
      <c r="Z1027" s="30" t="s">
        <v>22</v>
      </c>
      <c r="AA1027" s="30" t="s">
        <v>21</v>
      </c>
    </row>
    <row r="1028" spans="2:27" x14ac:dyDescent="0.25">
      <c r="E1028" s="1" t="s">
        <v>19</v>
      </c>
      <c r="V1028" s="19"/>
      <c r="AA1028" s="1" t="s">
        <v>19</v>
      </c>
    </row>
    <row r="1029" spans="2:27" x14ac:dyDescent="0.25">
      <c r="V1029" s="19"/>
    </row>
    <row r="1030" spans="2:27" x14ac:dyDescent="0.25">
      <c r="V1030" s="19"/>
    </row>
    <row r="1031" spans="2:27" x14ac:dyDescent="0.25">
      <c r="V1031" s="19"/>
    </row>
    <row r="1032" spans="2:27" x14ac:dyDescent="0.25">
      <c r="V1032" s="19"/>
    </row>
    <row r="1033" spans="2:27" x14ac:dyDescent="0.25">
      <c r="V1033" s="19"/>
    </row>
    <row r="1034" spans="2:27" x14ac:dyDescent="0.25">
      <c r="V1034" s="19"/>
    </row>
    <row r="1035" spans="2:27" x14ac:dyDescent="0.25">
      <c r="V1035" s="19"/>
    </row>
    <row r="1036" spans="2:27" x14ac:dyDescent="0.25">
      <c r="V1036" s="19"/>
    </row>
    <row r="1037" spans="2:27" x14ac:dyDescent="0.25">
      <c r="V1037" s="19"/>
    </row>
    <row r="1038" spans="2:27" x14ac:dyDescent="0.25">
      <c r="V1038" s="19"/>
    </row>
    <row r="1039" spans="2:27" x14ac:dyDescent="0.25">
      <c r="V1039" s="19"/>
    </row>
    <row r="1040" spans="2:27" x14ac:dyDescent="0.25">
      <c r="V1040" s="19"/>
    </row>
    <row r="1041" spans="2:41" x14ac:dyDescent="0.25">
      <c r="V1041" s="19"/>
      <c r="AC1041" s="164" t="s">
        <v>29</v>
      </c>
      <c r="AD1041" s="164"/>
      <c r="AE1041" s="164"/>
    </row>
    <row r="1042" spans="2:41" x14ac:dyDescent="0.25">
      <c r="H1042" s="165" t="s">
        <v>28</v>
      </c>
      <c r="I1042" s="165"/>
      <c r="J1042" s="165"/>
      <c r="V1042" s="19"/>
      <c r="AC1042" s="164"/>
      <c r="AD1042" s="164"/>
      <c r="AE1042" s="164"/>
    </row>
    <row r="1043" spans="2:41" x14ac:dyDescent="0.25">
      <c r="H1043" s="165"/>
      <c r="I1043" s="165"/>
      <c r="J1043" s="165"/>
      <c r="V1043" s="19"/>
      <c r="AC1043" s="164"/>
      <c r="AD1043" s="164"/>
      <c r="AE1043" s="164"/>
    </row>
    <row r="1044" spans="2:41" x14ac:dyDescent="0.25">
      <c r="V1044" s="19"/>
    </row>
    <row r="1045" spans="2:41" x14ac:dyDescent="0.25">
      <c r="V1045" s="19"/>
    </row>
    <row r="1046" spans="2:41" ht="23.25" x14ac:dyDescent="0.35">
      <c r="B1046" s="24" t="s">
        <v>72</v>
      </c>
      <c r="V1046" s="19"/>
      <c r="X1046" s="24" t="s">
        <v>74</v>
      </c>
    </row>
    <row r="1047" spans="2:41" ht="23.25" x14ac:dyDescent="0.35">
      <c r="B1047" s="25" t="s">
        <v>32</v>
      </c>
      <c r="C1047" s="22">
        <f>IF(X999="PAGADO",0,Y1004)</f>
        <v>0</v>
      </c>
      <c r="E1047" s="166" t="s">
        <v>20</v>
      </c>
      <c r="F1047" s="166"/>
      <c r="G1047" s="166"/>
      <c r="H1047" s="166"/>
      <c r="V1047" s="19"/>
      <c r="X1047" s="25" t="s">
        <v>32</v>
      </c>
      <c r="Y1047" s="22">
        <f>IF(B1047="PAGADO",0,C1052)</f>
        <v>0</v>
      </c>
      <c r="AA1047" s="166" t="s">
        <v>20</v>
      </c>
      <c r="AB1047" s="166"/>
      <c r="AC1047" s="166"/>
      <c r="AD1047" s="166"/>
    </row>
    <row r="1048" spans="2:41" x14ac:dyDescent="0.25">
      <c r="B1048" s="1" t="s">
        <v>0</v>
      </c>
      <c r="C1048" s="21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9"/>
      <c r="X1048" s="1" t="s">
        <v>0</v>
      </c>
      <c r="Y1048" s="21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2"/>
      <c r="E1049" s="4"/>
      <c r="F1049" s="3"/>
      <c r="G1049" s="3"/>
      <c r="H1049" s="5"/>
      <c r="N1049" s="3"/>
      <c r="O1049" s="3"/>
      <c r="P1049" s="3"/>
      <c r="Q1049" s="3"/>
      <c r="R1049" s="20"/>
      <c r="S1049" s="3"/>
      <c r="V1049" s="19"/>
      <c r="Y1049" s="22"/>
      <c r="AA1049" s="4"/>
      <c r="AB1049" s="3"/>
      <c r="AC1049" s="3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" t="s">
        <v>24</v>
      </c>
      <c r="C1050" s="21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20"/>
      <c r="S1050" s="3"/>
      <c r="V1050" s="19"/>
      <c r="X1050" s="1" t="s">
        <v>24</v>
      </c>
      <c r="Y1050" s="21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20"/>
      <c r="AO1050" s="3"/>
    </row>
    <row r="1051" spans="2:41" x14ac:dyDescent="0.25">
      <c r="B1051" s="1" t="s">
        <v>9</v>
      </c>
      <c r="C1051" s="22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20"/>
      <c r="S1051" s="3"/>
      <c r="V1051" s="19"/>
      <c r="X1051" s="1" t="s">
        <v>9</v>
      </c>
      <c r="Y1051" s="22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20"/>
      <c r="AO1051" s="3"/>
    </row>
    <row r="1052" spans="2:41" x14ac:dyDescent="0.25">
      <c r="B1052" s="6" t="s">
        <v>25</v>
      </c>
      <c r="C1052" s="23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20"/>
      <c r="S1052" s="3"/>
      <c r="V1052" s="19"/>
      <c r="X1052" s="6" t="s">
        <v>8</v>
      </c>
      <c r="Y1052" s="23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20"/>
      <c r="AO1052" s="3"/>
    </row>
    <row r="1053" spans="2:41" ht="26.25" x14ac:dyDescent="0.4">
      <c r="B1053" s="167" t="str">
        <f>IF(C1052&lt;0,"NO PAGAR","COBRAR")</f>
        <v>COBRAR</v>
      </c>
      <c r="C1053" s="167"/>
      <c r="E1053" s="9"/>
      <c r="F1053" s="10"/>
      <c r="G1053" s="10"/>
      <c r="H1053" s="5"/>
      <c r="N1053" s="3"/>
      <c r="O1053" s="3"/>
      <c r="P1053" s="3"/>
      <c r="Q1053" s="3"/>
      <c r="R1053" s="20"/>
      <c r="S1053" s="3"/>
      <c r="V1053" s="19"/>
      <c r="X1053" s="167" t="str">
        <f>IF(Y1052&lt;0,"NO PAGAR","COBRAR")</f>
        <v>COBRAR</v>
      </c>
      <c r="Y1053" s="167"/>
      <c r="AA1053" s="9"/>
      <c r="AB1053" s="10"/>
      <c r="AC1053" s="10"/>
      <c r="AD1053" s="5"/>
      <c r="AJ1053" s="3"/>
      <c r="AK1053" s="3"/>
      <c r="AL1053" s="3"/>
      <c r="AM1053" s="3"/>
      <c r="AN1053" s="20"/>
      <c r="AO1053" s="3"/>
    </row>
    <row r="1054" spans="2:41" x14ac:dyDescent="0.25">
      <c r="B1054" s="159" t="s">
        <v>9</v>
      </c>
      <c r="C1054" s="160"/>
      <c r="E1054" s="9"/>
      <c r="F1054" s="10"/>
      <c r="G1054" s="10"/>
      <c r="H1054" s="5"/>
      <c r="N1054" s="3"/>
      <c r="O1054" s="3"/>
      <c r="P1054" s="3"/>
      <c r="Q1054" s="3"/>
      <c r="R1054" s="20"/>
      <c r="S1054" s="3"/>
      <c r="V1054" s="19"/>
      <c r="X1054" s="159" t="s">
        <v>9</v>
      </c>
      <c r="Y1054" s="160"/>
      <c r="AA1054" s="9"/>
      <c r="AB1054" s="10"/>
      <c r="AC1054" s="10"/>
      <c r="AD1054" s="5"/>
      <c r="AJ1054" s="3"/>
      <c r="AK1054" s="3"/>
      <c r="AL1054" s="3"/>
      <c r="AM1054" s="3"/>
      <c r="AN1054" s="20"/>
      <c r="AO1054" s="3"/>
    </row>
    <row r="1055" spans="2:41" x14ac:dyDescent="0.25">
      <c r="B1055" s="11" t="str">
        <f>IF(C1088&lt;0,"SALDO A FAVOR","SALDO ADELANTAD0'")</f>
        <v>SALDO ADELANTAD0'</v>
      </c>
      <c r="C1055" s="12">
        <f>IF(Y999&lt;=0,Y999*-1)</f>
        <v>0</v>
      </c>
      <c r="E1055" s="9"/>
      <c r="F1055" s="10"/>
      <c r="G1055" s="10"/>
      <c r="H1055" s="5"/>
      <c r="N1055" s="3"/>
      <c r="O1055" s="3"/>
      <c r="P1055" s="3"/>
      <c r="Q1055" s="3"/>
      <c r="R1055" s="20"/>
      <c r="S1055" s="3"/>
      <c r="V1055" s="19"/>
      <c r="X1055" s="11" t="str">
        <f>IF(C1052&lt;0,"SALDO ADELANTADO","SALDO A FAVOR'")</f>
        <v>SALDO A FAVOR'</v>
      </c>
      <c r="Y1055" s="12">
        <f>IF(C1052&lt;=0,C1052*-1)</f>
        <v>0</v>
      </c>
      <c r="AA1055" s="9"/>
      <c r="AB1055" s="10"/>
      <c r="AC1055" s="10"/>
      <c r="AD1055" s="5"/>
      <c r="AJ1055" s="3"/>
      <c r="AK1055" s="3"/>
      <c r="AL1055" s="3"/>
      <c r="AM1055" s="3"/>
      <c r="AN1055" s="20"/>
      <c r="AO1055" s="3"/>
    </row>
    <row r="1056" spans="2:41" x14ac:dyDescent="0.25">
      <c r="B1056" s="13" t="s">
        <v>10</v>
      </c>
      <c r="C1056" s="12">
        <f>R1065</f>
        <v>0</v>
      </c>
      <c r="E1056" s="9"/>
      <c r="F1056" s="10"/>
      <c r="G1056" s="10"/>
      <c r="H1056" s="5"/>
      <c r="N1056" s="3"/>
      <c r="O1056" s="3"/>
      <c r="P1056" s="3"/>
      <c r="Q1056" s="3"/>
      <c r="R1056" s="20"/>
      <c r="S1056" s="3"/>
      <c r="V1056" s="19"/>
      <c r="X1056" s="13" t="s">
        <v>10</v>
      </c>
      <c r="Y1056" s="12">
        <f>AN1065</f>
        <v>0</v>
      </c>
      <c r="AA1056" s="9"/>
      <c r="AB1056" s="10"/>
      <c r="AC1056" s="10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3" t="s">
        <v>11</v>
      </c>
      <c r="C1057" s="12"/>
      <c r="E1057" s="9"/>
      <c r="F1057" s="10"/>
      <c r="G1057" s="10"/>
      <c r="H1057" s="5"/>
      <c r="N1057" s="3"/>
      <c r="O1057" s="3"/>
      <c r="P1057" s="3"/>
      <c r="Q1057" s="3"/>
      <c r="R1057" s="20"/>
      <c r="S1057" s="3"/>
      <c r="V1057" s="19"/>
      <c r="X1057" s="13" t="s">
        <v>11</v>
      </c>
      <c r="Y1057" s="12"/>
      <c r="AA1057" s="9"/>
      <c r="AB1057" s="10"/>
      <c r="AC1057" s="10"/>
      <c r="AD1057" s="5"/>
      <c r="AJ1057" s="3"/>
      <c r="AK1057" s="3"/>
      <c r="AL1057" s="3"/>
      <c r="AM1057" s="3"/>
      <c r="AN1057" s="20"/>
      <c r="AO1057" s="3"/>
    </row>
    <row r="1058" spans="2:41" x14ac:dyDescent="0.25">
      <c r="B1058" s="13" t="s">
        <v>12</v>
      </c>
      <c r="C1058" s="12"/>
      <c r="E1058" s="9"/>
      <c r="F1058" s="10"/>
      <c r="G1058" s="10"/>
      <c r="H1058" s="5"/>
      <c r="N1058" s="3"/>
      <c r="O1058" s="3"/>
      <c r="P1058" s="3"/>
      <c r="Q1058" s="3"/>
      <c r="R1058" s="20"/>
      <c r="S1058" s="3"/>
      <c r="V1058" s="19"/>
      <c r="X1058" s="13" t="s">
        <v>12</v>
      </c>
      <c r="Y1058" s="12"/>
      <c r="AA1058" s="9"/>
      <c r="AB1058" s="10"/>
      <c r="AC1058" s="10"/>
      <c r="AD1058" s="5"/>
      <c r="AJ1058" s="3"/>
      <c r="AK1058" s="3"/>
      <c r="AL1058" s="3"/>
      <c r="AM1058" s="3"/>
      <c r="AN1058" s="20"/>
      <c r="AO1058" s="3"/>
    </row>
    <row r="1059" spans="2:41" x14ac:dyDescent="0.25">
      <c r="B1059" s="13" t="s">
        <v>13</v>
      </c>
      <c r="C1059" s="12"/>
      <c r="E1059" s="9"/>
      <c r="F1059" s="10"/>
      <c r="G1059" s="10"/>
      <c r="H1059" s="5"/>
      <c r="N1059" s="3"/>
      <c r="O1059" s="3"/>
      <c r="P1059" s="3"/>
      <c r="Q1059" s="3"/>
      <c r="R1059" s="20"/>
      <c r="S1059" s="3"/>
      <c r="V1059" s="19"/>
      <c r="X1059" s="13" t="s">
        <v>13</v>
      </c>
      <c r="Y1059" s="12"/>
      <c r="AA1059" s="9"/>
      <c r="AB1059" s="10"/>
      <c r="AC1059" s="10"/>
      <c r="AD1059" s="5"/>
      <c r="AJ1059" s="3"/>
      <c r="AK1059" s="3"/>
      <c r="AL1059" s="3"/>
      <c r="AM1059" s="3"/>
      <c r="AN1059" s="20"/>
      <c r="AO1059" s="3"/>
    </row>
    <row r="1060" spans="2:41" x14ac:dyDescent="0.25">
      <c r="B1060" s="13" t="s">
        <v>14</v>
      </c>
      <c r="C1060" s="12"/>
      <c r="E1060" s="9"/>
      <c r="F1060" s="10"/>
      <c r="G1060" s="10"/>
      <c r="H1060" s="5"/>
      <c r="N1060" s="3"/>
      <c r="O1060" s="3"/>
      <c r="P1060" s="3"/>
      <c r="Q1060" s="3"/>
      <c r="R1060" s="20"/>
      <c r="S1060" s="3"/>
      <c r="V1060" s="19"/>
      <c r="X1060" s="13" t="s">
        <v>14</v>
      </c>
      <c r="Y1060" s="12"/>
      <c r="AA1060" s="9"/>
      <c r="AB1060" s="10"/>
      <c r="AC1060" s="10"/>
      <c r="AD1060" s="5"/>
      <c r="AJ1060" s="3"/>
      <c r="AK1060" s="3"/>
      <c r="AL1060" s="3"/>
      <c r="AM1060" s="3"/>
      <c r="AN1060" s="20"/>
      <c r="AO1060" s="3"/>
    </row>
    <row r="1061" spans="2:41" x14ac:dyDescent="0.25">
      <c r="B1061" s="13" t="s">
        <v>15</v>
      </c>
      <c r="C1061" s="12"/>
      <c r="E1061" s="9"/>
      <c r="F1061" s="10"/>
      <c r="G1061" s="10"/>
      <c r="H1061" s="5"/>
      <c r="N1061" s="3"/>
      <c r="O1061" s="3"/>
      <c r="P1061" s="3"/>
      <c r="Q1061" s="3"/>
      <c r="R1061" s="20"/>
      <c r="S1061" s="3"/>
      <c r="V1061" s="19"/>
      <c r="X1061" s="13" t="s">
        <v>15</v>
      </c>
      <c r="Y1061" s="12"/>
      <c r="AA1061" s="9"/>
      <c r="AB1061" s="10"/>
      <c r="AC1061" s="10"/>
      <c r="AD1061" s="5"/>
      <c r="AJ1061" s="3"/>
      <c r="AK1061" s="3"/>
      <c r="AL1061" s="3"/>
      <c r="AM1061" s="3"/>
      <c r="AN1061" s="20"/>
      <c r="AO1061" s="3"/>
    </row>
    <row r="1062" spans="2:41" x14ac:dyDescent="0.25">
      <c r="B1062" s="13" t="s">
        <v>16</v>
      </c>
      <c r="C1062" s="12"/>
      <c r="E1062" s="9"/>
      <c r="F1062" s="10"/>
      <c r="G1062" s="10"/>
      <c r="H1062" s="5"/>
      <c r="N1062" s="3"/>
      <c r="O1062" s="3"/>
      <c r="P1062" s="3"/>
      <c r="Q1062" s="3"/>
      <c r="R1062" s="20"/>
      <c r="S1062" s="3"/>
      <c r="V1062" s="19"/>
      <c r="X1062" s="13" t="s">
        <v>16</v>
      </c>
      <c r="Y1062" s="12"/>
      <c r="AA1062" s="9"/>
      <c r="AB1062" s="10"/>
      <c r="AC1062" s="10"/>
      <c r="AD1062" s="5"/>
      <c r="AJ1062" s="3"/>
      <c r="AK1062" s="3"/>
      <c r="AL1062" s="3"/>
      <c r="AM1062" s="3"/>
      <c r="AN1062" s="20"/>
      <c r="AO1062" s="3"/>
    </row>
    <row r="1063" spans="2:41" x14ac:dyDescent="0.25">
      <c r="B1063" s="13" t="s">
        <v>17</v>
      </c>
      <c r="C1063" s="12"/>
      <c r="E1063" s="161" t="s">
        <v>7</v>
      </c>
      <c r="F1063" s="162"/>
      <c r="G1063" s="163"/>
      <c r="H1063" s="5">
        <f>SUM(H1049:H1062)</f>
        <v>0</v>
      </c>
      <c r="N1063" s="3"/>
      <c r="O1063" s="3"/>
      <c r="P1063" s="3"/>
      <c r="Q1063" s="3"/>
      <c r="R1063" s="20"/>
      <c r="S1063" s="3"/>
      <c r="V1063" s="19"/>
      <c r="X1063" s="13" t="s">
        <v>17</v>
      </c>
      <c r="Y1063" s="12"/>
      <c r="AA1063" s="161" t="s">
        <v>7</v>
      </c>
      <c r="AB1063" s="162"/>
      <c r="AC1063" s="163"/>
      <c r="AD1063" s="5">
        <f>SUM(AD1049:AD1062)</f>
        <v>0</v>
      </c>
      <c r="AJ1063" s="3"/>
      <c r="AK1063" s="3"/>
      <c r="AL1063" s="3"/>
      <c r="AM1063" s="3"/>
      <c r="AN1063" s="20"/>
      <c r="AO1063" s="3"/>
    </row>
    <row r="1064" spans="2:41" x14ac:dyDescent="0.25">
      <c r="B1064" s="14"/>
      <c r="C1064" s="12"/>
      <c r="E1064" s="15"/>
      <c r="F1064" s="15"/>
      <c r="G1064" s="15"/>
      <c r="N1064" s="3"/>
      <c r="O1064" s="3"/>
      <c r="P1064" s="3"/>
      <c r="Q1064" s="3"/>
      <c r="R1064" s="20"/>
      <c r="S1064" s="3"/>
      <c r="V1064" s="19"/>
      <c r="X1064" s="14"/>
      <c r="Y1064" s="12"/>
      <c r="AA1064" s="15"/>
      <c r="AB1064" s="15"/>
      <c r="AC1064" s="15"/>
      <c r="AJ1064" s="3"/>
      <c r="AK1064" s="3"/>
      <c r="AL1064" s="3"/>
      <c r="AM1064" s="3"/>
      <c r="AN1064" s="20"/>
      <c r="AO1064" s="3"/>
    </row>
    <row r="1065" spans="2:41" x14ac:dyDescent="0.25">
      <c r="B1065" s="14"/>
      <c r="C1065" s="12"/>
      <c r="N1065" s="161" t="s">
        <v>7</v>
      </c>
      <c r="O1065" s="162"/>
      <c r="P1065" s="162"/>
      <c r="Q1065" s="163"/>
      <c r="R1065" s="20">
        <f>SUM(R1049:R1064)</f>
        <v>0</v>
      </c>
      <c r="S1065" s="3"/>
      <c r="V1065" s="19"/>
      <c r="X1065" s="14"/>
      <c r="Y1065" s="12"/>
      <c r="AJ1065" s="161" t="s">
        <v>7</v>
      </c>
      <c r="AK1065" s="162"/>
      <c r="AL1065" s="162"/>
      <c r="AM1065" s="163"/>
      <c r="AN1065" s="20">
        <f>SUM(AN1049:AN1064)</f>
        <v>0</v>
      </c>
      <c r="AO1065" s="3"/>
    </row>
    <row r="1066" spans="2:41" x14ac:dyDescent="0.25">
      <c r="B1066" s="14"/>
      <c r="C1066" s="12"/>
      <c r="V1066" s="19"/>
      <c r="X1066" s="14"/>
      <c r="Y1066" s="12"/>
    </row>
    <row r="1067" spans="2:41" x14ac:dyDescent="0.25">
      <c r="B1067" s="14"/>
      <c r="C1067" s="12"/>
      <c r="V1067" s="19"/>
      <c r="X1067" s="14"/>
      <c r="Y1067" s="12"/>
    </row>
    <row r="1068" spans="2:41" x14ac:dyDescent="0.25">
      <c r="B1068" s="14"/>
      <c r="C1068" s="12"/>
      <c r="E1068" s="16"/>
      <c r="V1068" s="19"/>
      <c r="X1068" s="14"/>
      <c r="Y1068" s="12"/>
      <c r="AA1068" s="16"/>
    </row>
    <row r="1069" spans="2:41" x14ac:dyDescent="0.25">
      <c r="B1069" s="14"/>
      <c r="C1069" s="12"/>
      <c r="V1069" s="19"/>
      <c r="X1069" s="14"/>
      <c r="Y1069" s="12"/>
    </row>
    <row r="1070" spans="2:41" x14ac:dyDescent="0.25">
      <c r="B1070" s="14"/>
      <c r="C1070" s="12"/>
      <c r="V1070" s="19"/>
      <c r="X1070" s="14"/>
      <c r="Y1070" s="12"/>
    </row>
    <row r="1071" spans="2:41" x14ac:dyDescent="0.25">
      <c r="B1071" s="14"/>
      <c r="C1071" s="12"/>
      <c r="V1071" s="19"/>
      <c r="X1071" s="14"/>
      <c r="Y1071" s="12"/>
    </row>
    <row r="1072" spans="2:41" x14ac:dyDescent="0.25">
      <c r="B1072" s="14"/>
      <c r="C1072" s="12"/>
      <c r="V1072" s="19"/>
      <c r="X1072" s="14"/>
      <c r="Y1072" s="12"/>
    </row>
    <row r="1073" spans="1:43" x14ac:dyDescent="0.25">
      <c r="B1073" s="13"/>
      <c r="C1073" s="12"/>
      <c r="V1073" s="19"/>
      <c r="X1073" s="13"/>
      <c r="Y1073" s="12"/>
    </row>
    <row r="1074" spans="1:43" x14ac:dyDescent="0.25">
      <c r="B1074" s="17" t="s">
        <v>18</v>
      </c>
      <c r="C1074" s="18">
        <f>SUM(C1055:C1073)</f>
        <v>0</v>
      </c>
      <c r="V1074" s="19"/>
      <c r="X1074" s="17" t="s">
        <v>18</v>
      </c>
      <c r="Y1074" s="18">
        <f>SUM(Y1055:Y1073)</f>
        <v>0</v>
      </c>
    </row>
    <row r="1075" spans="1:43" x14ac:dyDescent="0.25">
      <c r="D1075" s="30" t="s">
        <v>22</v>
      </c>
      <c r="E1075" s="30" t="s">
        <v>21</v>
      </c>
      <c r="V1075" s="19"/>
      <c r="Z1075" s="30" t="s">
        <v>22</v>
      </c>
      <c r="AA1075" s="30" t="s">
        <v>21</v>
      </c>
    </row>
    <row r="1076" spans="1:43" x14ac:dyDescent="0.25">
      <c r="E1076" s="1" t="s">
        <v>19</v>
      </c>
      <c r="V1076" s="19"/>
      <c r="AA1076" s="1" t="s">
        <v>19</v>
      </c>
    </row>
    <row r="1077" spans="1:43" x14ac:dyDescent="0.25">
      <c r="V1077" s="19"/>
    </row>
    <row r="1078" spans="1:43" x14ac:dyDescent="0.25">
      <c r="V1078" s="19"/>
    </row>
    <row r="1079" spans="1:43" x14ac:dyDescent="0.25">
      <c r="V1079" s="19"/>
    </row>
    <row r="1080" spans="1:43" x14ac:dyDescent="0.25">
      <c r="V1080" s="19"/>
    </row>
    <row r="1081" spans="1:43" x14ac:dyDescent="0.25">
      <c r="V1081" s="19"/>
    </row>
    <row r="1082" spans="1:43" x14ac:dyDescent="0.25">
      <c r="V1082" s="19"/>
    </row>
    <row r="1083" spans="1:43" x14ac:dyDescent="0.25">
      <c r="A1083" s="19"/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</row>
    <row r="1084" spans="1:43" x14ac:dyDescent="0.25">
      <c r="A1084" s="19"/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</row>
    <row r="1085" spans="1:43" x14ac:dyDescent="0.25">
      <c r="A1085" s="19"/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</row>
    <row r="1086" spans="1:43" x14ac:dyDescent="0.25">
      <c r="V1086" s="19"/>
    </row>
    <row r="1087" spans="1:43" x14ac:dyDescent="0.25">
      <c r="H1087" s="165" t="s">
        <v>30</v>
      </c>
      <c r="I1087" s="165"/>
      <c r="J1087" s="165"/>
      <c r="V1087" s="19"/>
      <c r="AA1087" s="165" t="s">
        <v>31</v>
      </c>
      <c r="AB1087" s="165"/>
      <c r="AC1087" s="165"/>
    </row>
    <row r="1088" spans="1:43" x14ac:dyDescent="0.25">
      <c r="H1088" s="165"/>
      <c r="I1088" s="165"/>
      <c r="J1088" s="165"/>
      <c r="V1088" s="19"/>
      <c r="AA1088" s="165"/>
      <c r="AB1088" s="165"/>
      <c r="AC1088" s="165"/>
    </row>
    <row r="1089" spans="2:41" x14ac:dyDescent="0.25">
      <c r="V1089" s="19"/>
    </row>
    <row r="1090" spans="2:41" x14ac:dyDescent="0.25">
      <c r="V1090" s="19"/>
    </row>
    <row r="1091" spans="2:41" ht="23.25" x14ac:dyDescent="0.35">
      <c r="B1091" s="26" t="s">
        <v>72</v>
      </c>
      <c r="V1091" s="19"/>
      <c r="X1091" s="24" t="s">
        <v>72</v>
      </c>
    </row>
    <row r="1092" spans="2:41" ht="23.25" x14ac:dyDescent="0.35">
      <c r="B1092" s="25" t="s">
        <v>32</v>
      </c>
      <c r="C1092" s="22">
        <f>IF(X1047="PAGADO",0,C1052)</f>
        <v>0</v>
      </c>
      <c r="E1092" s="166" t="s">
        <v>20</v>
      </c>
      <c r="F1092" s="166"/>
      <c r="G1092" s="166"/>
      <c r="H1092" s="166"/>
      <c r="V1092" s="19"/>
      <c r="X1092" s="25" t="s">
        <v>32</v>
      </c>
      <c r="Y1092" s="22">
        <f>IF(B1892="PAGADO",0,C1097)</f>
        <v>0</v>
      </c>
      <c r="AA1092" s="166" t="s">
        <v>20</v>
      </c>
      <c r="AB1092" s="166"/>
      <c r="AC1092" s="166"/>
      <c r="AD1092" s="166"/>
    </row>
    <row r="1093" spans="2:41" x14ac:dyDescent="0.25">
      <c r="B1093" s="1" t="s">
        <v>0</v>
      </c>
      <c r="C1093" s="21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9"/>
      <c r="X1093" s="1" t="s">
        <v>0</v>
      </c>
      <c r="Y1093" s="21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2"/>
      <c r="E1094" s="4"/>
      <c r="F1094" s="3"/>
      <c r="G1094" s="3"/>
      <c r="H1094" s="5"/>
      <c r="N1094" s="3"/>
      <c r="O1094" s="3"/>
      <c r="P1094" s="3"/>
      <c r="Q1094" s="3"/>
      <c r="R1094" s="20"/>
      <c r="S1094" s="3"/>
      <c r="V1094" s="19"/>
      <c r="Y1094" s="22"/>
      <c r="AA1094" s="4"/>
      <c r="AB1094" s="3"/>
      <c r="AC1094" s="3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" t="s">
        <v>24</v>
      </c>
      <c r="C1095" s="21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20"/>
      <c r="S1095" s="3"/>
      <c r="V1095" s="19"/>
      <c r="X1095" s="1" t="s">
        <v>24</v>
      </c>
      <c r="Y1095" s="21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20"/>
      <c r="AO1095" s="3"/>
    </row>
    <row r="1096" spans="2:41" x14ac:dyDescent="0.25">
      <c r="B1096" s="1" t="s">
        <v>9</v>
      </c>
      <c r="C1096" s="22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20"/>
      <c r="S1096" s="3"/>
      <c r="V1096" s="19"/>
      <c r="X1096" s="1" t="s">
        <v>9</v>
      </c>
      <c r="Y1096" s="22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20"/>
      <c r="AO1096" s="3"/>
    </row>
    <row r="1097" spans="2:41" x14ac:dyDescent="0.25">
      <c r="B1097" s="6" t="s">
        <v>26</v>
      </c>
      <c r="C1097" s="23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20"/>
      <c r="S1097" s="3"/>
      <c r="V1097" s="19"/>
      <c r="X1097" s="6" t="s">
        <v>27</v>
      </c>
      <c r="Y1097" s="23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20"/>
      <c r="AO1097" s="3"/>
    </row>
    <row r="1098" spans="2:41" ht="23.25" x14ac:dyDescent="0.35">
      <c r="B1098" s="6"/>
      <c r="C1098" s="7"/>
      <c r="E1098" s="9"/>
      <c r="F1098" s="10"/>
      <c r="G1098" s="10"/>
      <c r="H1098" s="5"/>
      <c r="N1098" s="3"/>
      <c r="O1098" s="3"/>
      <c r="P1098" s="3"/>
      <c r="Q1098" s="3"/>
      <c r="R1098" s="20"/>
      <c r="S1098" s="3"/>
      <c r="V1098" s="19"/>
      <c r="X1098" s="168" t="str">
        <f>IF(Y1097&lt;0,"NO PAGAR","COBRAR'")</f>
        <v>COBRAR'</v>
      </c>
      <c r="Y1098" s="168"/>
      <c r="AA1098" s="9"/>
      <c r="AB1098" s="10"/>
      <c r="AC1098" s="10"/>
      <c r="AD1098" s="5"/>
      <c r="AJ1098" s="3"/>
      <c r="AK1098" s="3"/>
      <c r="AL1098" s="3"/>
      <c r="AM1098" s="3"/>
      <c r="AN1098" s="20"/>
      <c r="AO1098" s="3"/>
    </row>
    <row r="1099" spans="2:41" ht="23.25" x14ac:dyDescent="0.35">
      <c r="B1099" s="168" t="str">
        <f>IF(C1097&lt;0,"NO PAGAR","COBRAR'")</f>
        <v>COBRAR'</v>
      </c>
      <c r="C1099" s="168"/>
      <c r="E1099" s="9"/>
      <c r="F1099" s="10"/>
      <c r="G1099" s="10"/>
      <c r="H1099" s="5"/>
      <c r="N1099" s="3"/>
      <c r="O1099" s="3"/>
      <c r="P1099" s="3"/>
      <c r="Q1099" s="3"/>
      <c r="R1099" s="20"/>
      <c r="S1099" s="3"/>
      <c r="V1099" s="19"/>
      <c r="X1099" s="6"/>
      <c r="Y1099" s="8"/>
      <c r="AA1099" s="9"/>
      <c r="AB1099" s="10"/>
      <c r="AC1099" s="10"/>
      <c r="AD1099" s="5"/>
      <c r="AJ1099" s="3"/>
      <c r="AK1099" s="3"/>
      <c r="AL1099" s="3"/>
      <c r="AM1099" s="3"/>
      <c r="AN1099" s="20"/>
      <c r="AO1099" s="3"/>
    </row>
    <row r="1100" spans="2:41" x14ac:dyDescent="0.25">
      <c r="B1100" s="159" t="s">
        <v>9</v>
      </c>
      <c r="C1100" s="160"/>
      <c r="E1100" s="9"/>
      <c r="F1100" s="10"/>
      <c r="G1100" s="10"/>
      <c r="H1100" s="5"/>
      <c r="N1100" s="3"/>
      <c r="O1100" s="3"/>
      <c r="P1100" s="3"/>
      <c r="Q1100" s="3"/>
      <c r="R1100" s="20"/>
      <c r="S1100" s="3"/>
      <c r="V1100" s="19"/>
      <c r="X1100" s="159" t="s">
        <v>9</v>
      </c>
      <c r="Y1100" s="160"/>
      <c r="AA1100" s="9"/>
      <c r="AB1100" s="10"/>
      <c r="AC1100" s="10"/>
      <c r="AD1100" s="5"/>
      <c r="AJ1100" s="3"/>
      <c r="AK1100" s="3"/>
      <c r="AL1100" s="3"/>
      <c r="AM1100" s="3"/>
      <c r="AN1100" s="20"/>
      <c r="AO1100" s="3"/>
    </row>
    <row r="1101" spans="2:41" x14ac:dyDescent="0.25">
      <c r="B1101" s="11" t="str">
        <f>IF(Y1052&lt;0,"SALDO ADELANTADO","SALDO A FAVOR '")</f>
        <v>SALDO A FAVOR '</v>
      </c>
      <c r="C1101" s="12">
        <f>IF(Y1052&lt;=0,Y1052*-1)</f>
        <v>0</v>
      </c>
      <c r="E1101" s="9"/>
      <c r="F1101" s="10"/>
      <c r="G1101" s="10"/>
      <c r="H1101" s="5"/>
      <c r="N1101" s="3"/>
      <c r="O1101" s="3"/>
      <c r="P1101" s="3"/>
      <c r="Q1101" s="3"/>
      <c r="R1101" s="20"/>
      <c r="S1101" s="3"/>
      <c r="V1101" s="19"/>
      <c r="X1101" s="11" t="str">
        <f>IF(C1097&lt;0,"SALDO ADELANTADO","SALDO A FAVOR'")</f>
        <v>SALDO A FAVOR'</v>
      </c>
      <c r="Y1101" s="12">
        <f>IF(C1097&lt;=0,C1097*-1)</f>
        <v>0</v>
      </c>
      <c r="AA1101" s="9"/>
      <c r="AB1101" s="10"/>
      <c r="AC1101" s="10"/>
      <c r="AD1101" s="5"/>
      <c r="AJ1101" s="3"/>
      <c r="AK1101" s="3"/>
      <c r="AL1101" s="3"/>
      <c r="AM1101" s="3"/>
      <c r="AN1101" s="20"/>
      <c r="AO1101" s="3"/>
    </row>
    <row r="1102" spans="2:41" x14ac:dyDescent="0.25">
      <c r="B1102" s="13" t="s">
        <v>10</v>
      </c>
      <c r="C1102" s="12">
        <f>R1110</f>
        <v>0</v>
      </c>
      <c r="E1102" s="9"/>
      <c r="F1102" s="10"/>
      <c r="G1102" s="10"/>
      <c r="H1102" s="5"/>
      <c r="N1102" s="3"/>
      <c r="O1102" s="3"/>
      <c r="P1102" s="3"/>
      <c r="Q1102" s="3"/>
      <c r="R1102" s="20"/>
      <c r="S1102" s="3"/>
      <c r="V1102" s="19"/>
      <c r="X1102" s="13" t="s">
        <v>10</v>
      </c>
      <c r="Y1102" s="12">
        <f>AN1110</f>
        <v>0</v>
      </c>
      <c r="AA1102" s="9"/>
      <c r="AB1102" s="10"/>
      <c r="AC1102" s="10"/>
      <c r="AD1102" s="5"/>
      <c r="AJ1102" s="3"/>
      <c r="AK1102" s="3"/>
      <c r="AL1102" s="3"/>
      <c r="AM1102" s="3"/>
      <c r="AN1102" s="20"/>
      <c r="AO1102" s="3"/>
    </row>
    <row r="1103" spans="2:41" x14ac:dyDescent="0.25">
      <c r="B1103" s="13" t="s">
        <v>11</v>
      </c>
      <c r="C1103" s="12"/>
      <c r="E1103" s="9"/>
      <c r="F1103" s="10"/>
      <c r="G1103" s="10"/>
      <c r="H1103" s="5"/>
      <c r="N1103" s="3"/>
      <c r="O1103" s="3"/>
      <c r="P1103" s="3"/>
      <c r="Q1103" s="3"/>
      <c r="R1103" s="20"/>
      <c r="S1103" s="3"/>
      <c r="V1103" s="19"/>
      <c r="X1103" s="13" t="s">
        <v>11</v>
      </c>
      <c r="Y1103" s="12"/>
      <c r="AA1103" s="9"/>
      <c r="AB1103" s="10"/>
      <c r="AC1103" s="10"/>
      <c r="AD1103" s="5"/>
      <c r="AJ1103" s="3"/>
      <c r="AK1103" s="3"/>
      <c r="AL1103" s="3"/>
      <c r="AM1103" s="3"/>
      <c r="AN1103" s="20"/>
      <c r="AO1103" s="3"/>
    </row>
    <row r="1104" spans="2:41" x14ac:dyDescent="0.25">
      <c r="B1104" s="13" t="s">
        <v>12</v>
      </c>
      <c r="C1104" s="12"/>
      <c r="E1104" s="9"/>
      <c r="F1104" s="10"/>
      <c r="G1104" s="10"/>
      <c r="H1104" s="5"/>
      <c r="N1104" s="3"/>
      <c r="O1104" s="3"/>
      <c r="P1104" s="3"/>
      <c r="Q1104" s="3"/>
      <c r="R1104" s="20"/>
      <c r="S1104" s="3"/>
      <c r="V1104" s="19"/>
      <c r="X1104" s="13" t="s">
        <v>12</v>
      </c>
      <c r="Y1104" s="12"/>
      <c r="AA1104" s="9"/>
      <c r="AB1104" s="10"/>
      <c r="AC1104" s="10"/>
      <c r="AD1104" s="5"/>
      <c r="AJ1104" s="3"/>
      <c r="AK1104" s="3"/>
      <c r="AL1104" s="3"/>
      <c r="AM1104" s="3"/>
      <c r="AN1104" s="20"/>
      <c r="AO1104" s="3"/>
    </row>
    <row r="1105" spans="2:41" x14ac:dyDescent="0.25">
      <c r="B1105" s="13" t="s">
        <v>13</v>
      </c>
      <c r="C1105" s="12"/>
      <c r="E1105" s="9"/>
      <c r="F1105" s="10"/>
      <c r="G1105" s="10"/>
      <c r="H1105" s="5"/>
      <c r="N1105" s="3"/>
      <c r="O1105" s="3"/>
      <c r="P1105" s="3"/>
      <c r="Q1105" s="3"/>
      <c r="R1105" s="20"/>
      <c r="S1105" s="3"/>
      <c r="V1105" s="19"/>
      <c r="X1105" s="13" t="s">
        <v>13</v>
      </c>
      <c r="Y1105" s="12"/>
      <c r="AA1105" s="9"/>
      <c r="AB1105" s="10"/>
      <c r="AC1105" s="10"/>
      <c r="AD1105" s="5"/>
      <c r="AJ1105" s="3"/>
      <c r="AK1105" s="3"/>
      <c r="AL1105" s="3"/>
      <c r="AM1105" s="3"/>
      <c r="AN1105" s="20"/>
      <c r="AO1105" s="3"/>
    </row>
    <row r="1106" spans="2:41" x14ac:dyDescent="0.25">
      <c r="B1106" s="13" t="s">
        <v>14</v>
      </c>
      <c r="C1106" s="12"/>
      <c r="E1106" s="9"/>
      <c r="F1106" s="10"/>
      <c r="G1106" s="10"/>
      <c r="H1106" s="5"/>
      <c r="N1106" s="3"/>
      <c r="O1106" s="3"/>
      <c r="P1106" s="3"/>
      <c r="Q1106" s="3"/>
      <c r="R1106" s="20"/>
      <c r="S1106" s="3"/>
      <c r="V1106" s="19"/>
      <c r="X1106" s="13" t="s">
        <v>14</v>
      </c>
      <c r="Y1106" s="12"/>
      <c r="AA1106" s="9"/>
      <c r="AB1106" s="10"/>
      <c r="AC1106" s="10"/>
      <c r="AD1106" s="5"/>
      <c r="AJ1106" s="3"/>
      <c r="AK1106" s="3"/>
      <c r="AL1106" s="3"/>
      <c r="AM1106" s="3"/>
      <c r="AN1106" s="20"/>
      <c r="AO1106" s="3"/>
    </row>
    <row r="1107" spans="2:41" x14ac:dyDescent="0.25">
      <c r="B1107" s="13" t="s">
        <v>15</v>
      </c>
      <c r="C1107" s="12"/>
      <c r="E1107" s="9"/>
      <c r="F1107" s="10"/>
      <c r="G1107" s="10"/>
      <c r="H1107" s="5"/>
      <c r="N1107" s="3"/>
      <c r="O1107" s="3"/>
      <c r="P1107" s="3"/>
      <c r="Q1107" s="3"/>
      <c r="R1107" s="20"/>
      <c r="S1107" s="3"/>
      <c r="V1107" s="19"/>
      <c r="X1107" s="13" t="s">
        <v>15</v>
      </c>
      <c r="Y1107" s="12"/>
      <c r="AA1107" s="9"/>
      <c r="AB1107" s="10"/>
      <c r="AC1107" s="10"/>
      <c r="AD1107" s="5"/>
      <c r="AJ1107" s="3"/>
      <c r="AK1107" s="3"/>
      <c r="AL1107" s="3"/>
      <c r="AM1107" s="3"/>
      <c r="AN1107" s="20"/>
      <c r="AO1107" s="3"/>
    </row>
    <row r="1108" spans="2:41" x14ac:dyDescent="0.25">
      <c r="B1108" s="13" t="s">
        <v>16</v>
      </c>
      <c r="C1108" s="12"/>
      <c r="E1108" s="161" t="s">
        <v>7</v>
      </c>
      <c r="F1108" s="162"/>
      <c r="G1108" s="163"/>
      <c r="H1108" s="5">
        <f>SUM(H1094:H1107)</f>
        <v>0</v>
      </c>
      <c r="N1108" s="3"/>
      <c r="O1108" s="3"/>
      <c r="P1108" s="3"/>
      <c r="Q1108" s="3"/>
      <c r="R1108" s="20"/>
      <c r="S1108" s="3"/>
      <c r="V1108" s="19"/>
      <c r="X1108" s="13" t="s">
        <v>16</v>
      </c>
      <c r="Y1108" s="12"/>
      <c r="AA1108" s="161" t="s">
        <v>7</v>
      </c>
      <c r="AB1108" s="162"/>
      <c r="AC1108" s="163"/>
      <c r="AD1108" s="5">
        <f>SUM(AD1094:AD1107)</f>
        <v>0</v>
      </c>
      <c r="AJ1108" s="3"/>
      <c r="AK1108" s="3"/>
      <c r="AL1108" s="3"/>
      <c r="AM1108" s="3"/>
      <c r="AN1108" s="20"/>
      <c r="AO1108" s="3"/>
    </row>
    <row r="1109" spans="2:41" x14ac:dyDescent="0.25">
      <c r="B1109" s="13" t="s">
        <v>17</v>
      </c>
      <c r="C1109" s="12"/>
      <c r="E1109" s="15"/>
      <c r="F1109" s="15"/>
      <c r="G1109" s="15"/>
      <c r="N1109" s="3"/>
      <c r="O1109" s="3"/>
      <c r="P1109" s="3"/>
      <c r="Q1109" s="3"/>
      <c r="R1109" s="20"/>
      <c r="S1109" s="3"/>
      <c r="V1109" s="19"/>
      <c r="X1109" s="13" t="s">
        <v>17</v>
      </c>
      <c r="Y1109" s="12"/>
      <c r="AA1109" s="15"/>
      <c r="AB1109" s="15"/>
      <c r="AC1109" s="15"/>
      <c r="AJ1109" s="3"/>
      <c r="AK1109" s="3"/>
      <c r="AL1109" s="3"/>
      <c r="AM1109" s="3"/>
      <c r="AN1109" s="20"/>
      <c r="AO1109" s="3"/>
    </row>
    <row r="1110" spans="2:41" x14ac:dyDescent="0.25">
      <c r="B1110" s="14"/>
      <c r="C1110" s="12"/>
      <c r="N1110" s="161" t="s">
        <v>7</v>
      </c>
      <c r="O1110" s="162"/>
      <c r="P1110" s="162"/>
      <c r="Q1110" s="163"/>
      <c r="R1110" s="20">
        <f>SUM(R1094:R1109)</f>
        <v>0</v>
      </c>
      <c r="S1110" s="3"/>
      <c r="V1110" s="19"/>
      <c r="X1110" s="14"/>
      <c r="Y1110" s="12"/>
      <c r="AJ1110" s="161" t="s">
        <v>7</v>
      </c>
      <c r="AK1110" s="162"/>
      <c r="AL1110" s="162"/>
      <c r="AM1110" s="163"/>
      <c r="AN1110" s="20">
        <f>SUM(AN1094:AN1109)</f>
        <v>0</v>
      </c>
      <c r="AO1110" s="3"/>
    </row>
    <row r="1111" spans="2:41" x14ac:dyDescent="0.25">
      <c r="B1111" s="14"/>
      <c r="C1111" s="12"/>
      <c r="V1111" s="19"/>
      <c r="X1111" s="14"/>
      <c r="Y1111" s="12"/>
    </row>
    <row r="1112" spans="2:41" x14ac:dyDescent="0.25">
      <c r="B1112" s="14"/>
      <c r="C1112" s="12"/>
      <c r="V1112" s="19"/>
      <c r="X1112" s="14"/>
      <c r="Y1112" s="12"/>
    </row>
    <row r="1113" spans="2:41" x14ac:dyDescent="0.25">
      <c r="B1113" s="14"/>
      <c r="C1113" s="12"/>
      <c r="E1113" s="16"/>
      <c r="V1113" s="19"/>
      <c r="X1113" s="14"/>
      <c r="Y1113" s="12"/>
      <c r="AA1113" s="16"/>
    </row>
    <row r="1114" spans="2:41" x14ac:dyDescent="0.25">
      <c r="B1114" s="14"/>
      <c r="C1114" s="12"/>
      <c r="V1114" s="19"/>
      <c r="X1114" s="14"/>
      <c r="Y1114" s="12"/>
    </row>
    <row r="1115" spans="2:41" x14ac:dyDescent="0.25">
      <c r="B1115" s="14"/>
      <c r="C1115" s="12"/>
      <c r="V1115" s="19"/>
      <c r="X1115" s="14"/>
      <c r="Y1115" s="12"/>
    </row>
    <row r="1116" spans="2:41" x14ac:dyDescent="0.25">
      <c r="B1116" s="14"/>
      <c r="C1116" s="12"/>
      <c r="V1116" s="19"/>
      <c r="X1116" s="14"/>
      <c r="Y1116" s="12"/>
    </row>
    <row r="1117" spans="2:41" x14ac:dyDescent="0.25">
      <c r="B1117" s="14"/>
      <c r="C1117" s="12"/>
      <c r="V1117" s="19"/>
      <c r="X1117" s="14"/>
      <c r="Y1117" s="12"/>
    </row>
    <row r="1118" spans="2:41" x14ac:dyDescent="0.25">
      <c r="B1118" s="14"/>
      <c r="C1118" s="12"/>
      <c r="V1118" s="19"/>
      <c r="X1118" s="14"/>
      <c r="Y1118" s="12"/>
    </row>
    <row r="1119" spans="2:41" x14ac:dyDescent="0.25">
      <c r="B1119" s="13"/>
      <c r="C1119" s="12"/>
      <c r="V1119" s="19"/>
      <c r="X1119" s="13"/>
      <c r="Y1119" s="12"/>
    </row>
    <row r="1120" spans="2:41" x14ac:dyDescent="0.25">
      <c r="B1120" s="17" t="s">
        <v>18</v>
      </c>
      <c r="C1120" s="18">
        <f>SUM(C1101:C1119)</f>
        <v>0</v>
      </c>
      <c r="D1120" s="30" t="s">
        <v>22</v>
      </c>
      <c r="E1120" s="30" t="s">
        <v>21</v>
      </c>
      <c r="V1120" s="19"/>
      <c r="X1120" s="17" t="s">
        <v>18</v>
      </c>
      <c r="Y1120" s="18">
        <f>SUM(Y1101:Y1119)</f>
        <v>0</v>
      </c>
      <c r="Z1120" s="30" t="s">
        <v>22</v>
      </c>
      <c r="AA1120" s="30" t="s">
        <v>21</v>
      </c>
    </row>
    <row r="1121" spans="5:27" x14ac:dyDescent="0.25">
      <c r="E1121" s="1" t="s">
        <v>19</v>
      </c>
      <c r="V1121" s="19"/>
      <c r="AA1121" s="1" t="s">
        <v>19</v>
      </c>
    </row>
    <row r="1122" spans="5:27" x14ac:dyDescent="0.25">
      <c r="V1122" s="19"/>
    </row>
    <row r="1123" spans="5:27" x14ac:dyDescent="0.25">
      <c r="V1123" s="19"/>
    </row>
    <row r="1124" spans="5:27" x14ac:dyDescent="0.25">
      <c r="V1124" s="19"/>
    </row>
    <row r="1125" spans="5:27" x14ac:dyDescent="0.25">
      <c r="V1125" s="19"/>
    </row>
    <row r="1126" spans="5:27" x14ac:dyDescent="0.25">
      <c r="V1126" s="19"/>
    </row>
    <row r="1127" spans="5:27" x14ac:dyDescent="0.25">
      <c r="V1127" s="19"/>
    </row>
    <row r="1128" spans="5:27" x14ac:dyDescent="0.25">
      <c r="V1128" s="19"/>
    </row>
    <row r="1129" spans="5:27" x14ac:dyDescent="0.25">
      <c r="V1129" s="19"/>
    </row>
    <row r="1130" spans="5:27" x14ac:dyDescent="0.25">
      <c r="V1130" s="19"/>
    </row>
    <row r="1131" spans="5:27" x14ac:dyDescent="0.25">
      <c r="V1131" s="19"/>
    </row>
    <row r="1132" spans="5:27" x14ac:dyDescent="0.25">
      <c r="V1132" s="19"/>
    </row>
    <row r="1133" spans="5:27" x14ac:dyDescent="0.25">
      <c r="V1133" s="19"/>
    </row>
    <row r="1134" spans="5:27" x14ac:dyDescent="0.25">
      <c r="V1134" s="19"/>
    </row>
    <row r="1135" spans="5:27" x14ac:dyDescent="0.25">
      <c r="V1135" s="19"/>
    </row>
    <row r="1136" spans="5:27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  <row r="1225" spans="22:22" x14ac:dyDescent="0.25">
      <c r="V1225" s="19"/>
    </row>
    <row r="1226" spans="22:22" x14ac:dyDescent="0.25">
      <c r="V1226" s="19"/>
    </row>
    <row r="1227" spans="22:22" x14ac:dyDescent="0.25">
      <c r="V1227" s="19"/>
    </row>
    <row r="1228" spans="22:22" x14ac:dyDescent="0.25">
      <c r="V1228" s="19"/>
    </row>
    <row r="1229" spans="22:22" x14ac:dyDescent="0.25">
      <c r="V1229" s="19"/>
    </row>
    <row r="1230" spans="22:22" x14ac:dyDescent="0.25">
      <c r="V1230" s="19"/>
    </row>
    <row r="1231" spans="22:22" x14ac:dyDescent="0.25">
      <c r="V1231" s="19"/>
    </row>
    <row r="1232" spans="22:22" x14ac:dyDescent="0.25">
      <c r="V1232" s="19"/>
    </row>
    <row r="1233" spans="22:22" x14ac:dyDescent="0.25">
      <c r="V1233" s="19"/>
    </row>
    <row r="1234" spans="22:22" x14ac:dyDescent="0.25">
      <c r="V1234" s="19"/>
    </row>
    <row r="1235" spans="22:22" x14ac:dyDescent="0.25">
      <c r="V1235" s="19"/>
    </row>
    <row r="1236" spans="22:22" x14ac:dyDescent="0.25">
      <c r="V1236" s="19"/>
    </row>
    <row r="1237" spans="22:22" x14ac:dyDescent="0.25">
      <c r="V1237" s="19"/>
    </row>
  </sheetData>
  <mergeCells count="289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1"/>
  <sheetViews>
    <sheetView topLeftCell="W372" workbookViewId="0">
      <selection activeCell="AB386" sqref="AB386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4.85546875" style="30" customWidth="1"/>
    <col min="4" max="5" width="11.42578125" style="30"/>
    <col min="6" max="6" width="12.85546875" style="30" customWidth="1"/>
    <col min="7" max="7" width="17.7109375" style="30" customWidth="1"/>
    <col min="8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156</v>
      </c>
      <c r="C8" s="22"/>
      <c r="E8" s="166"/>
      <c r="F8" s="166"/>
      <c r="G8" s="166"/>
      <c r="H8" s="166"/>
      <c r="V8" s="19"/>
      <c r="X8" s="25" t="s">
        <v>156</v>
      </c>
      <c r="Y8" s="22">
        <f>IF(B8="PAGADO",0,C13)</f>
        <v>0</v>
      </c>
      <c r="AA8" s="166" t="s">
        <v>215</v>
      </c>
      <c r="AB8" s="166"/>
      <c r="AC8" s="166"/>
      <c r="AD8" s="166"/>
    </row>
    <row r="9" spans="2:41" x14ac:dyDescent="0.25">
      <c r="B9" s="1" t="s">
        <v>0</v>
      </c>
      <c r="C9" s="21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/>
      <c r="N10" s="3"/>
      <c r="O10" s="3"/>
      <c r="P10" s="3"/>
      <c r="Q10" s="3"/>
      <c r="R10" s="20"/>
      <c r="S10" s="3"/>
      <c r="V10" s="19"/>
      <c r="Y10" s="22"/>
      <c r="AA10" s="4"/>
      <c r="AB10" s="3"/>
      <c r="AC10" s="3"/>
      <c r="AD10" s="5"/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0</v>
      </c>
      <c r="AA12" s="4"/>
      <c r="AB12" s="3"/>
      <c r="AC12" s="3"/>
      <c r="AD12" s="5"/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0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61" t="s">
        <v>7</v>
      </c>
      <c r="AB24" s="162"/>
      <c r="AC24" s="163"/>
      <c r="AD24" s="5">
        <f>SUM(AD10:AD23)</f>
        <v>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0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0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156</v>
      </c>
      <c r="C53" s="22">
        <f>IF(X8="PAGADO",0,Y13)</f>
        <v>0</v>
      </c>
      <c r="E53" s="166" t="s">
        <v>202</v>
      </c>
      <c r="F53" s="166"/>
      <c r="G53" s="166"/>
      <c r="H53" s="166"/>
      <c r="V53" s="19"/>
      <c r="X53" s="25" t="s">
        <v>82</v>
      </c>
      <c r="Y53" s="22">
        <f>IF(B53="PAGADO",0,C58)</f>
        <v>0</v>
      </c>
      <c r="AA53" s="166" t="s">
        <v>259</v>
      </c>
      <c r="AB53" s="166"/>
      <c r="AC53" s="166"/>
      <c r="AD53" s="166"/>
    </row>
    <row r="54" spans="2:41" x14ac:dyDescent="0.25">
      <c r="B54" s="1" t="s">
        <v>0</v>
      </c>
      <c r="C54" s="21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/>
      <c r="F55" s="27"/>
      <c r="G55" s="3"/>
      <c r="H55" s="5"/>
      <c r="N55" s="3"/>
      <c r="O55" s="3"/>
      <c r="P55" s="3"/>
      <c r="Q55" s="3"/>
      <c r="R55" s="20"/>
      <c r="S55" s="3"/>
      <c r="V55" s="19"/>
      <c r="Y55" s="22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0</v>
      </c>
      <c r="N69" s="3"/>
      <c r="O69" s="3"/>
      <c r="P69" s="3"/>
      <c r="Q69" s="3"/>
      <c r="R69" s="20"/>
      <c r="S69" s="3"/>
      <c r="V69" s="19"/>
      <c r="X69" s="13" t="s">
        <v>271</v>
      </c>
      <c r="Y69" s="12">
        <v>48.67</v>
      </c>
      <c r="AA69" s="161" t="s">
        <v>7</v>
      </c>
      <c r="AB69" s="162"/>
      <c r="AC69" s="163"/>
      <c r="AD69" s="5">
        <f>SUM(AD55:AD68)</f>
        <v>200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48.67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4" t="s">
        <v>29</v>
      </c>
      <c r="AD100" s="164"/>
      <c r="AE100" s="164"/>
    </row>
    <row r="101" spans="2:41" x14ac:dyDescent="0.25">
      <c r="H101" s="165" t="s">
        <v>28</v>
      </c>
      <c r="I101" s="165"/>
      <c r="J101" s="165"/>
      <c r="V101" s="19"/>
      <c r="AC101" s="164"/>
      <c r="AD101" s="164"/>
      <c r="AE101" s="164"/>
    </row>
    <row r="102" spans="2:41" x14ac:dyDescent="0.25">
      <c r="H102" s="165"/>
      <c r="I102" s="165"/>
      <c r="J102" s="165"/>
      <c r="V102" s="19"/>
      <c r="AC102" s="164"/>
      <c r="AD102" s="164"/>
      <c r="AE102" s="164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32</v>
      </c>
      <c r="C106" s="22">
        <f>IF(X53="PAGADO",0,Y58)</f>
        <v>0</v>
      </c>
      <c r="E106" s="166"/>
      <c r="F106" s="166"/>
      <c r="G106" s="166"/>
      <c r="H106" s="166"/>
      <c r="V106" s="19"/>
      <c r="X106" s="25" t="s">
        <v>32</v>
      </c>
      <c r="Y106" s="22">
        <f>IF(B106="PAGADO",0,C111)</f>
        <v>0</v>
      </c>
      <c r="AA106" s="166" t="s">
        <v>312</v>
      </c>
      <c r="AB106" s="166"/>
      <c r="AC106" s="166"/>
      <c r="AD106" s="166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7" t="str">
        <f>IF(C111&lt;0,"NO PAGAR","COBRAR")</f>
        <v>COBRAR</v>
      </c>
      <c r="C112" s="167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7" t="str">
        <f>IF(Y111&lt;0,"NO PAGAR","COBRAR")</f>
        <v>COBRAR</v>
      </c>
      <c r="Y112" s="167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9" t="s">
        <v>9</v>
      </c>
      <c r="C113" s="160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9" t="s">
        <v>9</v>
      </c>
      <c r="Y113" s="160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 t="b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61" t="s">
        <v>7</v>
      </c>
      <c r="F122" s="162"/>
      <c r="G122" s="163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61" t="s">
        <v>7</v>
      </c>
      <c r="AB122" s="162"/>
      <c r="AC122" s="163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61" t="s">
        <v>7</v>
      </c>
      <c r="O124" s="162"/>
      <c r="P124" s="162"/>
      <c r="Q124" s="163"/>
      <c r="R124" s="20">
        <f>SUM(R108:R123)</f>
        <v>0</v>
      </c>
      <c r="S124" s="3"/>
      <c r="V124" s="19"/>
      <c r="X124" s="14"/>
      <c r="Y124" s="12"/>
      <c r="AJ124" s="161" t="s">
        <v>7</v>
      </c>
      <c r="AK124" s="162"/>
      <c r="AL124" s="162"/>
      <c r="AM124" s="163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5" t="s">
        <v>30</v>
      </c>
      <c r="I146" s="165"/>
      <c r="J146" s="165"/>
      <c r="V146" s="19"/>
      <c r="AA146" s="165" t="s">
        <v>31</v>
      </c>
      <c r="AB146" s="165"/>
      <c r="AC146" s="165"/>
    </row>
    <row r="147" spans="2:41" x14ac:dyDescent="0.25">
      <c r="H147" s="165"/>
      <c r="I147" s="165"/>
      <c r="J147" s="165"/>
      <c r="V147" s="19"/>
      <c r="AA147" s="165"/>
      <c r="AB147" s="165"/>
      <c r="AC147" s="165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156</v>
      </c>
      <c r="C151" s="22">
        <f>IF(X106="PAGADO",0,C111)</f>
        <v>0</v>
      </c>
      <c r="E151" s="166" t="s">
        <v>224</v>
      </c>
      <c r="F151" s="166"/>
      <c r="G151" s="166"/>
      <c r="H151" s="166"/>
      <c r="V151" s="19"/>
      <c r="X151" s="25" t="s">
        <v>32</v>
      </c>
      <c r="Y151" s="22">
        <f>IF(B151="PAGADO",0,C156)</f>
        <v>0</v>
      </c>
      <c r="AA151" s="166" t="s">
        <v>20</v>
      </c>
      <c r="AB151" s="166"/>
      <c r="AC151" s="166"/>
      <c r="AD151" s="166"/>
    </row>
    <row r="152" spans="2:41" x14ac:dyDescent="0.25">
      <c r="B152" s="1" t="s">
        <v>0</v>
      </c>
      <c r="C152" s="21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/>
      <c r="F157" s="10"/>
      <c r="G157" s="10"/>
      <c r="H157" s="5"/>
      <c r="N157" s="3"/>
      <c r="O157" s="3"/>
      <c r="P157" s="3"/>
      <c r="Q157" s="3"/>
      <c r="R157" s="20"/>
      <c r="S157" s="3"/>
      <c r="V157" s="19"/>
      <c r="X157" s="168" t="str">
        <f>IF(Y156&lt;0,"NO PAGAR","COBRAR'")</f>
        <v>COBRAR'</v>
      </c>
      <c r="Y157" s="168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8" t="str">
        <f>IF(C156&lt;0,"NO PAGAR","COBRAR'")</f>
        <v>COBRAR'</v>
      </c>
      <c r="C158" s="168"/>
      <c r="E158" s="9"/>
      <c r="F158" s="10"/>
      <c r="G158" s="10"/>
      <c r="H158" s="5"/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9" t="s">
        <v>9</v>
      </c>
      <c r="C159" s="160"/>
      <c r="E159" s="9"/>
      <c r="F159" s="10"/>
      <c r="G159" s="10"/>
      <c r="H159" s="5"/>
      <c r="N159" s="3"/>
      <c r="O159" s="3"/>
      <c r="P159" s="3"/>
      <c r="Q159" s="3"/>
      <c r="R159" s="20"/>
      <c r="S159" s="3"/>
      <c r="V159" s="19"/>
      <c r="X159" s="159" t="s">
        <v>9</v>
      </c>
      <c r="Y159" s="160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>
        <f>IF(Y111&lt;=0,Y111*-1)</f>
        <v>0</v>
      </c>
      <c r="E160" s="9"/>
      <c r="F160" s="10"/>
      <c r="G160" s="10"/>
      <c r="H160" s="5"/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/>
      <c r="F161" s="10"/>
      <c r="G161" s="10"/>
      <c r="H161" s="5"/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/>
      <c r="F162" s="10"/>
      <c r="G162" s="10"/>
      <c r="H162" s="5"/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/>
      <c r="F163" s="10"/>
      <c r="G163" s="10"/>
      <c r="H163" s="5"/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61" t="s">
        <v>7</v>
      </c>
      <c r="F167" s="162"/>
      <c r="G167" s="163"/>
      <c r="H167" s="5">
        <f>SUM(H153:H166)</f>
        <v>650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61" t="s">
        <v>7</v>
      </c>
      <c r="AB167" s="162"/>
      <c r="AC167" s="163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61" t="s">
        <v>7</v>
      </c>
      <c r="O169" s="162"/>
      <c r="P169" s="162"/>
      <c r="Q169" s="163"/>
      <c r="R169" s="20">
        <f>SUM(R153:R168)</f>
        <v>0</v>
      </c>
      <c r="S169" s="3"/>
      <c r="V169" s="19"/>
      <c r="X169" s="14"/>
      <c r="Y169" s="12"/>
      <c r="AJ169" s="161" t="s">
        <v>7</v>
      </c>
      <c r="AK169" s="162"/>
      <c r="AL169" s="162"/>
      <c r="AM169" s="163"/>
      <c r="AN169" s="20">
        <f>SUM(AN153:AN168)</f>
        <v>0</v>
      </c>
      <c r="AO169" s="3"/>
    </row>
    <row r="170" spans="2:41" x14ac:dyDescent="0.25">
      <c r="B170" s="14"/>
      <c r="C170" s="12"/>
      <c r="V170" s="19"/>
      <c r="X170" s="14"/>
      <c r="Y170" s="12"/>
    </row>
    <row r="171" spans="2:41" x14ac:dyDescent="0.25">
      <c r="B171" s="14"/>
      <c r="C171" s="12"/>
      <c r="V171" s="19"/>
      <c r="X171" s="14"/>
      <c r="Y171" s="12"/>
    </row>
    <row r="172" spans="2:41" x14ac:dyDescent="0.25">
      <c r="B172" s="14"/>
      <c r="C172" s="12"/>
      <c r="E172" s="16"/>
      <c r="V172" s="19"/>
      <c r="X172" s="14"/>
      <c r="Y172" s="12"/>
      <c r="AA172" s="16"/>
    </row>
    <row r="173" spans="2:41" x14ac:dyDescent="0.25">
      <c r="B173" s="14"/>
      <c r="C173" s="12"/>
      <c r="V173" s="19"/>
      <c r="X173" s="14"/>
      <c r="Y173" s="12"/>
    </row>
    <row r="174" spans="2:41" x14ac:dyDescent="0.25">
      <c r="B174" s="14"/>
      <c r="C174" s="12"/>
      <c r="V174" s="19"/>
      <c r="X174" s="14"/>
      <c r="Y174" s="12"/>
    </row>
    <row r="175" spans="2:41" x14ac:dyDescent="0.25">
      <c r="B175" s="14"/>
      <c r="C175" s="12"/>
      <c r="V175" s="19"/>
      <c r="X175" s="14"/>
      <c r="Y175" s="12"/>
    </row>
    <row r="176" spans="2:41" x14ac:dyDescent="0.25">
      <c r="B176" s="14"/>
      <c r="C176" s="12"/>
      <c r="V176" s="19"/>
      <c r="X176" s="14"/>
      <c r="Y176" s="12"/>
    </row>
    <row r="177" spans="2:27" x14ac:dyDescent="0.25">
      <c r="B177" s="14"/>
      <c r="C177" s="12"/>
      <c r="V177" s="19"/>
      <c r="X177" s="14"/>
      <c r="Y177" s="12"/>
    </row>
    <row r="178" spans="2:27" x14ac:dyDescent="0.25">
      <c r="B178" s="13"/>
      <c r="C178" s="12"/>
      <c r="V178" s="19"/>
      <c r="X178" s="13"/>
      <c r="Y178" s="12"/>
    </row>
    <row r="179" spans="2:27" x14ac:dyDescent="0.25">
      <c r="B179" s="17" t="s">
        <v>18</v>
      </c>
      <c r="C179" s="18">
        <f>SUM(C160:C178)</f>
        <v>0</v>
      </c>
      <c r="D179" s="30" t="s">
        <v>22</v>
      </c>
      <c r="E179" s="30" t="s">
        <v>21</v>
      </c>
      <c r="V179" s="19"/>
      <c r="X179" s="17" t="s">
        <v>18</v>
      </c>
      <c r="Y179" s="18">
        <f>SUM(Y160:Y178)</f>
        <v>0</v>
      </c>
      <c r="Z179" s="30" t="s">
        <v>22</v>
      </c>
      <c r="AA179" s="30" t="s">
        <v>21</v>
      </c>
    </row>
    <row r="180" spans="2:27" x14ac:dyDescent="0.25">
      <c r="E180" s="1" t="s">
        <v>19</v>
      </c>
      <c r="V180" s="19"/>
      <c r="AA180" s="1" t="s">
        <v>19</v>
      </c>
    </row>
    <row r="181" spans="2:27" x14ac:dyDescent="0.25">
      <c r="V181" s="19"/>
    </row>
    <row r="182" spans="2:27" x14ac:dyDescent="0.25">
      <c r="V182" s="19"/>
    </row>
    <row r="183" spans="2:27" x14ac:dyDescent="0.25">
      <c r="V183" s="19"/>
    </row>
    <row r="184" spans="2:27" x14ac:dyDescent="0.25">
      <c r="V184" s="19"/>
    </row>
    <row r="185" spans="2:27" x14ac:dyDescent="0.25">
      <c r="V185" s="19"/>
    </row>
    <row r="186" spans="2:27" x14ac:dyDescent="0.25">
      <c r="V186" s="19"/>
    </row>
    <row r="187" spans="2:27" x14ac:dyDescent="0.25">
      <c r="V187" s="19"/>
    </row>
    <row r="188" spans="2:27" x14ac:dyDescent="0.25">
      <c r="V188" s="19"/>
    </row>
    <row r="189" spans="2:27" x14ac:dyDescent="0.25">
      <c r="V189" s="19"/>
    </row>
    <row r="190" spans="2:27" x14ac:dyDescent="0.25">
      <c r="V190" s="19"/>
    </row>
    <row r="191" spans="2:27" x14ac:dyDescent="0.25">
      <c r="V191" s="19"/>
    </row>
    <row r="192" spans="2:27" x14ac:dyDescent="0.25">
      <c r="V192" s="19"/>
    </row>
    <row r="193" spans="2:41" x14ac:dyDescent="0.25">
      <c r="V193" s="19"/>
    </row>
    <row r="194" spans="2:41" x14ac:dyDescent="0.25">
      <c r="V194" s="19"/>
      <c r="AC194" s="164" t="s">
        <v>29</v>
      </c>
      <c r="AD194" s="164"/>
      <c r="AE194" s="164"/>
    </row>
    <row r="195" spans="2:41" x14ac:dyDescent="0.25">
      <c r="H195" s="165" t="s">
        <v>28</v>
      </c>
      <c r="I195" s="165"/>
      <c r="J195" s="165"/>
      <c r="V195" s="19"/>
      <c r="AC195" s="164"/>
      <c r="AD195" s="164"/>
      <c r="AE195" s="164"/>
    </row>
    <row r="196" spans="2:41" x14ac:dyDescent="0.25">
      <c r="H196" s="165"/>
      <c r="I196" s="165"/>
      <c r="J196" s="165"/>
      <c r="V196" s="19"/>
      <c r="AC196" s="164"/>
      <c r="AD196" s="164"/>
      <c r="AE196" s="164"/>
    </row>
    <row r="197" spans="2:41" x14ac:dyDescent="0.25">
      <c r="V197" s="19"/>
    </row>
    <row r="198" spans="2:41" x14ac:dyDescent="0.25">
      <c r="V198" s="19"/>
    </row>
    <row r="199" spans="2:41" ht="23.25" x14ac:dyDescent="0.35">
      <c r="B199" s="24" t="s">
        <v>63</v>
      </c>
      <c r="V199" s="19"/>
      <c r="X199" s="24" t="s">
        <v>63</v>
      </c>
    </row>
    <row r="200" spans="2:41" ht="23.25" x14ac:dyDescent="0.35">
      <c r="B200" s="25" t="s">
        <v>282</v>
      </c>
      <c r="C200" s="22">
        <f>IF(X151="PAGADO",0,Y156)</f>
        <v>0</v>
      </c>
      <c r="E200" s="166" t="s">
        <v>441</v>
      </c>
      <c r="F200" s="166"/>
      <c r="G200" s="166"/>
      <c r="H200" s="166"/>
      <c r="V200" s="19"/>
      <c r="X200" s="25" t="s">
        <v>130</v>
      </c>
      <c r="Y200" s="22">
        <f>IF(B200="PAGADO",0,C205)</f>
        <v>520</v>
      </c>
      <c r="AA200" s="166" t="s">
        <v>20</v>
      </c>
      <c r="AB200" s="166"/>
      <c r="AC200" s="166"/>
      <c r="AD200" s="166"/>
    </row>
    <row r="201" spans="2:41" x14ac:dyDescent="0.25">
      <c r="B201" s="1" t="s">
        <v>0</v>
      </c>
      <c r="C201" s="21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9"/>
      <c r="X201" s="1" t="s">
        <v>0</v>
      </c>
      <c r="Y201" s="21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2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20"/>
      <c r="S202" s="3"/>
      <c r="V202" s="19"/>
      <c r="Y202" s="22"/>
      <c r="AA202" s="4"/>
      <c r="AB202" s="3"/>
      <c r="AC202" s="3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" t="s">
        <v>24</v>
      </c>
      <c r="C203" s="21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20"/>
      <c r="S203" s="3"/>
      <c r="V203" s="19"/>
      <c r="X203" s="1" t="s">
        <v>24</v>
      </c>
      <c r="Y203" s="21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" t="s">
        <v>9</v>
      </c>
      <c r="C204" s="22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20"/>
      <c r="S204" s="3"/>
      <c r="V204" s="19"/>
      <c r="X204" s="1" t="s">
        <v>9</v>
      </c>
      <c r="Y204" s="22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6" t="s">
        <v>25</v>
      </c>
      <c r="C205" s="23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20"/>
      <c r="S205" s="3"/>
      <c r="V205" s="19"/>
      <c r="X205" s="6" t="s">
        <v>8</v>
      </c>
      <c r="Y205" s="23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20"/>
      <c r="AO205" s="3"/>
    </row>
    <row r="206" spans="2:41" ht="26.25" x14ac:dyDescent="0.4">
      <c r="B206" s="167" t="str">
        <f>IF(C205&lt;0,"NO PAGAR","COBRAR")</f>
        <v>COBRAR</v>
      </c>
      <c r="C206" s="167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67" t="str">
        <f>IF(Y205&lt;0,"NO PAGAR","COBRAR")</f>
        <v>COBRAR</v>
      </c>
      <c r="Y206" s="167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59" t="s">
        <v>9</v>
      </c>
      <c r="C207" s="160"/>
      <c r="E207" s="9"/>
      <c r="F207" s="10"/>
      <c r="G207" s="10"/>
      <c r="H207" s="5"/>
      <c r="N207" s="3"/>
      <c r="O207" s="3"/>
      <c r="P207" s="3"/>
      <c r="Q207" s="3"/>
      <c r="R207" s="20"/>
      <c r="S207" s="3"/>
      <c r="V207" s="19"/>
      <c r="X207" s="159" t="s">
        <v>9</v>
      </c>
      <c r="Y207" s="160"/>
      <c r="AA207" s="9"/>
      <c r="AB207" s="10"/>
      <c r="AC207" s="10"/>
      <c r="AD207" s="5"/>
      <c r="AJ207" s="3"/>
      <c r="AK207" s="3"/>
      <c r="AL207" s="3"/>
      <c r="AM207" s="3"/>
      <c r="AN207" s="20"/>
      <c r="AO207" s="3"/>
    </row>
    <row r="208" spans="2:41" x14ac:dyDescent="0.25">
      <c r="B208" s="11" t="str">
        <f>IF(C241&lt;0,"SALDO A FAVOR","SALDO ADELANTAD0'")</f>
        <v>SALDO ADELANTAD0'</v>
      </c>
      <c r="C208" s="12">
        <f>IF(Y156&lt;=0,Y156*-1)</f>
        <v>0</v>
      </c>
      <c r="E208" s="9"/>
      <c r="F208" s="10"/>
      <c r="G208" s="10"/>
      <c r="H208" s="5"/>
      <c r="N208" s="3"/>
      <c r="O208" s="3"/>
      <c r="P208" s="3"/>
      <c r="Q208" s="3"/>
      <c r="R208" s="20"/>
      <c r="S208" s="3"/>
      <c r="V208" s="19"/>
      <c r="X208" s="11" t="str">
        <f>IF(C205&lt;0,"SALDO ADELANTADO","SALDO A FAVOR'")</f>
        <v>SALDO A FAVOR'</v>
      </c>
      <c r="Y208" s="12" t="b">
        <f>IF(C205&lt;=0,C205*-1)</f>
        <v>0</v>
      </c>
      <c r="AA208" s="9"/>
      <c r="AB208" s="10"/>
      <c r="AC208" s="10"/>
      <c r="AD208" s="5"/>
      <c r="AJ208" s="3"/>
      <c r="AK208" s="3"/>
      <c r="AL208" s="3"/>
      <c r="AM208" s="3"/>
      <c r="AN208" s="20"/>
      <c r="AO208" s="3"/>
    </row>
    <row r="209" spans="2:41" x14ac:dyDescent="0.25">
      <c r="B209" s="13" t="s">
        <v>10</v>
      </c>
      <c r="C209" s="12">
        <f>R218</f>
        <v>0</v>
      </c>
      <c r="E209" s="9"/>
      <c r="F209" s="10"/>
      <c r="G209" s="10"/>
      <c r="H209" s="5"/>
      <c r="N209" s="3"/>
      <c r="O209" s="3"/>
      <c r="P209" s="3"/>
      <c r="Q209" s="3"/>
      <c r="R209" s="20"/>
      <c r="S209" s="3"/>
      <c r="V209" s="19"/>
      <c r="X209" s="13" t="s">
        <v>10</v>
      </c>
      <c r="Y209" s="12">
        <f>AN218</f>
        <v>0</v>
      </c>
      <c r="AA209" s="9"/>
      <c r="AB209" s="10"/>
      <c r="AC209" s="10"/>
      <c r="AD209" s="5"/>
      <c r="AJ209" s="3"/>
      <c r="AK209" s="3"/>
      <c r="AL209" s="3"/>
      <c r="AM209" s="3"/>
      <c r="AN209" s="20"/>
      <c r="AO209" s="3"/>
    </row>
    <row r="210" spans="2:41" x14ac:dyDescent="0.25">
      <c r="B210" s="13" t="s">
        <v>11</v>
      </c>
      <c r="C210" s="12"/>
      <c r="E210" s="9"/>
      <c r="F210" s="10"/>
      <c r="G210" s="10"/>
      <c r="H210" s="5"/>
      <c r="N210" s="3"/>
      <c r="O210" s="3"/>
      <c r="P210" s="3"/>
      <c r="Q210" s="3"/>
      <c r="R210" s="20"/>
      <c r="S210" s="3"/>
      <c r="V210" s="19"/>
      <c r="X210" s="13" t="s">
        <v>11</v>
      </c>
      <c r="Y210" s="12"/>
      <c r="AA210" s="9"/>
      <c r="AB210" s="10"/>
      <c r="AC210" s="10"/>
      <c r="AD210" s="5"/>
      <c r="AJ210" s="3"/>
      <c r="AK210" s="3"/>
      <c r="AL210" s="3"/>
      <c r="AM210" s="3"/>
      <c r="AN210" s="20"/>
      <c r="AO210" s="3"/>
    </row>
    <row r="211" spans="2:41" x14ac:dyDescent="0.25">
      <c r="B211" s="13" t="s">
        <v>12</v>
      </c>
      <c r="C211" s="12"/>
      <c r="E211" s="9"/>
      <c r="F211" s="10"/>
      <c r="G211" s="10"/>
      <c r="H211" s="5"/>
      <c r="N211" s="3"/>
      <c r="O211" s="3"/>
      <c r="P211" s="3"/>
      <c r="Q211" s="3"/>
      <c r="R211" s="20"/>
      <c r="S211" s="3"/>
      <c r="V211" s="19"/>
      <c r="X211" s="13" t="s">
        <v>12</v>
      </c>
      <c r="Y211" s="12"/>
      <c r="AA211" s="9"/>
      <c r="AB211" s="10"/>
      <c r="AC211" s="10"/>
      <c r="AD211" s="5"/>
      <c r="AJ211" s="3"/>
      <c r="AK211" s="3"/>
      <c r="AL211" s="3"/>
      <c r="AM211" s="3"/>
      <c r="AN211" s="20"/>
      <c r="AO211" s="3"/>
    </row>
    <row r="212" spans="2:41" x14ac:dyDescent="0.25">
      <c r="B212" s="13" t="s">
        <v>13</v>
      </c>
      <c r="C212" s="12"/>
      <c r="E212" s="9"/>
      <c r="F212" s="10"/>
      <c r="G212" s="10"/>
      <c r="H212" s="5"/>
      <c r="N212" s="3"/>
      <c r="O212" s="3"/>
      <c r="P212" s="3"/>
      <c r="Q212" s="3"/>
      <c r="R212" s="20"/>
      <c r="S212" s="3"/>
      <c r="V212" s="19"/>
      <c r="X212" s="13" t="s">
        <v>13</v>
      </c>
      <c r="Y212" s="12"/>
      <c r="AA212" s="9"/>
      <c r="AB212" s="10"/>
      <c r="AC212" s="10"/>
      <c r="AD212" s="5"/>
      <c r="AJ212" s="3"/>
      <c r="AK212" s="3"/>
      <c r="AL212" s="3"/>
      <c r="AM212" s="3"/>
      <c r="AN212" s="20"/>
      <c r="AO212" s="3"/>
    </row>
    <row r="213" spans="2:41" x14ac:dyDescent="0.25">
      <c r="B213" s="13" t="s">
        <v>14</v>
      </c>
      <c r="C213" s="12"/>
      <c r="E213" s="9"/>
      <c r="F213" s="10"/>
      <c r="G213" s="10"/>
      <c r="H213" s="5"/>
      <c r="N213" s="3"/>
      <c r="O213" s="3"/>
      <c r="P213" s="3"/>
      <c r="Q213" s="3"/>
      <c r="R213" s="20"/>
      <c r="S213" s="3"/>
      <c r="V213" s="19"/>
      <c r="X213" s="13" t="s">
        <v>14</v>
      </c>
      <c r="Y213" s="12"/>
      <c r="AA213" s="9"/>
      <c r="AB213" s="10"/>
      <c r="AC213" s="10"/>
      <c r="AD213" s="5"/>
      <c r="AJ213" s="3"/>
      <c r="AK213" s="3"/>
      <c r="AL213" s="3"/>
      <c r="AM213" s="3"/>
      <c r="AN213" s="20"/>
      <c r="AO213" s="3"/>
    </row>
    <row r="214" spans="2:41" x14ac:dyDescent="0.25">
      <c r="B214" s="13" t="s">
        <v>15</v>
      </c>
      <c r="C214" s="12"/>
      <c r="E214" s="9"/>
      <c r="F214" s="10"/>
      <c r="G214" s="10"/>
      <c r="H214" s="5"/>
      <c r="N214" s="3"/>
      <c r="O214" s="3"/>
      <c r="P214" s="3"/>
      <c r="Q214" s="3"/>
      <c r="R214" s="20"/>
      <c r="S214" s="3"/>
      <c r="V214" s="19"/>
      <c r="X214" s="13" t="s">
        <v>15</v>
      </c>
      <c r="Y214" s="12"/>
      <c r="AA214" s="9"/>
      <c r="AB214" s="10"/>
      <c r="AC214" s="10"/>
      <c r="AD214" s="5"/>
      <c r="AJ214" s="3"/>
      <c r="AK214" s="3"/>
      <c r="AL214" s="3"/>
      <c r="AM214" s="3"/>
      <c r="AN214" s="20"/>
      <c r="AO214" s="3"/>
    </row>
    <row r="215" spans="2:41" x14ac:dyDescent="0.25">
      <c r="B215" s="13" t="s">
        <v>16</v>
      </c>
      <c r="C215" s="12"/>
      <c r="E215" s="9"/>
      <c r="F215" s="10"/>
      <c r="G215" s="10"/>
      <c r="H215" s="5"/>
      <c r="N215" s="3"/>
      <c r="O215" s="3"/>
      <c r="P215" s="3"/>
      <c r="Q215" s="3"/>
      <c r="R215" s="20"/>
      <c r="S215" s="3"/>
      <c r="V215" s="19"/>
      <c r="X215" s="13" t="s">
        <v>16</v>
      </c>
      <c r="Y215" s="12"/>
      <c r="AA215" s="9"/>
      <c r="AB215" s="10"/>
      <c r="AC215" s="10"/>
      <c r="AD215" s="5"/>
      <c r="AJ215" s="3"/>
      <c r="AK215" s="3"/>
      <c r="AL215" s="3"/>
      <c r="AM215" s="3"/>
      <c r="AN215" s="20"/>
      <c r="AO215" s="3"/>
    </row>
    <row r="216" spans="2:41" x14ac:dyDescent="0.25">
      <c r="B216" s="13" t="s">
        <v>17</v>
      </c>
      <c r="C216" s="12"/>
      <c r="E216" s="161" t="s">
        <v>7</v>
      </c>
      <c r="F216" s="162"/>
      <c r="G216" s="163"/>
      <c r="H216" s="5">
        <f>SUM(H202:H215)</f>
        <v>520</v>
      </c>
      <c r="N216" s="3"/>
      <c r="O216" s="3"/>
      <c r="P216" s="3"/>
      <c r="Q216" s="3"/>
      <c r="R216" s="20"/>
      <c r="S216" s="3"/>
      <c r="V216" s="19"/>
      <c r="X216" s="13" t="s">
        <v>17</v>
      </c>
      <c r="Y216" s="12"/>
      <c r="AA216" s="161" t="s">
        <v>7</v>
      </c>
      <c r="AB216" s="162"/>
      <c r="AC216" s="163"/>
      <c r="AD216" s="5">
        <f>SUM(AD202:AD215)</f>
        <v>0</v>
      </c>
      <c r="AJ216" s="3"/>
      <c r="AK216" s="3"/>
      <c r="AL216" s="3"/>
      <c r="AM216" s="3"/>
      <c r="AN216" s="20"/>
      <c r="AO216" s="3"/>
    </row>
    <row r="217" spans="2:41" x14ac:dyDescent="0.25">
      <c r="B217" s="14"/>
      <c r="C217" s="12"/>
      <c r="E217" s="15"/>
      <c r="F217" s="15"/>
      <c r="G217" s="15"/>
      <c r="N217" s="3"/>
      <c r="O217" s="3"/>
      <c r="P217" s="3"/>
      <c r="Q217" s="3"/>
      <c r="R217" s="20"/>
      <c r="S217" s="3"/>
      <c r="V217" s="19"/>
      <c r="X217" s="14"/>
      <c r="Y217" s="12"/>
      <c r="AA217" s="15"/>
      <c r="AB217" s="15"/>
      <c r="AC217" s="15"/>
      <c r="AJ217" s="3"/>
      <c r="AK217" s="3"/>
      <c r="AL217" s="3"/>
      <c r="AM217" s="3"/>
      <c r="AN217" s="20"/>
      <c r="AO217" s="3"/>
    </row>
    <row r="218" spans="2:41" x14ac:dyDescent="0.25">
      <c r="B218" s="14"/>
      <c r="C218" s="12"/>
      <c r="N218" s="161" t="s">
        <v>7</v>
      </c>
      <c r="O218" s="162"/>
      <c r="P218" s="162"/>
      <c r="Q218" s="163"/>
      <c r="R218" s="20">
        <f>SUM(R202:R217)</f>
        <v>0</v>
      </c>
      <c r="S218" s="3"/>
      <c r="V218" s="19"/>
      <c r="X218" s="14"/>
      <c r="Y218" s="12"/>
      <c r="AJ218" s="161" t="s">
        <v>7</v>
      </c>
      <c r="AK218" s="162"/>
      <c r="AL218" s="162"/>
      <c r="AM218" s="163"/>
      <c r="AN218" s="20">
        <f>SUM(AN202:AN217)</f>
        <v>0</v>
      </c>
      <c r="AO218" s="3"/>
    </row>
    <row r="219" spans="2:41" x14ac:dyDescent="0.25">
      <c r="B219" s="14"/>
      <c r="C219" s="12"/>
      <c r="V219" s="19"/>
      <c r="X219" s="14"/>
      <c r="Y219" s="12"/>
    </row>
    <row r="220" spans="2:41" x14ac:dyDescent="0.25">
      <c r="B220" s="14"/>
      <c r="C220" s="12"/>
      <c r="V220" s="19"/>
      <c r="X220" s="14"/>
      <c r="Y220" s="12"/>
    </row>
    <row r="221" spans="2:41" x14ac:dyDescent="0.25">
      <c r="B221" s="14"/>
      <c r="C221" s="12"/>
      <c r="E221" s="16"/>
      <c r="V221" s="19"/>
      <c r="X221" s="14"/>
      <c r="Y221" s="12"/>
      <c r="AA221" s="16"/>
    </row>
    <row r="222" spans="2:41" x14ac:dyDescent="0.25">
      <c r="B222" s="14"/>
      <c r="C222" s="12"/>
      <c r="H222" s="30" t="s">
        <v>502</v>
      </c>
      <c r="I222" s="30">
        <v>1149</v>
      </c>
      <c r="V222" s="19"/>
      <c r="X222" s="14"/>
      <c r="Y222" s="12"/>
    </row>
    <row r="223" spans="2:41" x14ac:dyDescent="0.25">
      <c r="B223" s="14"/>
      <c r="C223" s="12"/>
      <c r="V223" s="19"/>
      <c r="X223" s="14"/>
      <c r="Y223" s="12"/>
    </row>
    <row r="224" spans="2:41" x14ac:dyDescent="0.25">
      <c r="B224" s="14"/>
      <c r="C224" s="12"/>
      <c r="V224" s="19"/>
      <c r="X224" s="14"/>
      <c r="Y224" s="12"/>
    </row>
    <row r="225" spans="1:43" x14ac:dyDescent="0.25">
      <c r="B225" s="14"/>
      <c r="C225" s="12"/>
      <c r="V225" s="19"/>
      <c r="X225" s="14"/>
      <c r="Y225" s="12"/>
    </row>
    <row r="226" spans="1:43" x14ac:dyDescent="0.25">
      <c r="B226" s="13"/>
      <c r="C226" s="12"/>
      <c r="V226" s="19"/>
      <c r="X226" s="13"/>
      <c r="Y226" s="12"/>
    </row>
    <row r="227" spans="1:43" x14ac:dyDescent="0.25">
      <c r="B227" s="17" t="s">
        <v>18</v>
      </c>
      <c r="C227" s="18">
        <f>SUM(C208:C226)</f>
        <v>0</v>
      </c>
      <c r="V227" s="19"/>
      <c r="X227" s="17" t="s">
        <v>18</v>
      </c>
      <c r="Y227" s="18">
        <f>SUM(Y208:Y226)</f>
        <v>0</v>
      </c>
    </row>
    <row r="228" spans="1:43" x14ac:dyDescent="0.25">
      <c r="D228" s="30" t="s">
        <v>22</v>
      </c>
      <c r="E228" s="30" t="s">
        <v>21</v>
      </c>
      <c r="V228" s="19"/>
      <c r="Z228" s="30" t="s">
        <v>22</v>
      </c>
      <c r="AA228" s="30" t="s">
        <v>21</v>
      </c>
    </row>
    <row r="229" spans="1:43" x14ac:dyDescent="0.25">
      <c r="E229" s="1" t="s">
        <v>19</v>
      </c>
      <c r="V229" s="19"/>
      <c r="AA229" s="1" t="s">
        <v>19</v>
      </c>
    </row>
    <row r="230" spans="1:43" x14ac:dyDescent="0.25">
      <c r="V230" s="19"/>
    </row>
    <row r="231" spans="1:43" x14ac:dyDescent="0.25">
      <c r="V231" s="19"/>
    </row>
    <row r="232" spans="1:43" x14ac:dyDescent="0.25">
      <c r="V232" s="19"/>
    </row>
    <row r="233" spans="1:43" x14ac:dyDescent="0.25">
      <c r="V233" s="19"/>
    </row>
    <row r="234" spans="1:43" x14ac:dyDescent="0.25">
      <c r="V234" s="19"/>
    </row>
    <row r="235" spans="1:43" x14ac:dyDescent="0.25">
      <c r="V235" s="19"/>
    </row>
    <row r="236" spans="1:43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</row>
    <row r="237" spans="1:43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</row>
    <row r="238" spans="1:43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</row>
    <row r="239" spans="1:43" x14ac:dyDescent="0.25">
      <c r="V239" s="19"/>
    </row>
    <row r="240" spans="1:43" x14ac:dyDescent="0.25">
      <c r="H240" s="165" t="s">
        <v>30</v>
      </c>
      <c r="I240" s="165"/>
      <c r="J240" s="165"/>
      <c r="V240" s="19"/>
      <c r="AA240" s="165" t="s">
        <v>31</v>
      </c>
      <c r="AB240" s="165"/>
      <c r="AC240" s="165"/>
    </row>
    <row r="241" spans="2:41" x14ac:dyDescent="0.25">
      <c r="H241" s="165"/>
      <c r="I241" s="165"/>
      <c r="J241" s="165"/>
      <c r="V241" s="19"/>
      <c r="AA241" s="165"/>
      <c r="AB241" s="165"/>
      <c r="AC241" s="165"/>
    </row>
    <row r="242" spans="2:41" x14ac:dyDescent="0.25">
      <c r="V242" s="19"/>
    </row>
    <row r="243" spans="2:41" x14ac:dyDescent="0.25">
      <c r="V243" s="19"/>
    </row>
    <row r="244" spans="2:41" ht="23.25" x14ac:dyDescent="0.35">
      <c r="B244" s="26" t="s">
        <v>63</v>
      </c>
      <c r="V244" s="19"/>
      <c r="X244" s="24" t="s">
        <v>63</v>
      </c>
    </row>
    <row r="245" spans="2:41" ht="23.25" x14ac:dyDescent="0.35">
      <c r="B245" s="25" t="s">
        <v>156</v>
      </c>
      <c r="C245" s="22">
        <f>IF(X200="PAGADO",0,C205)</f>
        <v>0</v>
      </c>
      <c r="E245" s="166" t="s">
        <v>224</v>
      </c>
      <c r="F245" s="166"/>
      <c r="G245" s="166"/>
      <c r="H245" s="166"/>
      <c r="V245" s="19"/>
      <c r="X245" s="25" t="s">
        <v>130</v>
      </c>
      <c r="Y245" s="22">
        <f>IF(B245="PAGADO",0,C250)</f>
        <v>0</v>
      </c>
      <c r="AA245" s="166" t="s">
        <v>586</v>
      </c>
      <c r="AB245" s="166"/>
      <c r="AC245" s="166"/>
      <c r="AD245" s="166"/>
    </row>
    <row r="246" spans="2:41" x14ac:dyDescent="0.25">
      <c r="B246" s="1" t="s">
        <v>0</v>
      </c>
      <c r="C246" s="21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9"/>
      <c r="X246" s="1" t="s">
        <v>0</v>
      </c>
      <c r="Y246" s="21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2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20"/>
      <c r="S247" s="3"/>
      <c r="V247" s="19"/>
      <c r="Y247" s="22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20"/>
      <c r="AO247" s="3"/>
    </row>
    <row r="248" spans="2:41" x14ac:dyDescent="0.25">
      <c r="B248" s="1" t="s">
        <v>24</v>
      </c>
      <c r="C248" s="21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20"/>
      <c r="S248" s="3"/>
      <c r="V248" s="19"/>
      <c r="X248" s="1" t="s">
        <v>24</v>
      </c>
      <c r="Y248" s="21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" t="s">
        <v>9</v>
      </c>
      <c r="C249" s="22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20"/>
      <c r="S249" s="3"/>
      <c r="V249" s="19"/>
      <c r="X249" s="1" t="s">
        <v>9</v>
      </c>
      <c r="Y249" s="22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6" t="s">
        <v>26</v>
      </c>
      <c r="C250" s="23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20"/>
      <c r="S250" s="3"/>
      <c r="V250" s="19"/>
      <c r="X250" s="6" t="s">
        <v>27</v>
      </c>
      <c r="Y250" s="23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20"/>
      <c r="AO250" s="3"/>
    </row>
    <row r="251" spans="2:41" ht="23.25" x14ac:dyDescent="0.35">
      <c r="B251" s="6"/>
      <c r="C251" s="7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68" t="str">
        <f>IF(Y250&lt;0,"NO PAGAR","COBRAR'")</f>
        <v>COBRAR'</v>
      </c>
      <c r="Y251" s="168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ht="23.25" x14ac:dyDescent="0.35">
      <c r="B252" s="168" t="str">
        <f>IF(C250&lt;0,"NO PAGAR","COBRAR'")</f>
        <v>COBRAR'</v>
      </c>
      <c r="C252" s="168"/>
      <c r="E252" s="9"/>
      <c r="F252" s="10"/>
      <c r="G252" s="10"/>
      <c r="H252" s="5"/>
      <c r="N252" s="3"/>
      <c r="O252" s="3"/>
      <c r="P252" s="3"/>
      <c r="Q252" s="3"/>
      <c r="R252" s="20"/>
      <c r="S252" s="3"/>
      <c r="V252" s="19"/>
      <c r="X252" s="6"/>
      <c r="Y252" s="8"/>
      <c r="AA252" s="9"/>
      <c r="AB252" s="10"/>
      <c r="AC252" s="10"/>
      <c r="AD252" s="5"/>
      <c r="AJ252" s="3"/>
      <c r="AK252" s="3"/>
      <c r="AL252" s="3"/>
      <c r="AM252" s="3"/>
      <c r="AN252" s="20"/>
      <c r="AO252" s="3"/>
    </row>
    <row r="253" spans="2:41" x14ac:dyDescent="0.25">
      <c r="B253" s="159" t="s">
        <v>9</v>
      </c>
      <c r="C253" s="160"/>
      <c r="E253" s="9"/>
      <c r="F253" s="10"/>
      <c r="G253" s="10"/>
      <c r="H253" s="5"/>
      <c r="N253" s="3"/>
      <c r="O253" s="3"/>
      <c r="P253" s="3"/>
      <c r="Q253" s="3"/>
      <c r="R253" s="20"/>
      <c r="S253" s="3"/>
      <c r="V253" s="19"/>
      <c r="X253" s="159" t="s">
        <v>9</v>
      </c>
      <c r="Y253" s="160"/>
      <c r="AA253" s="9"/>
      <c r="AB253" s="10"/>
      <c r="AC253" s="10"/>
      <c r="AD253" s="5"/>
      <c r="AJ253" s="3"/>
      <c r="AK253" s="3"/>
      <c r="AL253" s="3"/>
      <c r="AM253" s="3"/>
      <c r="AN253" s="20"/>
      <c r="AO253" s="3"/>
    </row>
    <row r="254" spans="2:41" x14ac:dyDescent="0.25">
      <c r="B254" s="11" t="str">
        <f>IF(Y205&lt;0,"SALDO ADELANTADO","SALDO A FAVOR '")</f>
        <v>SALDO A FAVOR '</v>
      </c>
      <c r="C254" s="12" t="b">
        <f>IF(Y205&lt;=0,Y205*-1)</f>
        <v>0</v>
      </c>
      <c r="E254" s="9"/>
      <c r="F254" s="10"/>
      <c r="G254" s="10"/>
      <c r="H254" s="5"/>
      <c r="N254" s="3"/>
      <c r="O254" s="3"/>
      <c r="P254" s="3"/>
      <c r="Q254" s="3"/>
      <c r="R254" s="20"/>
      <c r="S254" s="3"/>
      <c r="V254" s="19"/>
      <c r="X254" s="11" t="str">
        <f>IF(C250&lt;0,"SALDO ADELANTADO","SALDO A FAVOR'")</f>
        <v>SALDO A FAVOR'</v>
      </c>
      <c r="Y254" s="12" t="b">
        <f>IF(C250&lt;=0,C250*-1)</f>
        <v>0</v>
      </c>
      <c r="AA254" s="9"/>
      <c r="AB254" s="10"/>
      <c r="AC254" s="10"/>
      <c r="AD254" s="5"/>
      <c r="AJ254" s="3"/>
      <c r="AK254" s="3"/>
      <c r="AL254" s="3"/>
      <c r="AM254" s="3"/>
      <c r="AN254" s="20"/>
      <c r="AO254" s="3"/>
    </row>
    <row r="255" spans="2:41" x14ac:dyDescent="0.25">
      <c r="B255" s="13" t="s">
        <v>10</v>
      </c>
      <c r="C255" s="12">
        <f>R263</f>
        <v>0</v>
      </c>
      <c r="E255" s="9"/>
      <c r="F255" s="10"/>
      <c r="G255" s="10"/>
      <c r="H255" s="5"/>
      <c r="N255" s="3"/>
      <c r="O255" s="3"/>
      <c r="P255" s="3"/>
      <c r="Q255" s="3"/>
      <c r="R255" s="20"/>
      <c r="S255" s="3"/>
      <c r="V255" s="19"/>
      <c r="X255" s="13" t="s">
        <v>10</v>
      </c>
      <c r="Y255" s="12">
        <f>AN263</f>
        <v>0</v>
      </c>
      <c r="AA255" s="9"/>
      <c r="AB255" s="10"/>
      <c r="AC255" s="10"/>
      <c r="AD255" s="5"/>
      <c r="AJ255" s="3"/>
      <c r="AK255" s="3"/>
      <c r="AL255" s="3"/>
      <c r="AM255" s="3"/>
      <c r="AN255" s="20"/>
      <c r="AO255" s="3"/>
    </row>
    <row r="256" spans="2:41" x14ac:dyDescent="0.25">
      <c r="B256" s="13" t="s">
        <v>11</v>
      </c>
      <c r="C256" s="12"/>
      <c r="E256" s="9"/>
      <c r="F256" s="10"/>
      <c r="G256" s="10"/>
      <c r="H256" s="5"/>
      <c r="N256" s="3"/>
      <c r="O256" s="3"/>
      <c r="P256" s="3"/>
      <c r="Q256" s="3"/>
      <c r="R256" s="20"/>
      <c r="S256" s="3"/>
      <c r="V256" s="19"/>
      <c r="X256" s="13" t="s">
        <v>11</v>
      </c>
      <c r="Y256" s="12"/>
      <c r="AA256" s="9"/>
      <c r="AB256" s="10"/>
      <c r="AC256" s="10"/>
      <c r="AD256" s="5"/>
      <c r="AJ256" s="3"/>
      <c r="AK256" s="3"/>
      <c r="AL256" s="3"/>
      <c r="AM256" s="3"/>
      <c r="AN256" s="20"/>
      <c r="AO256" s="3"/>
    </row>
    <row r="257" spans="2:41" x14ac:dyDescent="0.25">
      <c r="B257" s="13" t="s">
        <v>12</v>
      </c>
      <c r="C257" s="12"/>
      <c r="E257" s="9"/>
      <c r="F257" s="10"/>
      <c r="G257" s="10"/>
      <c r="H257" s="5"/>
      <c r="N257" s="3"/>
      <c r="O257" s="3"/>
      <c r="P257" s="3"/>
      <c r="Q257" s="3"/>
      <c r="R257" s="20"/>
      <c r="S257" s="3"/>
      <c r="V257" s="19"/>
      <c r="X257" s="13" t="s">
        <v>12</v>
      </c>
      <c r="Y257" s="12"/>
      <c r="AA257" s="9"/>
      <c r="AB257" s="10"/>
      <c r="AC257" s="10"/>
      <c r="AD257" s="5"/>
      <c r="AJ257" s="3"/>
      <c r="AK257" s="3"/>
      <c r="AL257" s="3"/>
      <c r="AM257" s="3"/>
      <c r="AN257" s="20"/>
      <c r="AO257" s="3"/>
    </row>
    <row r="258" spans="2:41" x14ac:dyDescent="0.25">
      <c r="B258" s="13" t="s">
        <v>13</v>
      </c>
      <c r="C258" s="12"/>
      <c r="E258" s="9"/>
      <c r="F258" s="10"/>
      <c r="G258" s="10"/>
      <c r="H258" s="5"/>
      <c r="N258" s="3"/>
      <c r="O258" s="3"/>
      <c r="P258" s="3"/>
      <c r="Q258" s="3"/>
      <c r="R258" s="20"/>
      <c r="S258" s="3"/>
      <c r="V258" s="19"/>
      <c r="X258" s="13" t="s">
        <v>13</v>
      </c>
      <c r="Y258" s="12"/>
      <c r="AA258" s="9"/>
      <c r="AB258" s="10"/>
      <c r="AC258" s="10"/>
      <c r="AD258" s="5"/>
      <c r="AJ258" s="3"/>
      <c r="AK258" s="3"/>
      <c r="AL258" s="3"/>
      <c r="AM258" s="3"/>
      <c r="AN258" s="20"/>
      <c r="AO258" s="3"/>
    </row>
    <row r="259" spans="2:41" x14ac:dyDescent="0.25">
      <c r="B259" s="13" t="s">
        <v>14</v>
      </c>
      <c r="C259" s="12"/>
      <c r="E259" s="9"/>
      <c r="F259" s="10"/>
      <c r="G259" s="10"/>
      <c r="H259" s="5"/>
      <c r="N259" s="3"/>
      <c r="O259" s="3"/>
      <c r="P259" s="3"/>
      <c r="Q259" s="3"/>
      <c r="R259" s="20"/>
      <c r="S259" s="3"/>
      <c r="V259" s="19"/>
      <c r="X259" s="13" t="s">
        <v>14</v>
      </c>
      <c r="Y259" s="12"/>
      <c r="AA259" s="9"/>
      <c r="AB259" s="10"/>
      <c r="AC259" s="10"/>
      <c r="AD259" s="5"/>
      <c r="AJ259" s="3"/>
      <c r="AK259" s="3"/>
      <c r="AL259" s="3"/>
      <c r="AM259" s="3"/>
      <c r="AN259" s="20"/>
      <c r="AO259" s="3"/>
    </row>
    <row r="260" spans="2:41" x14ac:dyDescent="0.25">
      <c r="B260" s="13" t="s">
        <v>15</v>
      </c>
      <c r="C260" s="12"/>
      <c r="E260" s="9"/>
      <c r="F260" s="10"/>
      <c r="G260" s="10"/>
      <c r="H260" s="5"/>
      <c r="N260" s="3"/>
      <c r="O260" s="3"/>
      <c r="P260" s="3"/>
      <c r="Q260" s="3"/>
      <c r="R260" s="20"/>
      <c r="S260" s="3"/>
      <c r="V260" s="19"/>
      <c r="X260" s="13" t="s">
        <v>15</v>
      </c>
      <c r="Y260" s="12"/>
      <c r="AA260" s="9"/>
      <c r="AB260" s="10"/>
      <c r="AC260" s="10"/>
      <c r="AD260" s="5"/>
      <c r="AJ260" s="3"/>
      <c r="AK260" s="3"/>
      <c r="AL260" s="3"/>
      <c r="AM260" s="3"/>
      <c r="AN260" s="20"/>
      <c r="AO260" s="3"/>
    </row>
    <row r="261" spans="2:41" x14ac:dyDescent="0.25">
      <c r="B261" s="13" t="s">
        <v>16</v>
      </c>
      <c r="C261" s="12"/>
      <c r="E261" s="161" t="s">
        <v>7</v>
      </c>
      <c r="F261" s="162"/>
      <c r="G261" s="163"/>
      <c r="H261" s="5">
        <f>SUM(H247:H260)</f>
        <v>360</v>
      </c>
      <c r="N261" s="3"/>
      <c r="O261" s="3"/>
      <c r="P261" s="3"/>
      <c r="Q261" s="3"/>
      <c r="R261" s="20"/>
      <c r="S261" s="3"/>
      <c r="V261" s="19"/>
      <c r="X261" s="13" t="s">
        <v>16</v>
      </c>
      <c r="Y261" s="12"/>
      <c r="AA261" s="161" t="s">
        <v>7</v>
      </c>
      <c r="AB261" s="162"/>
      <c r="AC261" s="163"/>
      <c r="AD261" s="5">
        <f>SUM(AD247:AD260)</f>
        <v>550</v>
      </c>
      <c r="AJ261" s="3"/>
      <c r="AK261" s="3"/>
      <c r="AL261" s="3"/>
      <c r="AM261" s="3"/>
      <c r="AN261" s="20"/>
      <c r="AO261" s="3"/>
    </row>
    <row r="262" spans="2:41" x14ac:dyDescent="0.25">
      <c r="B262" s="13" t="s">
        <v>17</v>
      </c>
      <c r="C262" s="12"/>
      <c r="E262" s="15"/>
      <c r="F262" s="15"/>
      <c r="G262" s="15"/>
      <c r="N262" s="3"/>
      <c r="O262" s="3"/>
      <c r="P262" s="3"/>
      <c r="Q262" s="3"/>
      <c r="R262" s="20"/>
      <c r="S262" s="3"/>
      <c r="V262" s="19"/>
      <c r="X262" s="13" t="s">
        <v>17</v>
      </c>
      <c r="Y262" s="12"/>
      <c r="AA262" s="15"/>
      <c r="AB262" s="15"/>
      <c r="AC262" s="15"/>
      <c r="AJ262" s="3"/>
      <c r="AK262" s="3"/>
      <c r="AL262" s="3"/>
      <c r="AM262" s="3"/>
      <c r="AN262" s="20"/>
      <c r="AO262" s="3"/>
    </row>
    <row r="263" spans="2:41" x14ac:dyDescent="0.25">
      <c r="B263" s="14"/>
      <c r="C263" s="12"/>
      <c r="N263" s="161" t="s">
        <v>7</v>
      </c>
      <c r="O263" s="162"/>
      <c r="P263" s="162"/>
      <c r="Q263" s="163"/>
      <c r="R263" s="20">
        <f>SUM(R247:R262)</f>
        <v>0</v>
      </c>
      <c r="S263" s="3"/>
      <c r="V263" s="19"/>
      <c r="X263" s="14"/>
      <c r="Y263" s="12"/>
      <c r="AE263" s="1" t="s">
        <v>502</v>
      </c>
      <c r="AF263" s="1">
        <v>1190</v>
      </c>
      <c r="AJ263" s="161" t="s">
        <v>7</v>
      </c>
      <c r="AK263" s="162"/>
      <c r="AL263" s="162"/>
      <c r="AM263" s="163"/>
      <c r="AN263" s="20">
        <f>SUM(AN247:AN262)</f>
        <v>0</v>
      </c>
      <c r="AO263" s="3"/>
    </row>
    <row r="264" spans="2:41" x14ac:dyDescent="0.25">
      <c r="B264" s="14"/>
      <c r="C264" s="12"/>
      <c r="V264" s="19"/>
      <c r="X264" s="14"/>
      <c r="Y264" s="12"/>
    </row>
    <row r="265" spans="2:41" x14ac:dyDescent="0.25">
      <c r="B265" s="14"/>
      <c r="C265" s="12"/>
      <c r="V265" s="19"/>
      <c r="X265" s="14"/>
      <c r="Y265" s="12"/>
    </row>
    <row r="266" spans="2:41" x14ac:dyDescent="0.25">
      <c r="B266" s="14"/>
      <c r="C266" s="12"/>
      <c r="E266" s="16"/>
      <c r="V266" s="19"/>
      <c r="X266" s="14"/>
      <c r="Y266" s="12"/>
      <c r="AA266" s="16"/>
    </row>
    <row r="267" spans="2:41" x14ac:dyDescent="0.25">
      <c r="B267" s="14"/>
      <c r="C267" s="12"/>
      <c r="V267" s="19"/>
      <c r="X267" s="14"/>
      <c r="Y267" s="12"/>
    </row>
    <row r="268" spans="2:41" x14ac:dyDescent="0.25">
      <c r="B268" s="14"/>
      <c r="C268" s="12"/>
      <c r="V268" s="19"/>
      <c r="X268" s="14"/>
      <c r="Y268" s="12"/>
    </row>
    <row r="269" spans="2:41" x14ac:dyDescent="0.25">
      <c r="B269" s="14"/>
      <c r="C269" s="12"/>
      <c r="V269" s="19"/>
      <c r="X269" s="14"/>
      <c r="Y269" s="12"/>
    </row>
    <row r="270" spans="2:41" x14ac:dyDescent="0.25">
      <c r="B270" s="14"/>
      <c r="C270" s="12"/>
      <c r="V270" s="19"/>
      <c r="X270" s="14"/>
      <c r="Y270" s="12"/>
    </row>
    <row r="271" spans="2:41" x14ac:dyDescent="0.25">
      <c r="B271" s="14"/>
      <c r="C271" s="12"/>
      <c r="V271" s="19"/>
      <c r="X271" s="14"/>
      <c r="Y271" s="12"/>
    </row>
    <row r="272" spans="2:41" x14ac:dyDescent="0.25">
      <c r="B272" s="13"/>
      <c r="C272" s="12"/>
      <c r="V272" s="19"/>
      <c r="X272" s="13"/>
      <c r="Y272" s="12"/>
    </row>
    <row r="273" spans="2:31" x14ac:dyDescent="0.25">
      <c r="B273" s="17" t="s">
        <v>18</v>
      </c>
      <c r="C273" s="18">
        <f>SUM(C254:C272)</f>
        <v>0</v>
      </c>
      <c r="D273" s="30" t="s">
        <v>22</v>
      </c>
      <c r="E273" s="30" t="s">
        <v>21</v>
      </c>
      <c r="V273" s="19"/>
      <c r="X273" s="17" t="s">
        <v>18</v>
      </c>
      <c r="Y273" s="18">
        <f>SUM(Y254:Y272)</f>
        <v>0</v>
      </c>
      <c r="Z273" s="30" t="s">
        <v>22</v>
      </c>
      <c r="AA273" s="30" t="s">
        <v>21</v>
      </c>
    </row>
    <row r="274" spans="2:31" x14ac:dyDescent="0.25">
      <c r="E274" s="1" t="s">
        <v>19</v>
      </c>
      <c r="V274" s="19"/>
      <c r="AA274" s="1" t="s">
        <v>19</v>
      </c>
    </row>
    <row r="275" spans="2:31" x14ac:dyDescent="0.25">
      <c r="V275" s="19"/>
    </row>
    <row r="276" spans="2:31" x14ac:dyDescent="0.25">
      <c r="V276" s="19"/>
    </row>
    <row r="277" spans="2:31" x14ac:dyDescent="0.25">
      <c r="V277" s="19"/>
    </row>
    <row r="278" spans="2:31" x14ac:dyDescent="0.25">
      <c r="V278" s="19"/>
    </row>
    <row r="279" spans="2:31" x14ac:dyDescent="0.25">
      <c r="V279" s="19"/>
    </row>
    <row r="280" spans="2:31" x14ac:dyDescent="0.25">
      <c r="V280" s="19"/>
    </row>
    <row r="281" spans="2:31" x14ac:dyDescent="0.25">
      <c r="V281" s="19"/>
    </row>
    <row r="282" spans="2:31" x14ac:dyDescent="0.25">
      <c r="V282" s="19"/>
    </row>
    <row r="283" spans="2:31" x14ac:dyDescent="0.25">
      <c r="V283" s="19"/>
    </row>
    <row r="284" spans="2:31" x14ac:dyDescent="0.25">
      <c r="V284" s="19"/>
    </row>
    <row r="285" spans="2:31" x14ac:dyDescent="0.25">
      <c r="V285" s="19"/>
    </row>
    <row r="286" spans="2:31" x14ac:dyDescent="0.25">
      <c r="V286" s="19"/>
      <c r="AC286" s="164" t="s">
        <v>29</v>
      </c>
      <c r="AD286" s="164"/>
      <c r="AE286" s="164"/>
    </row>
    <row r="287" spans="2:31" x14ac:dyDescent="0.25">
      <c r="H287" s="165" t="s">
        <v>28</v>
      </c>
      <c r="I287" s="165"/>
      <c r="J287" s="165"/>
      <c r="V287" s="19"/>
      <c r="AC287" s="164"/>
      <c r="AD287" s="164"/>
      <c r="AE287" s="164"/>
    </row>
    <row r="288" spans="2:31" x14ac:dyDescent="0.25">
      <c r="H288" s="165"/>
      <c r="I288" s="165"/>
      <c r="J288" s="165"/>
      <c r="V288" s="19"/>
      <c r="AC288" s="164"/>
      <c r="AD288" s="164"/>
      <c r="AE288" s="164"/>
    </row>
    <row r="289" spans="2:41" x14ac:dyDescent="0.25">
      <c r="V289" s="19"/>
    </row>
    <row r="290" spans="2:41" x14ac:dyDescent="0.25">
      <c r="V290" s="19"/>
    </row>
    <row r="291" spans="2:41" ht="23.25" x14ac:dyDescent="0.35">
      <c r="B291" s="24" t="s">
        <v>65</v>
      </c>
      <c r="V291" s="19"/>
      <c r="X291" s="24" t="s">
        <v>65</v>
      </c>
    </row>
    <row r="292" spans="2:41" ht="23.25" x14ac:dyDescent="0.35">
      <c r="B292" s="25" t="s">
        <v>32</v>
      </c>
      <c r="C292" s="22">
        <f>IF(X245="PAGADO",0,Y250)</f>
        <v>0</v>
      </c>
      <c r="E292" s="166" t="s">
        <v>20</v>
      </c>
      <c r="F292" s="166"/>
      <c r="G292" s="166"/>
      <c r="H292" s="166"/>
      <c r="V292" s="19"/>
      <c r="X292" s="25" t="s">
        <v>603</v>
      </c>
      <c r="Y292" s="22">
        <f>IF(B292="PAGADO",0,C297)</f>
        <v>0</v>
      </c>
      <c r="AA292" s="166" t="s">
        <v>20</v>
      </c>
      <c r="AB292" s="166"/>
      <c r="AC292" s="166"/>
      <c r="AD292" s="166"/>
    </row>
    <row r="293" spans="2:41" x14ac:dyDescent="0.25">
      <c r="B293" s="1" t="s">
        <v>0</v>
      </c>
      <c r="C293" s="21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9"/>
      <c r="X293" s="1" t="s">
        <v>0</v>
      </c>
      <c r="Y293" s="21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2"/>
      <c r="E294" s="4"/>
      <c r="F294" s="3"/>
      <c r="G294" s="3"/>
      <c r="H294" s="5"/>
      <c r="N294" s="3"/>
      <c r="O294" s="3"/>
      <c r="P294" s="3"/>
      <c r="Q294" s="3"/>
      <c r="R294" s="20"/>
      <c r="S294" s="3"/>
      <c r="V294" s="19"/>
      <c r="Y294" s="22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20"/>
      <c r="AO294" s="3"/>
    </row>
    <row r="295" spans="2:41" x14ac:dyDescent="0.25">
      <c r="B295" s="1" t="s">
        <v>24</v>
      </c>
      <c r="C295" s="21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20"/>
      <c r="S295" s="3"/>
      <c r="V295" s="19"/>
      <c r="X295" s="1" t="s">
        <v>24</v>
      </c>
      <c r="Y295" s="21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20"/>
      <c r="AO295" s="3"/>
    </row>
    <row r="296" spans="2:41" x14ac:dyDescent="0.25">
      <c r="B296" s="1" t="s">
        <v>9</v>
      </c>
      <c r="C296" s="22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20"/>
      <c r="S296" s="3"/>
      <c r="V296" s="19"/>
      <c r="X296" s="1" t="s">
        <v>9</v>
      </c>
      <c r="Y296" s="22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6" t="s">
        <v>25</v>
      </c>
      <c r="C297" s="23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20"/>
      <c r="S297" s="3"/>
      <c r="V297" s="19"/>
      <c r="X297" s="6" t="s">
        <v>8</v>
      </c>
      <c r="Y297" s="23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20"/>
      <c r="AO297" s="3"/>
    </row>
    <row r="298" spans="2:41" ht="26.25" x14ac:dyDescent="0.4">
      <c r="B298" s="167" t="str">
        <f>IF(C297&lt;0,"NO PAGAR","COBRAR")</f>
        <v>COBRAR</v>
      </c>
      <c r="C298" s="167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67" t="str">
        <f>IF(Y297&lt;0,"NO PAGAR","COBRAR")</f>
        <v>COBRAR</v>
      </c>
      <c r="Y298" s="167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59" t="s">
        <v>9</v>
      </c>
      <c r="C299" s="160"/>
      <c r="E299" s="9"/>
      <c r="F299" s="10"/>
      <c r="G299" s="10"/>
      <c r="H299" s="5"/>
      <c r="N299" s="3"/>
      <c r="O299" s="3"/>
      <c r="P299" s="3"/>
      <c r="Q299" s="3"/>
      <c r="R299" s="20"/>
      <c r="S299" s="3"/>
      <c r="V299" s="19"/>
      <c r="X299" s="159" t="s">
        <v>9</v>
      </c>
      <c r="Y299" s="160"/>
      <c r="AA299" s="9"/>
      <c r="AB299" s="10"/>
      <c r="AC299" s="10"/>
      <c r="AD299" s="5"/>
      <c r="AJ299" s="3"/>
      <c r="AK299" s="3"/>
      <c r="AL299" s="3"/>
      <c r="AM299" s="3"/>
      <c r="AN299" s="20"/>
      <c r="AO299" s="3"/>
    </row>
    <row r="300" spans="2:41" x14ac:dyDescent="0.25">
      <c r="B300" s="11" t="str">
        <f>IF(C333&lt;0,"SALDO A FAVOR","SALDO ADELANTAD0'")</f>
        <v>SALDO ADELANTAD0'</v>
      </c>
      <c r="C300" s="12" t="b">
        <f>IF(Y250&lt;=0,Y250*-1)</f>
        <v>0</v>
      </c>
      <c r="E300" s="9"/>
      <c r="F300" s="10"/>
      <c r="G300" s="10"/>
      <c r="H300" s="5"/>
      <c r="N300" s="3"/>
      <c r="O300" s="3"/>
      <c r="P300" s="3"/>
      <c r="Q300" s="3"/>
      <c r="R300" s="20"/>
      <c r="S300" s="3"/>
      <c r="V300" s="19"/>
      <c r="X300" s="11" t="str">
        <f>IF(C297&lt;0,"SALDO ADELANTADO","SALDO A FAVOR'")</f>
        <v>SALDO A FAVOR'</v>
      </c>
      <c r="Y300" s="12">
        <f>IF(C297&lt;=0,C297*-1)</f>
        <v>0</v>
      </c>
      <c r="AA300" s="9"/>
      <c r="AB300" s="10"/>
      <c r="AC300" s="10"/>
      <c r="AD300" s="5"/>
      <c r="AJ300" s="3"/>
      <c r="AK300" s="3"/>
      <c r="AL300" s="3"/>
      <c r="AM300" s="3"/>
      <c r="AN300" s="20"/>
      <c r="AO300" s="3"/>
    </row>
    <row r="301" spans="2:41" x14ac:dyDescent="0.25">
      <c r="B301" s="13" t="s">
        <v>10</v>
      </c>
      <c r="C301" s="12">
        <f>R310</f>
        <v>0</v>
      </c>
      <c r="E301" s="9"/>
      <c r="F301" s="10"/>
      <c r="G301" s="10"/>
      <c r="H301" s="5"/>
      <c r="N301" s="3"/>
      <c r="O301" s="3"/>
      <c r="P301" s="3"/>
      <c r="Q301" s="3"/>
      <c r="R301" s="20"/>
      <c r="S301" s="3"/>
      <c r="V301" s="19"/>
      <c r="X301" s="13" t="s">
        <v>10</v>
      </c>
      <c r="Y301" s="12">
        <f>AN310</f>
        <v>0</v>
      </c>
      <c r="AA301" s="9"/>
      <c r="AB301" s="10"/>
      <c r="AC301" s="10"/>
      <c r="AD301" s="5"/>
      <c r="AJ301" s="3"/>
      <c r="AK301" s="3"/>
      <c r="AL301" s="3"/>
      <c r="AM301" s="3"/>
      <c r="AN301" s="20"/>
      <c r="AO301" s="3"/>
    </row>
    <row r="302" spans="2:41" x14ac:dyDescent="0.25">
      <c r="B302" s="13" t="s">
        <v>11</v>
      </c>
      <c r="C302" s="12"/>
      <c r="E302" s="9"/>
      <c r="F302" s="10"/>
      <c r="G302" s="10"/>
      <c r="H302" s="5"/>
      <c r="N302" s="3"/>
      <c r="O302" s="3"/>
      <c r="P302" s="3"/>
      <c r="Q302" s="3"/>
      <c r="R302" s="20"/>
      <c r="S302" s="3"/>
      <c r="V302" s="19"/>
      <c r="X302" s="13" t="s">
        <v>11</v>
      </c>
      <c r="Y302" s="12"/>
      <c r="AA302" s="9"/>
      <c r="AB302" s="10"/>
      <c r="AC302" s="10"/>
      <c r="AD302" s="5"/>
      <c r="AJ302" s="3"/>
      <c r="AK302" s="3"/>
      <c r="AL302" s="3"/>
      <c r="AM302" s="3"/>
      <c r="AN302" s="20"/>
      <c r="AO302" s="3"/>
    </row>
    <row r="303" spans="2:41" x14ac:dyDescent="0.25">
      <c r="B303" s="13" t="s">
        <v>12</v>
      </c>
      <c r="C303" s="12"/>
      <c r="E303" s="9"/>
      <c r="F303" s="10"/>
      <c r="G303" s="10"/>
      <c r="H303" s="5"/>
      <c r="N303" s="3"/>
      <c r="O303" s="3"/>
      <c r="P303" s="3"/>
      <c r="Q303" s="3"/>
      <c r="R303" s="20"/>
      <c r="S303" s="3"/>
      <c r="V303" s="19"/>
      <c r="X303" s="13" t="s">
        <v>12</v>
      </c>
      <c r="Y303" s="12"/>
      <c r="AA303" s="9"/>
      <c r="AB303" s="10"/>
      <c r="AC303" s="10"/>
      <c r="AD303" s="5"/>
      <c r="AJ303" s="3"/>
      <c r="AK303" s="3"/>
      <c r="AL303" s="3"/>
      <c r="AM303" s="3"/>
      <c r="AN303" s="20"/>
      <c r="AO303" s="3"/>
    </row>
    <row r="304" spans="2:41" x14ac:dyDescent="0.25">
      <c r="B304" s="13" t="s">
        <v>13</v>
      </c>
      <c r="C304" s="12"/>
      <c r="E304" s="9"/>
      <c r="F304" s="10"/>
      <c r="G304" s="10"/>
      <c r="H304" s="5"/>
      <c r="N304" s="3"/>
      <c r="O304" s="3"/>
      <c r="P304" s="3"/>
      <c r="Q304" s="3"/>
      <c r="R304" s="20"/>
      <c r="S304" s="3"/>
      <c r="V304" s="19"/>
      <c r="X304" s="13" t="s">
        <v>13</v>
      </c>
      <c r="Y304" s="12"/>
      <c r="AA304" s="9"/>
      <c r="AB304" s="10"/>
      <c r="AC304" s="10"/>
      <c r="AD304" s="5"/>
      <c r="AJ304" s="3"/>
      <c r="AK304" s="3"/>
      <c r="AL304" s="3"/>
      <c r="AM304" s="3"/>
      <c r="AN304" s="20"/>
      <c r="AO304" s="3"/>
    </row>
    <row r="305" spans="2:41" x14ac:dyDescent="0.25">
      <c r="B305" s="13" t="s">
        <v>14</v>
      </c>
      <c r="C305" s="12"/>
      <c r="E305" s="9"/>
      <c r="F305" s="10"/>
      <c r="G305" s="10"/>
      <c r="H305" s="5"/>
      <c r="N305" s="3"/>
      <c r="O305" s="3"/>
      <c r="P305" s="3"/>
      <c r="Q305" s="3"/>
      <c r="R305" s="20"/>
      <c r="S305" s="3"/>
      <c r="V305" s="19"/>
      <c r="X305" s="13" t="s">
        <v>14</v>
      </c>
      <c r="Y305" s="12"/>
      <c r="AA305" s="9"/>
      <c r="AB305" s="10"/>
      <c r="AC305" s="10"/>
      <c r="AD305" s="5"/>
      <c r="AJ305" s="3"/>
      <c r="AK305" s="3"/>
      <c r="AL305" s="3"/>
      <c r="AM305" s="3"/>
      <c r="AN305" s="20"/>
      <c r="AO305" s="3"/>
    </row>
    <row r="306" spans="2:41" x14ac:dyDescent="0.25">
      <c r="B306" s="13" t="s">
        <v>15</v>
      </c>
      <c r="C306" s="12"/>
      <c r="E306" s="9"/>
      <c r="F306" s="10"/>
      <c r="G306" s="10"/>
      <c r="H306" s="5"/>
      <c r="N306" s="3"/>
      <c r="O306" s="3"/>
      <c r="P306" s="3"/>
      <c r="Q306" s="3"/>
      <c r="R306" s="20"/>
      <c r="S306" s="3"/>
      <c r="V306" s="19"/>
      <c r="X306" s="13" t="s">
        <v>15</v>
      </c>
      <c r="Y306" s="12"/>
      <c r="AA306" s="9"/>
      <c r="AB306" s="10"/>
      <c r="AC306" s="10"/>
      <c r="AD306" s="5"/>
      <c r="AJ306" s="3"/>
      <c r="AK306" s="3"/>
      <c r="AL306" s="3"/>
      <c r="AM306" s="3"/>
      <c r="AN306" s="20"/>
      <c r="AO306" s="3"/>
    </row>
    <row r="307" spans="2:41" x14ac:dyDescent="0.25">
      <c r="B307" s="13" t="s">
        <v>16</v>
      </c>
      <c r="C307" s="12"/>
      <c r="E307" s="9"/>
      <c r="F307" s="10"/>
      <c r="G307" s="10"/>
      <c r="H307" s="5"/>
      <c r="N307" s="3"/>
      <c r="O307" s="3"/>
      <c r="P307" s="3"/>
      <c r="Q307" s="3"/>
      <c r="R307" s="20"/>
      <c r="S307" s="3"/>
      <c r="V307" s="19"/>
      <c r="X307" s="13" t="s">
        <v>16</v>
      </c>
      <c r="Y307" s="12"/>
      <c r="AA307" s="9"/>
      <c r="AB307" s="10"/>
      <c r="AC307" s="10"/>
      <c r="AD307" s="5"/>
      <c r="AJ307" s="3"/>
      <c r="AK307" s="3"/>
      <c r="AL307" s="3"/>
      <c r="AM307" s="3"/>
      <c r="AN307" s="20"/>
      <c r="AO307" s="3"/>
    </row>
    <row r="308" spans="2:41" x14ac:dyDescent="0.25">
      <c r="B308" s="13" t="s">
        <v>17</v>
      </c>
      <c r="C308" s="12"/>
      <c r="E308" s="161" t="s">
        <v>7</v>
      </c>
      <c r="F308" s="162"/>
      <c r="G308" s="163"/>
      <c r="H308" s="5">
        <f>SUM(H294:H307)</f>
        <v>0</v>
      </c>
      <c r="N308" s="3"/>
      <c r="O308" s="3"/>
      <c r="P308" s="3"/>
      <c r="Q308" s="3"/>
      <c r="R308" s="20"/>
      <c r="S308" s="3"/>
      <c r="V308" s="19"/>
      <c r="X308" s="13" t="s">
        <v>17</v>
      </c>
      <c r="Y308" s="12"/>
      <c r="AA308" s="161" t="s">
        <v>7</v>
      </c>
      <c r="AB308" s="162"/>
      <c r="AC308" s="163"/>
      <c r="AD308" s="5">
        <f>SUM(AD294:AD307)</f>
        <v>300</v>
      </c>
      <c r="AJ308" s="3"/>
      <c r="AK308" s="3"/>
      <c r="AL308" s="3"/>
      <c r="AM308" s="3"/>
      <c r="AN308" s="20"/>
      <c r="AO308" s="3"/>
    </row>
    <row r="309" spans="2:41" x14ac:dyDescent="0.25">
      <c r="B309" s="14"/>
      <c r="C309" s="12"/>
      <c r="E309" s="15"/>
      <c r="F309" s="15"/>
      <c r="G309" s="15"/>
      <c r="N309" s="3"/>
      <c r="O309" s="3"/>
      <c r="P309" s="3"/>
      <c r="Q309" s="3"/>
      <c r="R309" s="20"/>
      <c r="S309" s="3"/>
      <c r="V309" s="19"/>
      <c r="X309" s="14"/>
      <c r="Y309" s="12"/>
      <c r="AA309" s="15"/>
      <c r="AB309" s="15"/>
      <c r="AC309" s="15"/>
      <c r="AJ309" s="3"/>
      <c r="AK309" s="3"/>
      <c r="AL309" s="3"/>
      <c r="AM309" s="3"/>
      <c r="AN309" s="20"/>
      <c r="AO309" s="3"/>
    </row>
    <row r="310" spans="2:41" x14ac:dyDescent="0.25">
      <c r="B310" s="14"/>
      <c r="C310" s="12"/>
      <c r="N310" s="161" t="s">
        <v>7</v>
      </c>
      <c r="O310" s="162"/>
      <c r="P310" s="162"/>
      <c r="Q310" s="163"/>
      <c r="R310" s="20">
        <f>SUM(R294:R309)</f>
        <v>0</v>
      </c>
      <c r="S310" s="3"/>
      <c r="V310" s="19"/>
      <c r="X310" s="14"/>
      <c r="Y310" s="12"/>
      <c r="AJ310" s="161" t="s">
        <v>7</v>
      </c>
      <c r="AK310" s="162"/>
      <c r="AL310" s="162"/>
      <c r="AM310" s="163"/>
      <c r="AN310" s="20">
        <f>SUM(AN294:AN309)</f>
        <v>0</v>
      </c>
      <c r="AO310" s="3"/>
    </row>
    <row r="311" spans="2:41" x14ac:dyDescent="0.25">
      <c r="B311" s="14"/>
      <c r="C311" s="12"/>
      <c r="V311" s="19"/>
      <c r="X311" s="14"/>
      <c r="Y311" s="12"/>
    </row>
    <row r="312" spans="2:41" x14ac:dyDescent="0.25">
      <c r="B312" s="14"/>
      <c r="C312" s="12"/>
      <c r="V312" s="19"/>
      <c r="X312" s="14"/>
      <c r="Y312" s="12"/>
    </row>
    <row r="313" spans="2:41" x14ac:dyDescent="0.25">
      <c r="B313" s="14"/>
      <c r="C313" s="12"/>
      <c r="E313" s="16"/>
      <c r="V313" s="19"/>
      <c r="X313" s="14"/>
      <c r="Y313" s="12"/>
      <c r="AA313" s="16"/>
    </row>
    <row r="314" spans="2:41" x14ac:dyDescent="0.25">
      <c r="B314" s="14"/>
      <c r="C314" s="12"/>
      <c r="V314" s="19"/>
      <c r="X314" s="14"/>
      <c r="Y314" s="12"/>
    </row>
    <row r="315" spans="2:41" x14ac:dyDescent="0.25">
      <c r="B315" s="14"/>
      <c r="C315" s="12"/>
      <c r="V315" s="19"/>
      <c r="X315" s="14"/>
      <c r="Y315" s="12"/>
    </row>
    <row r="316" spans="2:41" x14ac:dyDescent="0.25">
      <c r="B316" s="14"/>
      <c r="C316" s="12"/>
      <c r="V316" s="19"/>
      <c r="X316" s="14"/>
      <c r="Y316" s="12"/>
    </row>
    <row r="317" spans="2:41" x14ac:dyDescent="0.25">
      <c r="B317" s="14"/>
      <c r="C317" s="12"/>
      <c r="V317" s="19"/>
      <c r="X317" s="14"/>
      <c r="Y317" s="12"/>
    </row>
    <row r="318" spans="2:41" x14ac:dyDescent="0.25">
      <c r="B318" s="13"/>
      <c r="C318" s="12"/>
      <c r="V318" s="19"/>
      <c r="X318" s="13"/>
      <c r="Y318" s="12"/>
    </row>
    <row r="319" spans="2:41" x14ac:dyDescent="0.25">
      <c r="B319" s="17" t="s">
        <v>18</v>
      </c>
      <c r="C319" s="18">
        <f>SUM(C300:C318)</f>
        <v>0</v>
      </c>
      <c r="V319" s="19"/>
      <c r="X319" s="17" t="s">
        <v>18</v>
      </c>
      <c r="Y319" s="18">
        <f>SUM(Y300:Y318)</f>
        <v>0</v>
      </c>
    </row>
    <row r="320" spans="2:41" x14ac:dyDescent="0.25">
      <c r="D320" s="30" t="s">
        <v>22</v>
      </c>
      <c r="E320" s="30" t="s">
        <v>21</v>
      </c>
      <c r="V320" s="19"/>
      <c r="Z320" s="30" t="s">
        <v>22</v>
      </c>
      <c r="AA320" s="30" t="s">
        <v>21</v>
      </c>
    </row>
    <row r="321" spans="1:43" x14ac:dyDescent="0.25">
      <c r="E321" s="1" t="s">
        <v>19</v>
      </c>
      <c r="V321" s="19"/>
      <c r="AA321" s="1" t="s">
        <v>19</v>
      </c>
    </row>
    <row r="322" spans="1:43" x14ac:dyDescent="0.25">
      <c r="V322" s="19"/>
    </row>
    <row r="323" spans="1:43" x14ac:dyDescent="0.25">
      <c r="V323" s="19"/>
    </row>
    <row r="324" spans="1:43" x14ac:dyDescent="0.25">
      <c r="V324" s="19"/>
    </row>
    <row r="325" spans="1:43" x14ac:dyDescent="0.25">
      <c r="V325" s="19"/>
    </row>
    <row r="326" spans="1:43" x14ac:dyDescent="0.25">
      <c r="V326" s="19"/>
    </row>
    <row r="327" spans="1:43" x14ac:dyDescent="0.25">
      <c r="V327" s="19"/>
    </row>
    <row r="328" spans="1:43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</row>
    <row r="329" spans="1:43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</row>
    <row r="330" spans="1:43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</row>
    <row r="331" spans="1:43" x14ac:dyDescent="0.25">
      <c r="V331" s="19"/>
    </row>
    <row r="332" spans="1:43" x14ac:dyDescent="0.25">
      <c r="H332" s="165" t="s">
        <v>30</v>
      </c>
      <c r="I332" s="165"/>
      <c r="J332" s="165"/>
      <c r="V332" s="19"/>
      <c r="AA332" s="165" t="s">
        <v>31</v>
      </c>
      <c r="AB332" s="165"/>
      <c r="AC332" s="165"/>
    </row>
    <row r="333" spans="1:43" x14ac:dyDescent="0.25">
      <c r="H333" s="165"/>
      <c r="I333" s="165"/>
      <c r="J333" s="165"/>
      <c r="V333" s="19"/>
      <c r="AA333" s="165"/>
      <c r="AB333" s="165"/>
      <c r="AC333" s="165"/>
    </row>
    <row r="334" spans="1:43" x14ac:dyDescent="0.25">
      <c r="V334" s="19"/>
    </row>
    <row r="335" spans="1:43" x14ac:dyDescent="0.25">
      <c r="V335" s="19"/>
    </row>
    <row r="336" spans="1:43" ht="23.25" x14ac:dyDescent="0.35">
      <c r="B336" s="26" t="s">
        <v>65</v>
      </c>
      <c r="V336" s="19"/>
      <c r="X336" s="24" t="s">
        <v>65</v>
      </c>
    </row>
    <row r="337" spans="2:41" ht="23.25" x14ac:dyDescent="0.35">
      <c r="B337" s="25" t="s">
        <v>130</v>
      </c>
      <c r="C337" s="22">
        <f>IF(X292="PAGADO",0,C297)</f>
        <v>0</v>
      </c>
      <c r="E337" s="166" t="s">
        <v>586</v>
      </c>
      <c r="F337" s="166"/>
      <c r="G337" s="166"/>
      <c r="H337" s="166"/>
      <c r="V337" s="19"/>
      <c r="X337" s="25" t="s">
        <v>32</v>
      </c>
      <c r="Y337" s="22">
        <f>IF(B337="PAGADO",0,C342)</f>
        <v>0</v>
      </c>
      <c r="AA337" s="166" t="s">
        <v>20</v>
      </c>
      <c r="AB337" s="166"/>
      <c r="AC337" s="166"/>
      <c r="AD337" s="166"/>
    </row>
    <row r="338" spans="2:41" x14ac:dyDescent="0.25">
      <c r="B338" s="1" t="s">
        <v>0</v>
      </c>
      <c r="C338" s="21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9"/>
      <c r="X338" s="1" t="s">
        <v>0</v>
      </c>
      <c r="Y338" s="21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2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20"/>
      <c r="S339" s="3"/>
      <c r="V339" s="19"/>
      <c r="Y339" s="22"/>
      <c r="AA339" s="4"/>
      <c r="AB339" s="3"/>
      <c r="AC339" s="3"/>
      <c r="AD339" s="5"/>
      <c r="AJ339" s="3"/>
      <c r="AK339" s="3"/>
      <c r="AL339" s="3"/>
      <c r="AM339" s="3"/>
      <c r="AN339" s="20"/>
      <c r="AO339" s="3"/>
    </row>
    <row r="340" spans="2:41" x14ac:dyDescent="0.25">
      <c r="B340" s="1" t="s">
        <v>24</v>
      </c>
      <c r="C340" s="21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20"/>
      <c r="S340" s="3"/>
      <c r="V340" s="19"/>
      <c r="X340" s="1" t="s">
        <v>24</v>
      </c>
      <c r="Y340" s="21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" t="s">
        <v>9</v>
      </c>
      <c r="C341" s="22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20"/>
      <c r="S341" s="3"/>
      <c r="V341" s="19"/>
      <c r="X341" s="1" t="s">
        <v>9</v>
      </c>
      <c r="Y341" s="22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6" t="s">
        <v>26</v>
      </c>
      <c r="C342" s="23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20"/>
      <c r="S342" s="3"/>
      <c r="V342" s="19"/>
      <c r="X342" s="6" t="s">
        <v>27</v>
      </c>
      <c r="Y342" s="23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20"/>
      <c r="AO342" s="3"/>
    </row>
    <row r="343" spans="2:41" ht="23.25" x14ac:dyDescent="0.35">
      <c r="B343" s="6"/>
      <c r="C343" s="7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68" t="str">
        <f>IF(Y342&lt;0,"NO PAGAR","COBRAR'")</f>
        <v>COBRAR'</v>
      </c>
      <c r="Y343" s="168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ht="23.25" x14ac:dyDescent="0.35">
      <c r="B344" s="168" t="str">
        <f>IF(C342&lt;0,"NO PAGAR","COBRAR'")</f>
        <v>COBRAR'</v>
      </c>
      <c r="C344" s="168"/>
      <c r="E344" s="9"/>
      <c r="F344" s="10"/>
      <c r="G344" s="10"/>
      <c r="H344" s="5"/>
      <c r="N344" s="3"/>
      <c r="O344" s="3"/>
      <c r="P344" s="3"/>
      <c r="Q344" s="3"/>
      <c r="R344" s="20"/>
      <c r="S344" s="3"/>
      <c r="V344" s="19"/>
      <c r="X344" s="6"/>
      <c r="Y344" s="8"/>
      <c r="AA344" s="9"/>
      <c r="AB344" s="10"/>
      <c r="AC344" s="10"/>
      <c r="AD344" s="5"/>
      <c r="AJ344" s="3"/>
      <c r="AK344" s="3"/>
      <c r="AL344" s="3"/>
      <c r="AM344" s="3"/>
      <c r="AN344" s="20"/>
      <c r="AO344" s="3"/>
    </row>
    <row r="345" spans="2:41" x14ac:dyDescent="0.25">
      <c r="B345" s="159" t="s">
        <v>9</v>
      </c>
      <c r="C345" s="160"/>
      <c r="E345" s="9"/>
      <c r="F345" s="10"/>
      <c r="G345" s="10"/>
      <c r="H345" s="5"/>
      <c r="N345" s="3"/>
      <c r="O345" s="3"/>
      <c r="P345" s="3"/>
      <c r="Q345" s="3"/>
      <c r="R345" s="20"/>
      <c r="S345" s="3"/>
      <c r="V345" s="19"/>
      <c r="X345" s="159" t="s">
        <v>9</v>
      </c>
      <c r="Y345" s="160"/>
      <c r="AA345" s="9"/>
      <c r="AB345" s="10"/>
      <c r="AC345" s="10"/>
      <c r="AD345" s="5"/>
      <c r="AJ345" s="3"/>
      <c r="AK345" s="3"/>
      <c r="AL345" s="3"/>
      <c r="AM345" s="3"/>
      <c r="AN345" s="20"/>
      <c r="AO345" s="3"/>
    </row>
    <row r="346" spans="2:41" x14ac:dyDescent="0.25">
      <c r="B346" s="11" t="str">
        <f>IF(Y297&lt;0,"SALDO ADELANTADO","SALDO A FAVOR '")</f>
        <v>SALDO A FAVOR '</v>
      </c>
      <c r="C346" s="12" t="b">
        <f>IF(Y297&lt;=0,Y297*-1)</f>
        <v>0</v>
      </c>
      <c r="E346" s="9"/>
      <c r="F346" s="10"/>
      <c r="G346" s="10"/>
      <c r="H346" s="5"/>
      <c r="N346" s="3"/>
      <c r="O346" s="3"/>
      <c r="P346" s="3"/>
      <c r="Q346" s="3"/>
      <c r="R346" s="20"/>
      <c r="S346" s="3"/>
      <c r="V346" s="19"/>
      <c r="X346" s="11" t="str">
        <f>IF(C342&lt;0,"SALDO ADELANTADO","SALDO A FAVOR'")</f>
        <v>SALDO A FAVOR'</v>
      </c>
      <c r="Y346" s="12" t="b">
        <f>IF(C342&lt;=0,C342*-1)</f>
        <v>0</v>
      </c>
      <c r="AA346" s="9"/>
      <c r="AB346" s="10"/>
      <c r="AC346" s="10"/>
      <c r="AD346" s="5"/>
      <c r="AJ346" s="3"/>
      <c r="AK346" s="3"/>
      <c r="AL346" s="3"/>
      <c r="AM346" s="3"/>
      <c r="AN346" s="20"/>
      <c r="AO346" s="3"/>
    </row>
    <row r="347" spans="2:41" x14ac:dyDescent="0.25">
      <c r="B347" s="13" t="s">
        <v>10</v>
      </c>
      <c r="C347" s="12">
        <f>R355</f>
        <v>0</v>
      </c>
      <c r="E347" s="9"/>
      <c r="F347" s="10"/>
      <c r="G347" s="10"/>
      <c r="H347" s="5"/>
      <c r="N347" s="3"/>
      <c r="O347" s="3"/>
      <c r="P347" s="3"/>
      <c r="Q347" s="3"/>
      <c r="R347" s="20"/>
      <c r="S347" s="3"/>
      <c r="V347" s="19"/>
      <c r="X347" s="13" t="s">
        <v>10</v>
      </c>
      <c r="Y347" s="12">
        <f>AN355</f>
        <v>0</v>
      </c>
      <c r="AA347" s="9"/>
      <c r="AB347" s="10"/>
      <c r="AC347" s="10"/>
      <c r="AD347" s="5"/>
      <c r="AJ347" s="3"/>
      <c r="AK347" s="3"/>
      <c r="AL347" s="3"/>
      <c r="AM347" s="3"/>
      <c r="AN347" s="20"/>
      <c r="AO347" s="3"/>
    </row>
    <row r="348" spans="2:41" x14ac:dyDescent="0.25">
      <c r="B348" s="13" t="s">
        <v>11</v>
      </c>
      <c r="C348" s="12"/>
      <c r="E348" s="9"/>
      <c r="F348" s="10"/>
      <c r="G348" s="10"/>
      <c r="H348" s="5"/>
      <c r="N348" s="3"/>
      <c r="O348" s="3"/>
      <c r="P348" s="3"/>
      <c r="Q348" s="3"/>
      <c r="R348" s="20"/>
      <c r="S348" s="3"/>
      <c r="V348" s="19"/>
      <c r="X348" s="13" t="s">
        <v>11</v>
      </c>
      <c r="Y348" s="12"/>
      <c r="AA348" s="9"/>
      <c r="AB348" s="10"/>
      <c r="AC348" s="10"/>
      <c r="AD348" s="5"/>
      <c r="AJ348" s="3"/>
      <c r="AK348" s="3"/>
      <c r="AL348" s="3"/>
      <c r="AM348" s="3"/>
      <c r="AN348" s="20"/>
      <c r="AO348" s="3"/>
    </row>
    <row r="349" spans="2:41" x14ac:dyDescent="0.25">
      <c r="B349" s="13" t="s">
        <v>12</v>
      </c>
      <c r="C349" s="12"/>
      <c r="E349" s="9"/>
      <c r="F349" s="10"/>
      <c r="G349" s="10"/>
      <c r="H349" s="5"/>
      <c r="N349" s="3"/>
      <c r="O349" s="3"/>
      <c r="P349" s="3"/>
      <c r="Q349" s="3"/>
      <c r="R349" s="20"/>
      <c r="S349" s="3"/>
      <c r="V349" s="19"/>
      <c r="X349" s="13" t="s">
        <v>12</v>
      </c>
      <c r="Y349" s="12"/>
      <c r="AA349" s="9"/>
      <c r="AB349" s="10"/>
      <c r="AC349" s="10"/>
      <c r="AD349" s="5"/>
      <c r="AJ349" s="3"/>
      <c r="AK349" s="3"/>
      <c r="AL349" s="3"/>
      <c r="AM349" s="3"/>
      <c r="AN349" s="20"/>
      <c r="AO349" s="3"/>
    </row>
    <row r="350" spans="2:41" x14ac:dyDescent="0.25">
      <c r="B350" s="13" t="s">
        <v>13</v>
      </c>
      <c r="C350" s="12"/>
      <c r="E350" s="9"/>
      <c r="F350" s="10"/>
      <c r="G350" s="10"/>
      <c r="H350" s="5"/>
      <c r="N350" s="3"/>
      <c r="O350" s="3"/>
      <c r="P350" s="3"/>
      <c r="Q350" s="3"/>
      <c r="R350" s="20"/>
      <c r="S350" s="3"/>
      <c r="V350" s="19"/>
      <c r="X350" s="13" t="s">
        <v>13</v>
      </c>
      <c r="Y350" s="12"/>
      <c r="AA350" s="9"/>
      <c r="AB350" s="10"/>
      <c r="AC350" s="10"/>
      <c r="AD350" s="5"/>
      <c r="AJ350" s="3"/>
      <c r="AK350" s="3"/>
      <c r="AL350" s="3"/>
      <c r="AM350" s="3"/>
      <c r="AN350" s="20"/>
      <c r="AO350" s="3"/>
    </row>
    <row r="351" spans="2:41" x14ac:dyDescent="0.25">
      <c r="B351" s="13" t="s">
        <v>14</v>
      </c>
      <c r="C351" s="12"/>
      <c r="E351" s="9"/>
      <c r="F351" s="10"/>
      <c r="G351" s="10"/>
      <c r="H351" s="5"/>
      <c r="N351" s="3"/>
      <c r="O351" s="3"/>
      <c r="P351" s="3"/>
      <c r="Q351" s="3"/>
      <c r="R351" s="20"/>
      <c r="S351" s="3"/>
      <c r="V351" s="19"/>
      <c r="X351" s="13" t="s">
        <v>14</v>
      </c>
      <c r="Y351" s="12"/>
      <c r="AA351" s="9"/>
      <c r="AB351" s="10"/>
      <c r="AC351" s="10"/>
      <c r="AD351" s="5"/>
      <c r="AJ351" s="3"/>
      <c r="AK351" s="3"/>
      <c r="AL351" s="3"/>
      <c r="AM351" s="3"/>
      <c r="AN351" s="20"/>
      <c r="AO351" s="3"/>
    </row>
    <row r="352" spans="2:41" x14ac:dyDescent="0.25">
      <c r="B352" s="13" t="s">
        <v>15</v>
      </c>
      <c r="C352" s="12"/>
      <c r="E352" s="9"/>
      <c r="F352" s="10"/>
      <c r="G352" s="10"/>
      <c r="H352" s="5"/>
      <c r="N352" s="3"/>
      <c r="O352" s="3"/>
      <c r="P352" s="3"/>
      <c r="Q352" s="3"/>
      <c r="R352" s="20"/>
      <c r="S352" s="3"/>
      <c r="V352" s="19"/>
      <c r="X352" s="13" t="s">
        <v>15</v>
      </c>
      <c r="Y352" s="12"/>
      <c r="AA352" s="9"/>
      <c r="AB352" s="10"/>
      <c r="AC352" s="10"/>
      <c r="AD352" s="5"/>
      <c r="AJ352" s="3"/>
      <c r="AK352" s="3"/>
      <c r="AL352" s="3"/>
      <c r="AM352" s="3"/>
      <c r="AN352" s="20"/>
      <c r="AO352" s="3"/>
    </row>
    <row r="353" spans="2:41" x14ac:dyDescent="0.25">
      <c r="B353" s="13" t="s">
        <v>16</v>
      </c>
      <c r="C353" s="12"/>
      <c r="E353" s="161" t="s">
        <v>7</v>
      </c>
      <c r="F353" s="162"/>
      <c r="G353" s="163"/>
      <c r="H353" s="5">
        <f>SUM(H339:H352)</f>
        <v>1100</v>
      </c>
      <c r="N353" s="3"/>
      <c r="O353" s="3"/>
      <c r="P353" s="3"/>
      <c r="Q353" s="3"/>
      <c r="R353" s="20"/>
      <c r="S353" s="3"/>
      <c r="V353" s="19"/>
      <c r="X353" s="13" t="s">
        <v>16</v>
      </c>
      <c r="Y353" s="12"/>
      <c r="AA353" s="161" t="s">
        <v>7</v>
      </c>
      <c r="AB353" s="162"/>
      <c r="AC353" s="163"/>
      <c r="AD353" s="5">
        <f>SUM(AD339:AD352)</f>
        <v>0</v>
      </c>
      <c r="AJ353" s="3"/>
      <c r="AK353" s="3"/>
      <c r="AL353" s="3"/>
      <c r="AM353" s="3"/>
      <c r="AN353" s="20"/>
      <c r="AO353" s="3"/>
    </row>
    <row r="354" spans="2:41" x14ac:dyDescent="0.25">
      <c r="B354" s="13" t="s">
        <v>17</v>
      </c>
      <c r="C354" s="12"/>
      <c r="E354" s="15"/>
      <c r="F354" s="15"/>
      <c r="G354" s="15"/>
      <c r="N354" s="3"/>
      <c r="O354" s="3"/>
      <c r="P354" s="3"/>
      <c r="Q354" s="3"/>
      <c r="R354" s="20"/>
      <c r="S354" s="3"/>
      <c r="V354" s="19"/>
      <c r="X354" s="13" t="s">
        <v>17</v>
      </c>
      <c r="Y354" s="12"/>
      <c r="AA354" s="15"/>
      <c r="AB354" s="15"/>
      <c r="AC354" s="15"/>
      <c r="AJ354" s="3"/>
      <c r="AK354" s="3"/>
      <c r="AL354" s="3"/>
      <c r="AM354" s="3"/>
      <c r="AN354" s="20"/>
      <c r="AO354" s="3"/>
    </row>
    <row r="355" spans="2:41" x14ac:dyDescent="0.25">
      <c r="B355" s="14"/>
      <c r="C355" s="12"/>
      <c r="N355" s="161" t="s">
        <v>7</v>
      </c>
      <c r="O355" s="162"/>
      <c r="P355" s="162"/>
      <c r="Q355" s="163"/>
      <c r="R355" s="20">
        <f>SUM(R339:R354)</f>
        <v>0</v>
      </c>
      <c r="S355" s="3"/>
      <c r="V355" s="19"/>
      <c r="X355" s="14"/>
      <c r="Y355" s="12"/>
      <c r="AJ355" s="161" t="s">
        <v>7</v>
      </c>
      <c r="AK355" s="162"/>
      <c r="AL355" s="162"/>
      <c r="AM355" s="163"/>
      <c r="AN355" s="20">
        <f>SUM(AN339:AN354)</f>
        <v>0</v>
      </c>
      <c r="AO355" s="3"/>
    </row>
    <row r="356" spans="2:41" x14ac:dyDescent="0.25">
      <c r="B356" s="14"/>
      <c r="C356" s="12"/>
      <c r="V356" s="19"/>
      <c r="X356" s="14"/>
      <c r="Y356" s="12"/>
    </row>
    <row r="357" spans="2:41" x14ac:dyDescent="0.25">
      <c r="B357" s="14"/>
      <c r="C357" s="12"/>
      <c r="V357" s="19"/>
      <c r="X357" s="14"/>
      <c r="Y357" s="12"/>
    </row>
    <row r="358" spans="2:41" x14ac:dyDescent="0.25">
      <c r="B358" s="13"/>
      <c r="C358" s="12"/>
      <c r="V358" s="19"/>
      <c r="X358" s="13"/>
      <c r="Y358" s="12"/>
    </row>
    <row r="359" spans="2:41" x14ac:dyDescent="0.25">
      <c r="B359" s="17" t="s">
        <v>18</v>
      </c>
      <c r="C359" s="18">
        <f>SUM(C346:C358)</f>
        <v>0</v>
      </c>
      <c r="D359" s="30" t="s">
        <v>22</v>
      </c>
      <c r="E359" s="30" t="s">
        <v>21</v>
      </c>
      <c r="V359" s="19"/>
      <c r="X359" s="17" t="s">
        <v>18</v>
      </c>
      <c r="Y359" s="18">
        <f>SUM(Y346:Y358)</f>
        <v>0</v>
      </c>
      <c r="Z359" s="30" t="s">
        <v>22</v>
      </c>
      <c r="AA359" s="30" t="s">
        <v>21</v>
      </c>
    </row>
    <row r="360" spans="2:41" x14ac:dyDescent="0.25">
      <c r="E360" s="1" t="s">
        <v>19</v>
      </c>
      <c r="V360" s="19"/>
      <c r="AA360" s="1" t="s">
        <v>19</v>
      </c>
    </row>
    <row r="361" spans="2:41" x14ac:dyDescent="0.25">
      <c r="V361" s="19"/>
    </row>
    <row r="362" spans="2:41" x14ac:dyDescent="0.25">
      <c r="V362" s="19"/>
    </row>
    <row r="363" spans="2:41" x14ac:dyDescent="0.25">
      <c r="V363" s="19"/>
    </row>
    <row r="364" spans="2:41" x14ac:dyDescent="0.25">
      <c r="V364" s="19"/>
    </row>
    <row r="365" spans="2:41" x14ac:dyDescent="0.25">
      <c r="V365" s="19"/>
    </row>
    <row r="366" spans="2:41" x14ac:dyDescent="0.25">
      <c r="V366" s="19"/>
    </row>
    <row r="367" spans="2:41" x14ac:dyDescent="0.25">
      <c r="V367" s="19"/>
    </row>
    <row r="368" spans="2:41" x14ac:dyDescent="0.25">
      <c r="V368" s="19"/>
    </row>
    <row r="369" spans="2:41" x14ac:dyDescent="0.25">
      <c r="V369" s="19"/>
    </row>
    <row r="370" spans="2:41" x14ac:dyDescent="0.25">
      <c r="V370" s="19"/>
    </row>
    <row r="371" spans="2:41" x14ac:dyDescent="0.25">
      <c r="V371" s="19"/>
    </row>
    <row r="372" spans="2:41" x14ac:dyDescent="0.25">
      <c r="V372" s="19"/>
    </row>
    <row r="373" spans="2:41" x14ac:dyDescent="0.25">
      <c r="V373" s="19"/>
      <c r="AC373" s="164" t="s">
        <v>29</v>
      </c>
      <c r="AD373" s="164"/>
      <c r="AE373" s="164"/>
    </row>
    <row r="374" spans="2:41" x14ac:dyDescent="0.25">
      <c r="H374" s="165" t="s">
        <v>28</v>
      </c>
      <c r="I374" s="165"/>
      <c r="J374" s="165"/>
      <c r="V374" s="19"/>
      <c r="AC374" s="164"/>
      <c r="AD374" s="164"/>
      <c r="AE374" s="164"/>
    </row>
    <row r="375" spans="2:41" x14ac:dyDescent="0.25">
      <c r="H375" s="165"/>
      <c r="I375" s="165"/>
      <c r="J375" s="165"/>
      <c r="V375" s="19"/>
      <c r="AC375" s="164"/>
      <c r="AD375" s="164"/>
      <c r="AE375" s="164"/>
    </row>
    <row r="376" spans="2:41" x14ac:dyDescent="0.25">
      <c r="V376" s="19"/>
    </row>
    <row r="377" spans="2:41" x14ac:dyDescent="0.25">
      <c r="V377" s="19"/>
    </row>
    <row r="378" spans="2:41" ht="23.25" x14ac:dyDescent="0.35">
      <c r="B378" s="24" t="s">
        <v>64</v>
      </c>
      <c r="V378" s="19"/>
      <c r="X378" s="24" t="s">
        <v>64</v>
      </c>
    </row>
    <row r="379" spans="2:41" ht="23.25" x14ac:dyDescent="0.35">
      <c r="B379" s="25" t="s">
        <v>32</v>
      </c>
      <c r="C379" s="22">
        <f>IF(X337="PAGADO",0,Y342)</f>
        <v>0</v>
      </c>
      <c r="E379" s="166" t="s">
        <v>20</v>
      </c>
      <c r="F379" s="166"/>
      <c r="G379" s="166"/>
      <c r="H379" s="166"/>
      <c r="V379" s="19"/>
      <c r="X379" s="25" t="s">
        <v>32</v>
      </c>
      <c r="Y379" s="22">
        <f>IF(B379="PAGADO",0,C384)</f>
        <v>0</v>
      </c>
      <c r="AA379" s="166" t="s">
        <v>586</v>
      </c>
      <c r="AB379" s="166"/>
      <c r="AC379" s="166"/>
      <c r="AD379" s="166"/>
    </row>
    <row r="380" spans="2:41" x14ac:dyDescent="0.25">
      <c r="B380" s="1" t="s">
        <v>0</v>
      </c>
      <c r="C380" s="21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9"/>
      <c r="X380" s="1" t="s">
        <v>0</v>
      </c>
      <c r="Y380" s="21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2"/>
      <c r="E381" s="4"/>
      <c r="F381" s="3"/>
      <c r="G381" s="3"/>
      <c r="H381" s="5"/>
      <c r="N381" s="3"/>
      <c r="O381" s="3"/>
      <c r="P381" s="3"/>
      <c r="Q381" s="3"/>
      <c r="R381" s="20"/>
      <c r="S381" s="3"/>
      <c r="V381" s="19"/>
      <c r="Y381" s="22"/>
      <c r="AA381" s="4">
        <v>45028</v>
      </c>
      <c r="AB381" s="3" t="s">
        <v>201</v>
      </c>
      <c r="AC381" s="3" t="s">
        <v>189</v>
      </c>
      <c r="AD381" s="5">
        <v>550</v>
      </c>
      <c r="AE381" s="30" t="s">
        <v>761</v>
      </c>
      <c r="AJ381" s="3"/>
      <c r="AK381" s="3"/>
      <c r="AL381" s="3"/>
      <c r="AM381" s="3"/>
      <c r="AN381" s="20"/>
      <c r="AO381" s="3"/>
    </row>
    <row r="382" spans="2:41" x14ac:dyDescent="0.25">
      <c r="B382" s="1" t="s">
        <v>24</v>
      </c>
      <c r="C382" s="21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20"/>
      <c r="S382" s="3"/>
      <c r="V382" s="19"/>
      <c r="X382" s="1" t="s">
        <v>24</v>
      </c>
      <c r="Y382" s="21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" t="s">
        <v>9</v>
      </c>
      <c r="C383" s="22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20"/>
      <c r="S383" s="3"/>
      <c r="V383" s="19"/>
      <c r="X383" s="1" t="s">
        <v>9</v>
      </c>
      <c r="Y383" s="22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6" t="s">
        <v>25</v>
      </c>
      <c r="C384" s="23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20"/>
      <c r="S384" s="3"/>
      <c r="V384" s="19"/>
      <c r="X384" s="6" t="s">
        <v>8</v>
      </c>
      <c r="Y384" s="23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20"/>
      <c r="AO384" s="3"/>
    </row>
    <row r="385" spans="2:41" ht="26.25" x14ac:dyDescent="0.4">
      <c r="B385" s="167" t="str">
        <f>IF(C384&lt;0,"NO PAGAR","COBRAR")</f>
        <v>COBRAR</v>
      </c>
      <c r="C385" s="167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67" t="str">
        <f>IF(Y384&lt;0,"NO PAGAR","COBRAR")</f>
        <v>COBRAR</v>
      </c>
      <c r="Y385" s="167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59" t="s">
        <v>9</v>
      </c>
      <c r="C386" s="160"/>
      <c r="E386" s="9"/>
      <c r="F386" s="10"/>
      <c r="G386" s="10"/>
      <c r="H386" s="5"/>
      <c r="N386" s="3"/>
      <c r="O386" s="3"/>
      <c r="P386" s="3"/>
      <c r="Q386" s="3"/>
      <c r="R386" s="20"/>
      <c r="S386" s="3"/>
      <c r="V386" s="19"/>
      <c r="X386" s="159" t="s">
        <v>9</v>
      </c>
      <c r="Y386" s="160"/>
      <c r="AA386" s="9"/>
      <c r="AB386" s="10"/>
      <c r="AC386" s="10"/>
      <c r="AD386" s="5"/>
      <c r="AJ386" s="3"/>
      <c r="AK386" s="3"/>
      <c r="AL386" s="3"/>
      <c r="AM386" s="3"/>
      <c r="AN386" s="20"/>
      <c r="AO386" s="3"/>
    </row>
    <row r="387" spans="2:41" x14ac:dyDescent="0.25">
      <c r="B387" s="11" t="str">
        <f>IF(C420&lt;0,"SALDO A FAVOR","SALDO ADELANTAD0'")</f>
        <v>SALDO ADELANTAD0'</v>
      </c>
      <c r="C387" s="12">
        <f>IF(Y337&lt;=0,Y337*-1)</f>
        <v>0</v>
      </c>
      <c r="E387" s="9"/>
      <c r="F387" s="10"/>
      <c r="G387" s="10"/>
      <c r="H387" s="5"/>
      <c r="N387" s="3"/>
      <c r="O387" s="3"/>
      <c r="P387" s="3"/>
      <c r="Q387" s="3"/>
      <c r="R387" s="20"/>
      <c r="S387" s="3"/>
      <c r="V387" s="19"/>
      <c r="X387" s="11" t="str">
        <f>IF(C384&lt;0,"SALDO ADELANTADO","SALDO A FAVOR'")</f>
        <v>SALDO A FAVOR'</v>
      </c>
      <c r="Y387" s="12">
        <f>IF(C384&lt;=0,C384*-1)</f>
        <v>0</v>
      </c>
      <c r="AA387" s="9"/>
      <c r="AB387" s="10"/>
      <c r="AC387" s="10"/>
      <c r="AD387" s="5"/>
      <c r="AJ387" s="3"/>
      <c r="AK387" s="3"/>
      <c r="AL387" s="3"/>
      <c r="AM387" s="3"/>
      <c r="AN387" s="20"/>
      <c r="AO387" s="3"/>
    </row>
    <row r="388" spans="2:41" x14ac:dyDescent="0.25">
      <c r="B388" s="13" t="s">
        <v>10</v>
      </c>
      <c r="C388" s="12">
        <f>R397</f>
        <v>0</v>
      </c>
      <c r="E388" s="9"/>
      <c r="F388" s="10"/>
      <c r="G388" s="10"/>
      <c r="H388" s="5"/>
      <c r="N388" s="3"/>
      <c r="O388" s="3"/>
      <c r="P388" s="3"/>
      <c r="Q388" s="3"/>
      <c r="R388" s="20"/>
      <c r="S388" s="3"/>
      <c r="V388" s="19"/>
      <c r="X388" s="13" t="s">
        <v>10</v>
      </c>
      <c r="Y388" s="12">
        <f>AN397</f>
        <v>0</v>
      </c>
      <c r="AA388" s="9"/>
      <c r="AB388" s="10"/>
      <c r="AC388" s="10"/>
      <c r="AD388" s="5"/>
      <c r="AJ388" s="3"/>
      <c r="AK388" s="3"/>
      <c r="AL388" s="3"/>
      <c r="AM388" s="3"/>
      <c r="AN388" s="20"/>
      <c r="AO388" s="3"/>
    </row>
    <row r="389" spans="2:41" x14ac:dyDescent="0.25">
      <c r="B389" s="13" t="s">
        <v>11</v>
      </c>
      <c r="C389" s="12"/>
      <c r="E389" s="9"/>
      <c r="F389" s="10"/>
      <c r="G389" s="10"/>
      <c r="H389" s="5"/>
      <c r="N389" s="3"/>
      <c r="O389" s="3"/>
      <c r="P389" s="3"/>
      <c r="Q389" s="3"/>
      <c r="R389" s="20"/>
      <c r="S389" s="3"/>
      <c r="V389" s="19"/>
      <c r="X389" s="13" t="s">
        <v>11</v>
      </c>
      <c r="Y389" s="12"/>
      <c r="AA389" s="9"/>
      <c r="AB389" s="10"/>
      <c r="AC389" s="10"/>
      <c r="AD389" s="5"/>
      <c r="AJ389" s="3"/>
      <c r="AK389" s="3"/>
      <c r="AL389" s="3"/>
      <c r="AM389" s="3"/>
      <c r="AN389" s="20"/>
      <c r="AO389" s="3"/>
    </row>
    <row r="390" spans="2:41" x14ac:dyDescent="0.25">
      <c r="B390" s="13" t="s">
        <v>12</v>
      </c>
      <c r="C390" s="12"/>
      <c r="E390" s="9"/>
      <c r="F390" s="10"/>
      <c r="G390" s="10"/>
      <c r="H390" s="5"/>
      <c r="N390" s="3"/>
      <c r="O390" s="3"/>
      <c r="P390" s="3"/>
      <c r="Q390" s="3"/>
      <c r="R390" s="20"/>
      <c r="S390" s="3"/>
      <c r="V390" s="19"/>
      <c r="X390" s="13" t="s">
        <v>12</v>
      </c>
      <c r="Y390" s="12"/>
      <c r="AA390" s="9"/>
      <c r="AB390" s="10"/>
      <c r="AC390" s="10"/>
      <c r="AD390" s="5"/>
      <c r="AJ390" s="3"/>
      <c r="AK390" s="3"/>
      <c r="AL390" s="3"/>
      <c r="AM390" s="3"/>
      <c r="AN390" s="20"/>
      <c r="AO390" s="3"/>
    </row>
    <row r="391" spans="2:41" x14ac:dyDescent="0.25">
      <c r="B391" s="13" t="s">
        <v>13</v>
      </c>
      <c r="C391" s="12"/>
      <c r="E391" s="9"/>
      <c r="F391" s="10"/>
      <c r="G391" s="10"/>
      <c r="H391" s="5"/>
      <c r="N391" s="3"/>
      <c r="O391" s="3"/>
      <c r="P391" s="3"/>
      <c r="Q391" s="3"/>
      <c r="R391" s="20"/>
      <c r="S391" s="3"/>
      <c r="V391" s="19"/>
      <c r="X391" s="13" t="s">
        <v>13</v>
      </c>
      <c r="Y391" s="12"/>
      <c r="AA391" s="9"/>
      <c r="AB391" s="10"/>
      <c r="AC391" s="10"/>
      <c r="AD391" s="5"/>
      <c r="AJ391" s="3"/>
      <c r="AK391" s="3"/>
      <c r="AL391" s="3"/>
      <c r="AM391" s="3"/>
      <c r="AN391" s="20"/>
      <c r="AO391" s="3"/>
    </row>
    <row r="392" spans="2:41" x14ac:dyDescent="0.25">
      <c r="B392" s="13" t="s">
        <v>14</v>
      </c>
      <c r="C392" s="12"/>
      <c r="E392" s="9"/>
      <c r="F392" s="10"/>
      <c r="G392" s="10"/>
      <c r="H392" s="5"/>
      <c r="N392" s="3"/>
      <c r="O392" s="3"/>
      <c r="P392" s="3"/>
      <c r="Q392" s="3"/>
      <c r="R392" s="20"/>
      <c r="S392" s="3"/>
      <c r="V392" s="19"/>
      <c r="X392" s="13" t="s">
        <v>14</v>
      </c>
      <c r="Y392" s="12"/>
      <c r="AA392" s="9"/>
      <c r="AB392" s="10"/>
      <c r="AC392" s="10"/>
      <c r="AD392" s="5"/>
      <c r="AJ392" s="3"/>
      <c r="AK392" s="3"/>
      <c r="AL392" s="3"/>
      <c r="AM392" s="3"/>
      <c r="AN392" s="20"/>
      <c r="AO392" s="3"/>
    </row>
    <row r="393" spans="2:41" x14ac:dyDescent="0.25">
      <c r="B393" s="13" t="s">
        <v>15</v>
      </c>
      <c r="C393" s="12"/>
      <c r="E393" s="9"/>
      <c r="F393" s="10"/>
      <c r="G393" s="10"/>
      <c r="H393" s="5"/>
      <c r="N393" s="3"/>
      <c r="O393" s="3"/>
      <c r="P393" s="3"/>
      <c r="Q393" s="3"/>
      <c r="R393" s="20"/>
      <c r="S393" s="3"/>
      <c r="V393" s="19"/>
      <c r="X393" s="13" t="s">
        <v>15</v>
      </c>
      <c r="Y393" s="12"/>
      <c r="AA393" s="9"/>
      <c r="AB393" s="10"/>
      <c r="AC393" s="10"/>
      <c r="AD393" s="5"/>
      <c r="AJ393" s="3"/>
      <c r="AK393" s="3"/>
      <c r="AL393" s="3"/>
      <c r="AM393" s="3"/>
      <c r="AN393" s="20"/>
      <c r="AO393" s="3"/>
    </row>
    <row r="394" spans="2:41" x14ac:dyDescent="0.25">
      <c r="B394" s="13" t="s">
        <v>16</v>
      </c>
      <c r="C394" s="12"/>
      <c r="E394" s="9"/>
      <c r="F394" s="10"/>
      <c r="G394" s="10"/>
      <c r="H394" s="5"/>
      <c r="N394" s="3"/>
      <c r="O394" s="3"/>
      <c r="P394" s="3"/>
      <c r="Q394" s="3"/>
      <c r="R394" s="20"/>
      <c r="S394" s="3"/>
      <c r="V394" s="19"/>
      <c r="X394" s="13" t="s">
        <v>16</v>
      </c>
      <c r="Y394" s="12"/>
      <c r="AA394" s="9"/>
      <c r="AB394" s="10"/>
      <c r="AC394" s="10"/>
      <c r="AD394" s="5"/>
      <c r="AJ394" s="3"/>
      <c r="AK394" s="3"/>
      <c r="AL394" s="3"/>
      <c r="AM394" s="3"/>
      <c r="AN394" s="20"/>
      <c r="AO394" s="3"/>
    </row>
    <row r="395" spans="2:41" x14ac:dyDescent="0.25">
      <c r="B395" s="13" t="s">
        <v>17</v>
      </c>
      <c r="C395" s="12"/>
      <c r="E395" s="161" t="s">
        <v>7</v>
      </c>
      <c r="F395" s="162"/>
      <c r="G395" s="163"/>
      <c r="H395" s="5">
        <f>SUM(H381:H394)</f>
        <v>0</v>
      </c>
      <c r="N395" s="3"/>
      <c r="O395" s="3"/>
      <c r="P395" s="3"/>
      <c r="Q395" s="3"/>
      <c r="R395" s="20"/>
      <c r="S395" s="3"/>
      <c r="V395" s="19"/>
      <c r="X395" s="13" t="s">
        <v>17</v>
      </c>
      <c r="Y395" s="12"/>
      <c r="AA395" s="161" t="s">
        <v>7</v>
      </c>
      <c r="AB395" s="162"/>
      <c r="AC395" s="163"/>
      <c r="AD395" s="5">
        <f>SUM(AD381:AD394)</f>
        <v>550</v>
      </c>
      <c r="AJ395" s="3"/>
      <c r="AK395" s="3"/>
      <c r="AL395" s="3"/>
      <c r="AM395" s="3"/>
      <c r="AN395" s="20"/>
      <c r="AO395" s="3"/>
    </row>
    <row r="396" spans="2:41" x14ac:dyDescent="0.25">
      <c r="B396" s="14"/>
      <c r="C396" s="12"/>
      <c r="E396" s="15"/>
      <c r="F396" s="15"/>
      <c r="G396" s="15"/>
      <c r="N396" s="3"/>
      <c r="O396" s="3"/>
      <c r="P396" s="3"/>
      <c r="Q396" s="3"/>
      <c r="R396" s="20"/>
      <c r="S396" s="3"/>
      <c r="V396" s="19"/>
      <c r="X396" s="14"/>
      <c r="Y396" s="12"/>
      <c r="AA396" s="15"/>
      <c r="AB396" s="15"/>
      <c r="AC396" s="15"/>
      <c r="AJ396" s="3"/>
      <c r="AK396" s="3"/>
      <c r="AL396" s="3"/>
      <c r="AM396" s="3"/>
      <c r="AN396" s="20"/>
      <c r="AO396" s="3"/>
    </row>
    <row r="397" spans="2:41" x14ac:dyDescent="0.25">
      <c r="B397" s="14"/>
      <c r="C397" s="12"/>
      <c r="N397" s="161" t="s">
        <v>7</v>
      </c>
      <c r="O397" s="162"/>
      <c r="P397" s="162"/>
      <c r="Q397" s="163"/>
      <c r="R397" s="20">
        <f>SUM(R381:R396)</f>
        <v>0</v>
      </c>
      <c r="S397" s="3"/>
      <c r="V397" s="19"/>
      <c r="X397" s="14"/>
      <c r="Y397" s="12"/>
      <c r="AJ397" s="161" t="s">
        <v>7</v>
      </c>
      <c r="AK397" s="162"/>
      <c r="AL397" s="162"/>
      <c r="AM397" s="163"/>
      <c r="AN397" s="20">
        <f>SUM(AN381:AN396)</f>
        <v>0</v>
      </c>
      <c r="AO397" s="3"/>
    </row>
    <row r="398" spans="2:41" x14ac:dyDescent="0.25">
      <c r="B398" s="14"/>
      <c r="C398" s="12"/>
      <c r="V398" s="19"/>
      <c r="X398" s="14"/>
      <c r="Y398" s="12"/>
    </row>
    <row r="399" spans="2:41" x14ac:dyDescent="0.25">
      <c r="B399" s="14"/>
      <c r="C399" s="12"/>
      <c r="V399" s="19"/>
      <c r="X399" s="14"/>
      <c r="Y399" s="12"/>
    </row>
    <row r="400" spans="2:41" x14ac:dyDescent="0.25">
      <c r="B400" s="14"/>
      <c r="C400" s="12"/>
      <c r="E400" s="16"/>
      <c r="V400" s="19"/>
      <c r="X400" s="14"/>
      <c r="Y400" s="12"/>
      <c r="AA400" s="16"/>
    </row>
    <row r="401" spans="1:43" x14ac:dyDescent="0.25">
      <c r="B401" s="14"/>
      <c r="C401" s="12"/>
      <c r="V401" s="19"/>
      <c r="X401" s="14"/>
      <c r="Y401" s="12"/>
    </row>
    <row r="402" spans="1:43" x14ac:dyDescent="0.25">
      <c r="B402" s="14"/>
      <c r="C402" s="12"/>
      <c r="V402" s="19"/>
      <c r="X402" s="14"/>
      <c r="Y402" s="12"/>
    </row>
    <row r="403" spans="1:43" x14ac:dyDescent="0.25">
      <c r="B403" s="14"/>
      <c r="C403" s="12"/>
      <c r="V403" s="19"/>
      <c r="X403" s="14"/>
      <c r="Y403" s="12"/>
    </row>
    <row r="404" spans="1:43" x14ac:dyDescent="0.25">
      <c r="B404" s="14"/>
      <c r="C404" s="12"/>
      <c r="V404" s="19"/>
      <c r="X404" s="14"/>
      <c r="Y404" s="12"/>
    </row>
    <row r="405" spans="1:43" x14ac:dyDescent="0.25">
      <c r="B405" s="13"/>
      <c r="C405" s="12"/>
      <c r="V405" s="19"/>
      <c r="X405" s="13"/>
      <c r="Y405" s="12"/>
    </row>
    <row r="406" spans="1:43" x14ac:dyDescent="0.25">
      <c r="B406" s="17" t="s">
        <v>18</v>
      </c>
      <c r="C406" s="18">
        <f>SUM(C387:C405)</f>
        <v>0</v>
      </c>
      <c r="V406" s="19"/>
      <c r="X406" s="17" t="s">
        <v>18</v>
      </c>
      <c r="Y406" s="18">
        <f>SUM(Y387:Y405)</f>
        <v>0</v>
      </c>
    </row>
    <row r="407" spans="1:43" x14ac:dyDescent="0.25">
      <c r="D407" s="30" t="s">
        <v>22</v>
      </c>
      <c r="E407" s="30" t="s">
        <v>21</v>
      </c>
      <c r="V407" s="19"/>
      <c r="Z407" s="30" t="s">
        <v>22</v>
      </c>
      <c r="AA407" s="30" t="s">
        <v>21</v>
      </c>
    </row>
    <row r="408" spans="1:43" x14ac:dyDescent="0.25">
      <c r="E408" s="1" t="s">
        <v>19</v>
      </c>
      <c r="V408" s="19"/>
      <c r="AA408" s="1" t="s">
        <v>19</v>
      </c>
    </row>
    <row r="409" spans="1:43" x14ac:dyDescent="0.25">
      <c r="V409" s="19"/>
    </row>
    <row r="410" spans="1:43" x14ac:dyDescent="0.25">
      <c r="V410" s="19"/>
    </row>
    <row r="411" spans="1:43" x14ac:dyDescent="0.25">
      <c r="V411" s="19"/>
    </row>
    <row r="412" spans="1:43" x14ac:dyDescent="0.25">
      <c r="V412" s="19"/>
    </row>
    <row r="413" spans="1:43" x14ac:dyDescent="0.25">
      <c r="V413" s="19"/>
    </row>
    <row r="414" spans="1:43" x14ac:dyDescent="0.25">
      <c r="V414" s="19"/>
    </row>
    <row r="415" spans="1:43" x14ac:dyDescent="0.2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</row>
    <row r="416" spans="1:43" x14ac:dyDescent="0.2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</row>
    <row r="417" spans="1:43" x14ac:dyDescent="0.2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</row>
    <row r="418" spans="1:43" x14ac:dyDescent="0.25">
      <c r="V418" s="19"/>
    </row>
    <row r="419" spans="1:43" x14ac:dyDescent="0.25">
      <c r="H419" s="165" t="s">
        <v>30</v>
      </c>
      <c r="I419" s="165"/>
      <c r="J419" s="165"/>
      <c r="V419" s="19"/>
      <c r="AA419" s="165" t="s">
        <v>31</v>
      </c>
      <c r="AB419" s="165"/>
      <c r="AC419" s="165"/>
    </row>
    <row r="420" spans="1:43" x14ac:dyDescent="0.25">
      <c r="H420" s="165"/>
      <c r="I420" s="165"/>
      <c r="J420" s="165"/>
      <c r="V420" s="19"/>
      <c r="AA420" s="165"/>
      <c r="AB420" s="165"/>
      <c r="AC420" s="165"/>
    </row>
    <row r="421" spans="1:43" x14ac:dyDescent="0.25">
      <c r="V421" s="19"/>
    </row>
    <row r="422" spans="1:43" x14ac:dyDescent="0.25">
      <c r="V422" s="19"/>
    </row>
    <row r="423" spans="1:43" ht="23.25" x14ac:dyDescent="0.35">
      <c r="B423" s="26" t="s">
        <v>64</v>
      </c>
      <c r="V423" s="19"/>
      <c r="X423" s="24" t="s">
        <v>64</v>
      </c>
    </row>
    <row r="424" spans="1:43" ht="23.25" x14ac:dyDescent="0.35">
      <c r="B424" s="25" t="s">
        <v>32</v>
      </c>
      <c r="C424" s="22">
        <f>IF(X379="PAGADO",0,C384)</f>
        <v>0</v>
      </c>
      <c r="E424" s="166" t="s">
        <v>20</v>
      </c>
      <c r="F424" s="166"/>
      <c r="G424" s="166"/>
      <c r="H424" s="166"/>
      <c r="V424" s="19"/>
      <c r="X424" s="25" t="s">
        <v>32</v>
      </c>
      <c r="Y424" s="22">
        <f>IF(B1224="PAGADO",0,C429)</f>
        <v>0</v>
      </c>
      <c r="AA424" s="166" t="s">
        <v>20</v>
      </c>
      <c r="AB424" s="166"/>
      <c r="AC424" s="166"/>
      <c r="AD424" s="166"/>
    </row>
    <row r="425" spans="1:43" x14ac:dyDescent="0.25">
      <c r="B425" s="1" t="s">
        <v>0</v>
      </c>
      <c r="C425" s="21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9"/>
      <c r="X425" s="1" t="s">
        <v>0</v>
      </c>
      <c r="Y425" s="21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 x14ac:dyDescent="0.25">
      <c r="C426" s="22"/>
      <c r="E426" s="4"/>
      <c r="F426" s="3"/>
      <c r="G426" s="3"/>
      <c r="H426" s="5"/>
      <c r="N426" s="3"/>
      <c r="O426" s="3"/>
      <c r="P426" s="3"/>
      <c r="Q426" s="3"/>
      <c r="R426" s="20"/>
      <c r="S426" s="3"/>
      <c r="V426" s="19"/>
      <c r="Y426" s="22"/>
      <c r="AA426" s="4"/>
      <c r="AB426" s="3"/>
      <c r="AC426" s="3"/>
      <c r="AD426" s="5"/>
      <c r="AJ426" s="3"/>
      <c r="AK426" s="3"/>
      <c r="AL426" s="3"/>
      <c r="AM426" s="3"/>
      <c r="AN426" s="20"/>
      <c r="AO426" s="3"/>
    </row>
    <row r="427" spans="1:43" x14ac:dyDescent="0.25">
      <c r="B427" s="1" t="s">
        <v>24</v>
      </c>
      <c r="C427" s="21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20"/>
      <c r="S427" s="3"/>
      <c r="V427" s="19"/>
      <c r="X427" s="1" t="s">
        <v>24</v>
      </c>
      <c r="Y427" s="21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20"/>
      <c r="AO427" s="3"/>
    </row>
    <row r="428" spans="1:43" x14ac:dyDescent="0.25">
      <c r="B428" s="1" t="s">
        <v>9</v>
      </c>
      <c r="C428" s="22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20"/>
      <c r="S428" s="3"/>
      <c r="V428" s="19"/>
      <c r="X428" s="1" t="s">
        <v>9</v>
      </c>
      <c r="Y428" s="22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20"/>
      <c r="AO428" s="3"/>
    </row>
    <row r="429" spans="1:43" x14ac:dyDescent="0.25">
      <c r="B429" s="6" t="s">
        <v>26</v>
      </c>
      <c r="C429" s="23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20"/>
      <c r="S429" s="3"/>
      <c r="V429" s="19"/>
      <c r="X429" s="6" t="s">
        <v>27</v>
      </c>
      <c r="Y429" s="23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20"/>
      <c r="AO429" s="3"/>
    </row>
    <row r="430" spans="1:43" ht="23.25" x14ac:dyDescent="0.35">
      <c r="B430" s="6"/>
      <c r="C430" s="7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68" t="str">
        <f>IF(Y429&lt;0,"NO PAGAR","COBRAR'")</f>
        <v>COBRAR'</v>
      </c>
      <c r="Y430" s="168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1:43" ht="23.25" x14ac:dyDescent="0.35">
      <c r="B431" s="168" t="str">
        <f>IF(C429&lt;0,"NO PAGAR","COBRAR'")</f>
        <v>COBRAR'</v>
      </c>
      <c r="C431" s="168"/>
      <c r="E431" s="9"/>
      <c r="F431" s="10"/>
      <c r="G431" s="10"/>
      <c r="H431" s="5"/>
      <c r="N431" s="3"/>
      <c r="O431" s="3"/>
      <c r="P431" s="3"/>
      <c r="Q431" s="3"/>
      <c r="R431" s="20"/>
      <c r="S431" s="3"/>
      <c r="V431" s="19"/>
      <c r="X431" s="6"/>
      <c r="Y431" s="8"/>
      <c r="AA431" s="9"/>
      <c r="AB431" s="10"/>
      <c r="AC431" s="10"/>
      <c r="AD431" s="5"/>
      <c r="AJ431" s="3"/>
      <c r="AK431" s="3"/>
      <c r="AL431" s="3"/>
      <c r="AM431" s="3"/>
      <c r="AN431" s="20"/>
      <c r="AO431" s="3"/>
    </row>
    <row r="432" spans="1:43" x14ac:dyDescent="0.25">
      <c r="B432" s="159" t="s">
        <v>9</v>
      </c>
      <c r="C432" s="160"/>
      <c r="E432" s="9"/>
      <c r="F432" s="10"/>
      <c r="G432" s="10"/>
      <c r="H432" s="5"/>
      <c r="N432" s="3"/>
      <c r="O432" s="3"/>
      <c r="P432" s="3"/>
      <c r="Q432" s="3"/>
      <c r="R432" s="20"/>
      <c r="S432" s="3"/>
      <c r="V432" s="19"/>
      <c r="X432" s="159" t="s">
        <v>9</v>
      </c>
      <c r="Y432" s="160"/>
      <c r="AA432" s="9"/>
      <c r="AB432" s="10"/>
      <c r="AC432" s="10"/>
      <c r="AD432" s="5"/>
      <c r="AJ432" s="3"/>
      <c r="AK432" s="3"/>
      <c r="AL432" s="3"/>
      <c r="AM432" s="3"/>
      <c r="AN432" s="20"/>
      <c r="AO432" s="3"/>
    </row>
    <row r="433" spans="2:41" x14ac:dyDescent="0.25">
      <c r="B433" s="11" t="str">
        <f>IF(Y384&lt;0,"SALDO ADELANTADO","SALDO A FAVOR '")</f>
        <v>SALDO A FAVOR '</v>
      </c>
      <c r="C433" s="12" t="b">
        <f>IF(Y384&lt;=0,Y384*-1)</f>
        <v>0</v>
      </c>
      <c r="E433" s="9"/>
      <c r="F433" s="10"/>
      <c r="G433" s="10"/>
      <c r="H433" s="5"/>
      <c r="N433" s="3"/>
      <c r="O433" s="3"/>
      <c r="P433" s="3"/>
      <c r="Q433" s="3"/>
      <c r="R433" s="20"/>
      <c r="S433" s="3"/>
      <c r="V433" s="19"/>
      <c r="X433" s="11" t="str">
        <f>IF(C429&lt;0,"SALDO ADELANTADO","SALDO A FAVOR'")</f>
        <v>SALDO A FAVOR'</v>
      </c>
      <c r="Y433" s="12">
        <f>IF(C429&lt;=0,C429*-1)</f>
        <v>0</v>
      </c>
      <c r="AA433" s="9"/>
      <c r="AB433" s="10"/>
      <c r="AC433" s="10"/>
      <c r="AD433" s="5"/>
      <c r="AJ433" s="3"/>
      <c r="AK433" s="3"/>
      <c r="AL433" s="3"/>
      <c r="AM433" s="3"/>
      <c r="AN433" s="20"/>
      <c r="AO433" s="3"/>
    </row>
    <row r="434" spans="2:41" x14ac:dyDescent="0.25">
      <c r="B434" s="13" t="s">
        <v>10</v>
      </c>
      <c r="C434" s="12">
        <f>R442</f>
        <v>0</v>
      </c>
      <c r="E434" s="9"/>
      <c r="F434" s="10"/>
      <c r="G434" s="10"/>
      <c r="H434" s="5"/>
      <c r="N434" s="3"/>
      <c r="O434" s="3"/>
      <c r="P434" s="3"/>
      <c r="Q434" s="3"/>
      <c r="R434" s="20"/>
      <c r="S434" s="3"/>
      <c r="V434" s="19"/>
      <c r="X434" s="13" t="s">
        <v>10</v>
      </c>
      <c r="Y434" s="12">
        <f>AN442</f>
        <v>0</v>
      </c>
      <c r="AA434" s="9"/>
      <c r="AB434" s="10"/>
      <c r="AC434" s="10"/>
      <c r="AD434" s="5"/>
      <c r="AJ434" s="3"/>
      <c r="AK434" s="3"/>
      <c r="AL434" s="3"/>
      <c r="AM434" s="3"/>
      <c r="AN434" s="20"/>
      <c r="AO434" s="3"/>
    </row>
    <row r="435" spans="2:41" x14ac:dyDescent="0.25">
      <c r="B435" s="13" t="s">
        <v>11</v>
      </c>
      <c r="C435" s="12"/>
      <c r="E435" s="9"/>
      <c r="F435" s="10"/>
      <c r="G435" s="10"/>
      <c r="H435" s="5"/>
      <c r="N435" s="3"/>
      <c r="O435" s="3"/>
      <c r="P435" s="3"/>
      <c r="Q435" s="3"/>
      <c r="R435" s="20"/>
      <c r="S435" s="3"/>
      <c r="V435" s="19"/>
      <c r="X435" s="13" t="s">
        <v>11</v>
      </c>
      <c r="Y435" s="12"/>
      <c r="AA435" s="9"/>
      <c r="AB435" s="10"/>
      <c r="AC435" s="10"/>
      <c r="AD435" s="5"/>
      <c r="AJ435" s="3"/>
      <c r="AK435" s="3"/>
      <c r="AL435" s="3"/>
      <c r="AM435" s="3"/>
      <c r="AN435" s="20"/>
      <c r="AO435" s="3"/>
    </row>
    <row r="436" spans="2:41" x14ac:dyDescent="0.25">
      <c r="B436" s="13" t="s">
        <v>12</v>
      </c>
      <c r="C436" s="12"/>
      <c r="E436" s="9"/>
      <c r="F436" s="10"/>
      <c r="G436" s="10"/>
      <c r="H436" s="5"/>
      <c r="N436" s="3"/>
      <c r="O436" s="3"/>
      <c r="P436" s="3"/>
      <c r="Q436" s="3"/>
      <c r="R436" s="20"/>
      <c r="S436" s="3"/>
      <c r="V436" s="19"/>
      <c r="X436" s="13" t="s">
        <v>12</v>
      </c>
      <c r="Y436" s="12"/>
      <c r="AA436" s="9"/>
      <c r="AB436" s="10"/>
      <c r="AC436" s="10"/>
      <c r="AD436" s="5"/>
      <c r="AJ436" s="3"/>
      <c r="AK436" s="3"/>
      <c r="AL436" s="3"/>
      <c r="AM436" s="3"/>
      <c r="AN436" s="20"/>
      <c r="AO436" s="3"/>
    </row>
    <row r="437" spans="2:41" x14ac:dyDescent="0.25">
      <c r="B437" s="13" t="s">
        <v>13</v>
      </c>
      <c r="C437" s="12"/>
      <c r="E437" s="9"/>
      <c r="F437" s="10"/>
      <c r="G437" s="10"/>
      <c r="H437" s="5"/>
      <c r="N437" s="3"/>
      <c r="O437" s="3"/>
      <c r="P437" s="3"/>
      <c r="Q437" s="3"/>
      <c r="R437" s="20"/>
      <c r="S437" s="3"/>
      <c r="V437" s="19"/>
      <c r="X437" s="13" t="s">
        <v>13</v>
      </c>
      <c r="Y437" s="12"/>
      <c r="AA437" s="9"/>
      <c r="AB437" s="10"/>
      <c r="AC437" s="10"/>
      <c r="AD437" s="5"/>
      <c r="AJ437" s="3"/>
      <c r="AK437" s="3"/>
      <c r="AL437" s="3"/>
      <c r="AM437" s="3"/>
      <c r="AN437" s="20"/>
      <c r="AO437" s="3"/>
    </row>
    <row r="438" spans="2:41" x14ac:dyDescent="0.25">
      <c r="B438" s="13" t="s">
        <v>14</v>
      </c>
      <c r="C438" s="12"/>
      <c r="E438" s="9"/>
      <c r="F438" s="10"/>
      <c r="G438" s="10"/>
      <c r="H438" s="5"/>
      <c r="N438" s="3"/>
      <c r="O438" s="3"/>
      <c r="P438" s="3"/>
      <c r="Q438" s="3"/>
      <c r="R438" s="20"/>
      <c r="S438" s="3"/>
      <c r="V438" s="19"/>
      <c r="X438" s="13" t="s">
        <v>14</v>
      </c>
      <c r="Y438" s="12"/>
      <c r="AA438" s="9"/>
      <c r="AB438" s="10"/>
      <c r="AC438" s="10"/>
      <c r="AD438" s="5"/>
      <c r="AJ438" s="3"/>
      <c r="AK438" s="3"/>
      <c r="AL438" s="3"/>
      <c r="AM438" s="3"/>
      <c r="AN438" s="20"/>
      <c r="AO438" s="3"/>
    </row>
    <row r="439" spans="2:41" x14ac:dyDescent="0.25">
      <c r="B439" s="13" t="s">
        <v>15</v>
      </c>
      <c r="C439" s="12"/>
      <c r="E439" s="9"/>
      <c r="F439" s="10"/>
      <c r="G439" s="10"/>
      <c r="H439" s="5"/>
      <c r="N439" s="3"/>
      <c r="O439" s="3"/>
      <c r="P439" s="3"/>
      <c r="Q439" s="3"/>
      <c r="R439" s="20"/>
      <c r="S439" s="3"/>
      <c r="V439" s="19"/>
      <c r="X439" s="13" t="s">
        <v>15</v>
      </c>
      <c r="Y439" s="12"/>
      <c r="AA439" s="9"/>
      <c r="AB439" s="10"/>
      <c r="AC439" s="10"/>
      <c r="AD439" s="5"/>
      <c r="AJ439" s="3"/>
      <c r="AK439" s="3"/>
      <c r="AL439" s="3"/>
      <c r="AM439" s="3"/>
      <c r="AN439" s="20"/>
      <c r="AO439" s="3"/>
    </row>
    <row r="440" spans="2:41" x14ac:dyDescent="0.25">
      <c r="B440" s="13" t="s">
        <v>16</v>
      </c>
      <c r="C440" s="12"/>
      <c r="E440" s="161" t="s">
        <v>7</v>
      </c>
      <c r="F440" s="162"/>
      <c r="G440" s="163"/>
      <c r="H440" s="5">
        <f>SUM(H426:H439)</f>
        <v>0</v>
      </c>
      <c r="N440" s="3"/>
      <c r="O440" s="3"/>
      <c r="P440" s="3"/>
      <c r="Q440" s="3"/>
      <c r="R440" s="20"/>
      <c r="S440" s="3"/>
      <c r="V440" s="19"/>
      <c r="X440" s="13" t="s">
        <v>16</v>
      </c>
      <c r="Y440" s="12"/>
      <c r="AA440" s="161" t="s">
        <v>7</v>
      </c>
      <c r="AB440" s="162"/>
      <c r="AC440" s="163"/>
      <c r="AD440" s="5">
        <f>SUM(AD426:AD439)</f>
        <v>0</v>
      </c>
      <c r="AJ440" s="3"/>
      <c r="AK440" s="3"/>
      <c r="AL440" s="3"/>
      <c r="AM440" s="3"/>
      <c r="AN440" s="20"/>
      <c r="AO440" s="3"/>
    </row>
    <row r="441" spans="2:41" x14ac:dyDescent="0.25">
      <c r="B441" s="13" t="s">
        <v>17</v>
      </c>
      <c r="C441" s="12"/>
      <c r="E441" s="15"/>
      <c r="F441" s="15"/>
      <c r="G441" s="15"/>
      <c r="N441" s="3"/>
      <c r="O441" s="3"/>
      <c r="P441" s="3"/>
      <c r="Q441" s="3"/>
      <c r="R441" s="20"/>
      <c r="S441" s="3"/>
      <c r="V441" s="19"/>
      <c r="X441" s="13" t="s">
        <v>17</v>
      </c>
      <c r="Y441" s="12"/>
      <c r="AA441" s="15"/>
      <c r="AB441" s="15"/>
      <c r="AC441" s="15"/>
      <c r="AJ441" s="3"/>
      <c r="AK441" s="3"/>
      <c r="AL441" s="3"/>
      <c r="AM441" s="3"/>
      <c r="AN441" s="20"/>
      <c r="AO441" s="3"/>
    </row>
    <row r="442" spans="2:41" x14ac:dyDescent="0.25">
      <c r="B442" s="14"/>
      <c r="C442" s="12"/>
      <c r="N442" s="161" t="s">
        <v>7</v>
      </c>
      <c r="O442" s="162"/>
      <c r="P442" s="162"/>
      <c r="Q442" s="163"/>
      <c r="R442" s="20">
        <f>SUM(R426:R441)</f>
        <v>0</v>
      </c>
      <c r="S442" s="3"/>
      <c r="V442" s="19"/>
      <c r="X442" s="14"/>
      <c r="Y442" s="12"/>
      <c r="AJ442" s="161" t="s">
        <v>7</v>
      </c>
      <c r="AK442" s="162"/>
      <c r="AL442" s="162"/>
      <c r="AM442" s="163"/>
      <c r="AN442" s="20">
        <f>SUM(AN426:AN441)</f>
        <v>0</v>
      </c>
      <c r="AO442" s="3"/>
    </row>
    <row r="443" spans="2:41" x14ac:dyDescent="0.25">
      <c r="B443" s="14"/>
      <c r="C443" s="12"/>
      <c r="V443" s="19"/>
      <c r="X443" s="14"/>
      <c r="Y443" s="12"/>
    </row>
    <row r="444" spans="2:41" x14ac:dyDescent="0.25">
      <c r="B444" s="14"/>
      <c r="C444" s="12"/>
      <c r="V444" s="19"/>
      <c r="X444" s="14"/>
      <c r="Y444" s="12"/>
    </row>
    <row r="445" spans="2:41" x14ac:dyDescent="0.25">
      <c r="B445" s="14"/>
      <c r="C445" s="12"/>
      <c r="E445" s="16"/>
      <c r="V445" s="19"/>
      <c r="X445" s="14"/>
      <c r="Y445" s="12"/>
      <c r="AA445" s="16"/>
    </row>
    <row r="446" spans="2:41" x14ac:dyDescent="0.25">
      <c r="B446" s="14"/>
      <c r="C446" s="12"/>
      <c r="V446" s="19"/>
      <c r="X446" s="14"/>
      <c r="Y446" s="12"/>
    </row>
    <row r="447" spans="2:41" x14ac:dyDescent="0.25">
      <c r="B447" s="14"/>
      <c r="C447" s="12"/>
      <c r="V447" s="19"/>
      <c r="X447" s="14"/>
      <c r="Y447" s="12"/>
    </row>
    <row r="448" spans="2:41" x14ac:dyDescent="0.25">
      <c r="B448" s="14"/>
      <c r="C448" s="12"/>
      <c r="V448" s="19"/>
      <c r="X448" s="14"/>
      <c r="Y448" s="12"/>
    </row>
    <row r="449" spans="2:27" x14ac:dyDescent="0.25">
      <c r="B449" s="14"/>
      <c r="C449" s="12"/>
      <c r="V449" s="19"/>
      <c r="X449" s="14"/>
      <c r="Y449" s="12"/>
    </row>
    <row r="450" spans="2:27" x14ac:dyDescent="0.25">
      <c r="B450" s="14"/>
      <c r="C450" s="12"/>
      <c r="V450" s="19"/>
      <c r="X450" s="14"/>
      <c r="Y450" s="12"/>
    </row>
    <row r="451" spans="2:27" x14ac:dyDescent="0.25">
      <c r="B451" s="13"/>
      <c r="C451" s="12"/>
      <c r="V451" s="19"/>
      <c r="X451" s="13"/>
      <c r="Y451" s="12"/>
    </row>
    <row r="452" spans="2:27" x14ac:dyDescent="0.25">
      <c r="B452" s="17" t="s">
        <v>18</v>
      </c>
      <c r="C452" s="18">
        <f>SUM(C433:C451)</f>
        <v>0</v>
      </c>
      <c r="D452" s="30" t="s">
        <v>22</v>
      </c>
      <c r="E452" s="30" t="s">
        <v>21</v>
      </c>
      <c r="V452" s="19"/>
      <c r="X452" s="17" t="s">
        <v>18</v>
      </c>
      <c r="Y452" s="18">
        <f>SUM(Y433:Y451)</f>
        <v>0</v>
      </c>
      <c r="Z452" s="30" t="s">
        <v>22</v>
      </c>
      <c r="AA452" s="30" t="s">
        <v>21</v>
      </c>
    </row>
    <row r="453" spans="2:27" x14ac:dyDescent="0.25">
      <c r="E453" s="1" t="s">
        <v>19</v>
      </c>
      <c r="V453" s="19"/>
      <c r="AA453" s="1" t="s">
        <v>19</v>
      </c>
    </row>
    <row r="454" spans="2:27" x14ac:dyDescent="0.25">
      <c r="V454" s="19"/>
    </row>
    <row r="455" spans="2:27" x14ac:dyDescent="0.25">
      <c r="V455" s="19"/>
    </row>
    <row r="456" spans="2:27" x14ac:dyDescent="0.25">
      <c r="V456" s="19"/>
    </row>
    <row r="457" spans="2:27" x14ac:dyDescent="0.25">
      <c r="V457" s="19"/>
    </row>
    <row r="458" spans="2:27" x14ac:dyDescent="0.25">
      <c r="V458" s="19"/>
    </row>
    <row r="459" spans="2:27" x14ac:dyDescent="0.25">
      <c r="V459" s="19"/>
    </row>
    <row r="460" spans="2:27" x14ac:dyDescent="0.25">
      <c r="V460" s="19"/>
    </row>
    <row r="461" spans="2:27" x14ac:dyDescent="0.25">
      <c r="V461" s="19"/>
    </row>
    <row r="462" spans="2:27" x14ac:dyDescent="0.25">
      <c r="V462" s="19"/>
    </row>
    <row r="463" spans="2:27" x14ac:dyDescent="0.25">
      <c r="V463" s="19"/>
    </row>
    <row r="464" spans="2:27" x14ac:dyDescent="0.25">
      <c r="V464" s="19"/>
    </row>
    <row r="465" spans="2:41" x14ac:dyDescent="0.25">
      <c r="V465" s="19"/>
    </row>
    <row r="466" spans="2:41" x14ac:dyDescent="0.25">
      <c r="V466" s="19"/>
    </row>
    <row r="467" spans="2:41" x14ac:dyDescent="0.25">
      <c r="V467" s="19"/>
    </row>
    <row r="468" spans="2:41" x14ac:dyDescent="0.25">
      <c r="V468" s="19"/>
    </row>
    <row r="469" spans="2:41" x14ac:dyDescent="0.25">
      <c r="V469" s="19"/>
    </row>
    <row r="470" spans="2:41" x14ac:dyDescent="0.25">
      <c r="V470" s="19"/>
      <c r="AC470" s="164" t="s">
        <v>29</v>
      </c>
      <c r="AD470" s="164"/>
      <c r="AE470" s="164"/>
    </row>
    <row r="471" spans="2:41" x14ac:dyDescent="0.25">
      <c r="H471" s="165" t="s">
        <v>28</v>
      </c>
      <c r="I471" s="165"/>
      <c r="J471" s="165"/>
      <c r="V471" s="19"/>
      <c r="AC471" s="164"/>
      <c r="AD471" s="164"/>
      <c r="AE471" s="164"/>
    </row>
    <row r="472" spans="2:41" x14ac:dyDescent="0.25">
      <c r="H472" s="165"/>
      <c r="I472" s="165"/>
      <c r="J472" s="165"/>
      <c r="V472" s="19"/>
      <c r="AC472" s="164"/>
      <c r="AD472" s="164"/>
      <c r="AE472" s="164"/>
    </row>
    <row r="473" spans="2:41" x14ac:dyDescent="0.25">
      <c r="V473" s="19"/>
    </row>
    <row r="474" spans="2:41" x14ac:dyDescent="0.25">
      <c r="V474" s="19"/>
    </row>
    <row r="475" spans="2:41" ht="23.25" x14ac:dyDescent="0.35">
      <c r="B475" s="24" t="s">
        <v>66</v>
      </c>
      <c r="V475" s="19"/>
      <c r="X475" s="24" t="s">
        <v>66</v>
      </c>
    </row>
    <row r="476" spans="2:41" ht="23.25" x14ac:dyDescent="0.35">
      <c r="B476" s="25" t="s">
        <v>32</v>
      </c>
      <c r="C476" s="22">
        <f>IF(X424="PAGADO",0,Y429)</f>
        <v>0</v>
      </c>
      <c r="E476" s="166" t="s">
        <v>20</v>
      </c>
      <c r="F476" s="166"/>
      <c r="G476" s="166"/>
      <c r="H476" s="166"/>
      <c r="V476" s="19"/>
      <c r="X476" s="25" t="s">
        <v>32</v>
      </c>
      <c r="Y476" s="22">
        <f>IF(B476="PAGADO",0,C481)</f>
        <v>0</v>
      </c>
      <c r="AA476" s="166" t="s">
        <v>20</v>
      </c>
      <c r="AB476" s="166"/>
      <c r="AC476" s="166"/>
      <c r="AD476" s="166"/>
    </row>
    <row r="477" spans="2:41" x14ac:dyDescent="0.25">
      <c r="B477" s="1" t="s">
        <v>0</v>
      </c>
      <c r="C477" s="21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9"/>
      <c r="X477" s="1" t="s">
        <v>0</v>
      </c>
      <c r="Y477" s="21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 x14ac:dyDescent="0.25">
      <c r="C478" s="22"/>
      <c r="E478" s="4"/>
      <c r="F478" s="3"/>
      <c r="G478" s="3"/>
      <c r="H478" s="5"/>
      <c r="N478" s="3"/>
      <c r="O478" s="3"/>
      <c r="P478" s="3"/>
      <c r="Q478" s="3"/>
      <c r="R478" s="20"/>
      <c r="S478" s="3"/>
      <c r="V478" s="19"/>
      <c r="Y478" s="22"/>
      <c r="AA478" s="4"/>
      <c r="AB478" s="3"/>
      <c r="AC478" s="3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" t="s">
        <v>24</v>
      </c>
      <c r="C479" s="21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20"/>
      <c r="S479" s="3"/>
      <c r="V479" s="19"/>
      <c r="X479" s="1" t="s">
        <v>24</v>
      </c>
      <c r="Y479" s="21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" t="s">
        <v>9</v>
      </c>
      <c r="C480" s="22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20"/>
      <c r="S480" s="3"/>
      <c r="V480" s="19"/>
      <c r="X480" s="1" t="s">
        <v>9</v>
      </c>
      <c r="Y480" s="22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6" t="s">
        <v>25</v>
      </c>
      <c r="C481" s="23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20"/>
      <c r="S481" s="3"/>
      <c r="V481" s="19"/>
      <c r="X481" s="6" t="s">
        <v>8</v>
      </c>
      <c r="Y481" s="23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20"/>
      <c r="AO481" s="3"/>
    </row>
    <row r="482" spans="2:41" ht="26.25" x14ac:dyDescent="0.4">
      <c r="B482" s="167" t="str">
        <f>IF(C481&lt;0,"NO PAGAR","COBRAR")</f>
        <v>COBRAR</v>
      </c>
      <c r="C482" s="167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67" t="str">
        <f>IF(Y481&lt;0,"NO PAGAR","COBRAR")</f>
        <v>COBRAR</v>
      </c>
      <c r="Y482" s="167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59" t="s">
        <v>9</v>
      </c>
      <c r="C483" s="160"/>
      <c r="E483" s="9"/>
      <c r="F483" s="10"/>
      <c r="G483" s="10"/>
      <c r="H483" s="5"/>
      <c r="N483" s="3"/>
      <c r="O483" s="3"/>
      <c r="P483" s="3"/>
      <c r="Q483" s="3"/>
      <c r="R483" s="20"/>
      <c r="S483" s="3"/>
      <c r="V483" s="19"/>
      <c r="X483" s="159" t="s">
        <v>9</v>
      </c>
      <c r="Y483" s="160"/>
      <c r="AA483" s="9"/>
      <c r="AB483" s="10"/>
      <c r="AC483" s="10"/>
      <c r="AD483" s="5"/>
      <c r="AJ483" s="3"/>
      <c r="AK483" s="3"/>
      <c r="AL483" s="3"/>
      <c r="AM483" s="3"/>
      <c r="AN483" s="20"/>
      <c r="AO483" s="3"/>
    </row>
    <row r="484" spans="2:41" x14ac:dyDescent="0.25">
      <c r="B484" s="11" t="str">
        <f>IF(C517&lt;0,"SALDO A FAVOR","SALDO ADELANTAD0'")</f>
        <v>SALDO ADELANTAD0'</v>
      </c>
      <c r="C484" s="12">
        <f>IF(Y429&lt;=0,Y429*-1)</f>
        <v>0</v>
      </c>
      <c r="E484" s="9"/>
      <c r="F484" s="10"/>
      <c r="G484" s="10"/>
      <c r="H484" s="5"/>
      <c r="N484" s="3"/>
      <c r="O484" s="3"/>
      <c r="P484" s="3"/>
      <c r="Q484" s="3"/>
      <c r="R484" s="20"/>
      <c r="S484" s="3"/>
      <c r="V484" s="19"/>
      <c r="X484" s="11" t="str">
        <f>IF(C481&lt;0,"SALDO ADELANTADO","SALDO A FAVOR'")</f>
        <v>SALDO A FAVOR'</v>
      </c>
      <c r="Y484" s="12">
        <f>IF(C481&lt;=0,C481*-1)</f>
        <v>0</v>
      </c>
      <c r="AA484" s="9"/>
      <c r="AB484" s="10"/>
      <c r="AC484" s="10"/>
      <c r="AD484" s="5"/>
      <c r="AJ484" s="3"/>
      <c r="AK484" s="3"/>
      <c r="AL484" s="3"/>
      <c r="AM484" s="3"/>
      <c r="AN484" s="20"/>
      <c r="AO484" s="3"/>
    </row>
    <row r="485" spans="2:41" x14ac:dyDescent="0.25">
      <c r="B485" s="13" t="s">
        <v>10</v>
      </c>
      <c r="C485" s="12">
        <f>R494</f>
        <v>0</v>
      </c>
      <c r="E485" s="9"/>
      <c r="F485" s="10"/>
      <c r="G485" s="10"/>
      <c r="H485" s="5"/>
      <c r="N485" s="3"/>
      <c r="O485" s="3"/>
      <c r="P485" s="3"/>
      <c r="Q485" s="3"/>
      <c r="R485" s="20"/>
      <c r="S485" s="3"/>
      <c r="V485" s="19"/>
      <c r="X485" s="13" t="s">
        <v>10</v>
      </c>
      <c r="Y485" s="12">
        <f>AN494</f>
        <v>0</v>
      </c>
      <c r="AA485" s="9"/>
      <c r="AB485" s="10"/>
      <c r="AC485" s="10"/>
      <c r="AD485" s="5"/>
      <c r="AJ485" s="3"/>
      <c r="AK485" s="3"/>
      <c r="AL485" s="3"/>
      <c r="AM485" s="3"/>
      <c r="AN485" s="20"/>
      <c r="AO485" s="3"/>
    </row>
    <row r="486" spans="2:41" x14ac:dyDescent="0.25">
      <c r="B486" s="13" t="s">
        <v>11</v>
      </c>
      <c r="C486" s="12"/>
      <c r="E486" s="9"/>
      <c r="F486" s="10"/>
      <c r="G486" s="10"/>
      <c r="H486" s="5"/>
      <c r="N486" s="3"/>
      <c r="O486" s="3"/>
      <c r="P486" s="3"/>
      <c r="Q486" s="3"/>
      <c r="R486" s="20"/>
      <c r="S486" s="3"/>
      <c r="V486" s="19"/>
      <c r="X486" s="13" t="s">
        <v>11</v>
      </c>
      <c r="Y486" s="12"/>
      <c r="AA486" s="9"/>
      <c r="AB486" s="10"/>
      <c r="AC486" s="10"/>
      <c r="AD486" s="5"/>
      <c r="AJ486" s="3"/>
      <c r="AK486" s="3"/>
      <c r="AL486" s="3"/>
      <c r="AM486" s="3"/>
      <c r="AN486" s="20"/>
      <c r="AO486" s="3"/>
    </row>
    <row r="487" spans="2:41" x14ac:dyDescent="0.25">
      <c r="B487" s="13" t="s">
        <v>12</v>
      </c>
      <c r="C487" s="12"/>
      <c r="E487" s="9"/>
      <c r="F487" s="10"/>
      <c r="G487" s="10"/>
      <c r="H487" s="5"/>
      <c r="N487" s="3"/>
      <c r="O487" s="3"/>
      <c r="P487" s="3"/>
      <c r="Q487" s="3"/>
      <c r="R487" s="20"/>
      <c r="S487" s="3"/>
      <c r="V487" s="19"/>
      <c r="X487" s="13" t="s">
        <v>12</v>
      </c>
      <c r="Y487" s="12"/>
      <c r="AA487" s="9"/>
      <c r="AB487" s="10"/>
      <c r="AC487" s="10"/>
      <c r="AD487" s="5"/>
      <c r="AJ487" s="3"/>
      <c r="AK487" s="3"/>
      <c r="AL487" s="3"/>
      <c r="AM487" s="3"/>
      <c r="AN487" s="20"/>
      <c r="AO487" s="3"/>
    </row>
    <row r="488" spans="2:41" x14ac:dyDescent="0.25">
      <c r="B488" s="13" t="s">
        <v>13</v>
      </c>
      <c r="C488" s="12"/>
      <c r="E488" s="9"/>
      <c r="F488" s="10"/>
      <c r="G488" s="10"/>
      <c r="H488" s="5"/>
      <c r="N488" s="3"/>
      <c r="O488" s="3"/>
      <c r="P488" s="3"/>
      <c r="Q488" s="3"/>
      <c r="R488" s="20"/>
      <c r="S488" s="3"/>
      <c r="V488" s="19"/>
      <c r="X488" s="13" t="s">
        <v>13</v>
      </c>
      <c r="Y488" s="12"/>
      <c r="AA488" s="9"/>
      <c r="AB488" s="10"/>
      <c r="AC488" s="10"/>
      <c r="AD488" s="5"/>
      <c r="AJ488" s="3"/>
      <c r="AK488" s="3"/>
      <c r="AL488" s="3"/>
      <c r="AM488" s="3"/>
      <c r="AN488" s="20"/>
      <c r="AO488" s="3"/>
    </row>
    <row r="489" spans="2:41" x14ac:dyDescent="0.25">
      <c r="B489" s="13" t="s">
        <v>14</v>
      </c>
      <c r="C489" s="12"/>
      <c r="E489" s="9"/>
      <c r="F489" s="10"/>
      <c r="G489" s="10"/>
      <c r="H489" s="5"/>
      <c r="N489" s="3"/>
      <c r="O489" s="3"/>
      <c r="P489" s="3"/>
      <c r="Q489" s="3"/>
      <c r="R489" s="20"/>
      <c r="S489" s="3"/>
      <c r="V489" s="19"/>
      <c r="X489" s="13" t="s">
        <v>14</v>
      </c>
      <c r="Y489" s="12"/>
      <c r="AA489" s="9"/>
      <c r="AB489" s="10"/>
      <c r="AC489" s="10"/>
      <c r="AD489" s="5"/>
      <c r="AJ489" s="3"/>
      <c r="AK489" s="3"/>
      <c r="AL489" s="3"/>
      <c r="AM489" s="3"/>
      <c r="AN489" s="20"/>
      <c r="AO489" s="3"/>
    </row>
    <row r="490" spans="2:41" x14ac:dyDescent="0.25">
      <c r="B490" s="13" t="s">
        <v>15</v>
      </c>
      <c r="C490" s="12"/>
      <c r="E490" s="9"/>
      <c r="F490" s="10"/>
      <c r="G490" s="10"/>
      <c r="H490" s="5"/>
      <c r="N490" s="3"/>
      <c r="O490" s="3"/>
      <c r="P490" s="3"/>
      <c r="Q490" s="3"/>
      <c r="R490" s="20"/>
      <c r="S490" s="3"/>
      <c r="V490" s="19"/>
      <c r="X490" s="13" t="s">
        <v>15</v>
      </c>
      <c r="Y490" s="12"/>
      <c r="AA490" s="9"/>
      <c r="AB490" s="10"/>
      <c r="AC490" s="10"/>
      <c r="AD490" s="5"/>
      <c r="AJ490" s="3"/>
      <c r="AK490" s="3"/>
      <c r="AL490" s="3"/>
      <c r="AM490" s="3"/>
      <c r="AN490" s="20"/>
      <c r="AO490" s="3"/>
    </row>
    <row r="491" spans="2:41" x14ac:dyDescent="0.25">
      <c r="B491" s="13" t="s">
        <v>16</v>
      </c>
      <c r="C491" s="12"/>
      <c r="E491" s="9"/>
      <c r="F491" s="10"/>
      <c r="G491" s="10"/>
      <c r="H491" s="5"/>
      <c r="N491" s="3"/>
      <c r="O491" s="3"/>
      <c r="P491" s="3"/>
      <c r="Q491" s="3"/>
      <c r="R491" s="20"/>
      <c r="S491" s="3"/>
      <c r="V491" s="19"/>
      <c r="X491" s="13" t="s">
        <v>16</v>
      </c>
      <c r="Y491" s="12"/>
      <c r="AA491" s="9"/>
      <c r="AB491" s="10"/>
      <c r="AC491" s="10"/>
      <c r="AD491" s="5"/>
      <c r="AJ491" s="3"/>
      <c r="AK491" s="3"/>
      <c r="AL491" s="3"/>
      <c r="AM491" s="3"/>
      <c r="AN491" s="20"/>
      <c r="AO491" s="3"/>
    </row>
    <row r="492" spans="2:41" x14ac:dyDescent="0.25">
      <c r="B492" s="13" t="s">
        <v>17</v>
      </c>
      <c r="C492" s="12"/>
      <c r="E492" s="161" t="s">
        <v>7</v>
      </c>
      <c r="F492" s="162"/>
      <c r="G492" s="163"/>
      <c r="H492" s="5">
        <f>SUM(H478:H491)</f>
        <v>0</v>
      </c>
      <c r="N492" s="3"/>
      <c r="O492" s="3"/>
      <c r="P492" s="3"/>
      <c r="Q492" s="3"/>
      <c r="R492" s="20"/>
      <c r="S492" s="3"/>
      <c r="V492" s="19"/>
      <c r="X492" s="13" t="s">
        <v>17</v>
      </c>
      <c r="Y492" s="12"/>
      <c r="AA492" s="161" t="s">
        <v>7</v>
      </c>
      <c r="AB492" s="162"/>
      <c r="AC492" s="163"/>
      <c r="AD492" s="5">
        <f>SUM(AD478:AD491)</f>
        <v>0</v>
      </c>
      <c r="AJ492" s="3"/>
      <c r="AK492" s="3"/>
      <c r="AL492" s="3"/>
      <c r="AM492" s="3"/>
      <c r="AN492" s="20"/>
      <c r="AO492" s="3"/>
    </row>
    <row r="493" spans="2:41" x14ac:dyDescent="0.25">
      <c r="B493" s="14"/>
      <c r="C493" s="12"/>
      <c r="E493" s="15"/>
      <c r="F493" s="15"/>
      <c r="G493" s="15"/>
      <c r="N493" s="3"/>
      <c r="O493" s="3"/>
      <c r="P493" s="3"/>
      <c r="Q493" s="3"/>
      <c r="R493" s="20"/>
      <c r="S493" s="3"/>
      <c r="V493" s="19"/>
      <c r="X493" s="14"/>
      <c r="Y493" s="12"/>
      <c r="AA493" s="15"/>
      <c r="AB493" s="15"/>
      <c r="AC493" s="15"/>
      <c r="AJ493" s="3"/>
      <c r="AK493" s="3"/>
      <c r="AL493" s="3"/>
      <c r="AM493" s="3"/>
      <c r="AN493" s="20"/>
      <c r="AO493" s="3"/>
    </row>
    <row r="494" spans="2:41" x14ac:dyDescent="0.25">
      <c r="B494" s="14"/>
      <c r="C494" s="12"/>
      <c r="N494" s="161" t="s">
        <v>7</v>
      </c>
      <c r="O494" s="162"/>
      <c r="P494" s="162"/>
      <c r="Q494" s="163"/>
      <c r="R494" s="20">
        <f>SUM(R478:R493)</f>
        <v>0</v>
      </c>
      <c r="S494" s="3"/>
      <c r="V494" s="19"/>
      <c r="X494" s="14"/>
      <c r="Y494" s="12"/>
      <c r="AJ494" s="161" t="s">
        <v>7</v>
      </c>
      <c r="AK494" s="162"/>
      <c r="AL494" s="162"/>
      <c r="AM494" s="163"/>
      <c r="AN494" s="20">
        <f>SUM(AN478:AN493)</f>
        <v>0</v>
      </c>
      <c r="AO494" s="3"/>
    </row>
    <row r="495" spans="2:41" x14ac:dyDescent="0.25">
      <c r="B495" s="14"/>
      <c r="C495" s="12"/>
      <c r="V495" s="19"/>
      <c r="X495" s="14"/>
      <c r="Y495" s="12"/>
    </row>
    <row r="496" spans="2:41" x14ac:dyDescent="0.25">
      <c r="B496" s="14"/>
      <c r="C496" s="12"/>
      <c r="V496" s="19"/>
      <c r="X496" s="14"/>
      <c r="Y496" s="12"/>
    </row>
    <row r="497" spans="1:43" x14ac:dyDescent="0.25">
      <c r="B497" s="14"/>
      <c r="C497" s="12"/>
      <c r="E497" s="16"/>
      <c r="V497" s="19"/>
      <c r="X497" s="14"/>
      <c r="Y497" s="12"/>
      <c r="AA497" s="16"/>
    </row>
    <row r="498" spans="1:43" x14ac:dyDescent="0.25">
      <c r="B498" s="14"/>
      <c r="C498" s="12"/>
      <c r="V498" s="19"/>
      <c r="X498" s="14"/>
      <c r="Y498" s="12"/>
    </row>
    <row r="499" spans="1:43" x14ac:dyDescent="0.25">
      <c r="B499" s="14"/>
      <c r="C499" s="12"/>
      <c r="V499" s="19"/>
      <c r="X499" s="14"/>
      <c r="Y499" s="12"/>
    </row>
    <row r="500" spans="1:43" x14ac:dyDescent="0.25">
      <c r="B500" s="14"/>
      <c r="C500" s="12"/>
      <c r="V500" s="19"/>
      <c r="X500" s="14"/>
      <c r="Y500" s="12"/>
    </row>
    <row r="501" spans="1:43" x14ac:dyDescent="0.25">
      <c r="B501" s="14"/>
      <c r="C501" s="12"/>
      <c r="V501" s="19"/>
      <c r="X501" s="14"/>
      <c r="Y501" s="12"/>
    </row>
    <row r="502" spans="1:43" x14ac:dyDescent="0.25">
      <c r="B502" s="13"/>
      <c r="C502" s="12"/>
      <c r="V502" s="19"/>
      <c r="X502" s="13"/>
      <c r="Y502" s="12"/>
    </row>
    <row r="503" spans="1:43" x14ac:dyDescent="0.25">
      <c r="B503" s="17" t="s">
        <v>18</v>
      </c>
      <c r="C503" s="18">
        <f>SUM(C484:C502)</f>
        <v>0</v>
      </c>
      <c r="V503" s="19"/>
      <c r="X503" s="17" t="s">
        <v>18</v>
      </c>
      <c r="Y503" s="18">
        <f>SUM(Y484:Y502)</f>
        <v>0</v>
      </c>
    </row>
    <row r="504" spans="1:43" x14ac:dyDescent="0.25">
      <c r="D504" s="30" t="s">
        <v>22</v>
      </c>
      <c r="E504" s="30" t="s">
        <v>21</v>
      </c>
      <c r="V504" s="19"/>
      <c r="Z504" s="30" t="s">
        <v>22</v>
      </c>
      <c r="AA504" s="30" t="s">
        <v>21</v>
      </c>
    </row>
    <row r="505" spans="1:43" x14ac:dyDescent="0.25">
      <c r="E505" s="1" t="s">
        <v>19</v>
      </c>
      <c r="V505" s="19"/>
      <c r="AA505" s="1" t="s">
        <v>19</v>
      </c>
    </row>
    <row r="506" spans="1:43" x14ac:dyDescent="0.25">
      <c r="V506" s="19"/>
    </row>
    <row r="507" spans="1:43" x14ac:dyDescent="0.25">
      <c r="V507" s="19"/>
    </row>
    <row r="508" spans="1:43" x14ac:dyDescent="0.25">
      <c r="V508" s="19"/>
    </row>
    <row r="509" spans="1:43" x14ac:dyDescent="0.25">
      <c r="V509" s="19"/>
    </row>
    <row r="510" spans="1:43" x14ac:dyDescent="0.25">
      <c r="V510" s="19"/>
    </row>
    <row r="511" spans="1:43" x14ac:dyDescent="0.25">
      <c r="V511" s="19"/>
    </row>
    <row r="512" spans="1:43" x14ac:dyDescent="0.2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</row>
    <row r="513" spans="1:43" x14ac:dyDescent="0.2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</row>
    <row r="514" spans="1:43" x14ac:dyDescent="0.2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</row>
    <row r="515" spans="1:43" x14ac:dyDescent="0.25">
      <c r="V515" s="19"/>
    </row>
    <row r="516" spans="1:43" x14ac:dyDescent="0.25">
      <c r="H516" s="165" t="s">
        <v>30</v>
      </c>
      <c r="I516" s="165"/>
      <c r="J516" s="165"/>
      <c r="V516" s="19"/>
      <c r="AA516" s="165" t="s">
        <v>31</v>
      </c>
      <c r="AB516" s="165"/>
      <c r="AC516" s="165"/>
    </row>
    <row r="517" spans="1:43" x14ac:dyDescent="0.25">
      <c r="H517" s="165"/>
      <c r="I517" s="165"/>
      <c r="J517" s="165"/>
      <c r="V517" s="19"/>
      <c r="AA517" s="165"/>
      <c r="AB517" s="165"/>
      <c r="AC517" s="165"/>
    </row>
    <row r="518" spans="1:43" x14ac:dyDescent="0.25">
      <c r="V518" s="19"/>
    </row>
    <row r="519" spans="1:43" x14ac:dyDescent="0.25">
      <c r="V519" s="19"/>
    </row>
    <row r="520" spans="1:43" ht="23.25" x14ac:dyDescent="0.35">
      <c r="B520" s="26" t="s">
        <v>66</v>
      </c>
      <c r="V520" s="19"/>
      <c r="X520" s="24" t="s">
        <v>66</v>
      </c>
    </row>
    <row r="521" spans="1:43" ht="23.25" x14ac:dyDescent="0.35">
      <c r="B521" s="25" t="s">
        <v>32</v>
      </c>
      <c r="C521" s="22">
        <f>IF(X476="PAGADO",0,C481)</f>
        <v>0</v>
      </c>
      <c r="E521" s="166" t="s">
        <v>20</v>
      </c>
      <c r="F521" s="166"/>
      <c r="G521" s="166"/>
      <c r="H521" s="166"/>
      <c r="V521" s="19"/>
      <c r="X521" s="25" t="s">
        <v>32</v>
      </c>
      <c r="Y521" s="22">
        <f>IF(B1321="PAGADO",0,C526)</f>
        <v>0</v>
      </c>
      <c r="AA521" s="166" t="s">
        <v>20</v>
      </c>
      <c r="AB521" s="166"/>
      <c r="AC521" s="166"/>
      <c r="AD521" s="166"/>
    </row>
    <row r="522" spans="1:43" x14ac:dyDescent="0.25">
      <c r="B522" s="1" t="s">
        <v>0</v>
      </c>
      <c r="C522" s="21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9"/>
      <c r="X522" s="1" t="s">
        <v>0</v>
      </c>
      <c r="Y522" s="21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 x14ac:dyDescent="0.25">
      <c r="C523" s="22"/>
      <c r="E523" s="4"/>
      <c r="F523" s="3"/>
      <c r="G523" s="3"/>
      <c r="H523" s="5"/>
      <c r="N523" s="3"/>
      <c r="O523" s="3"/>
      <c r="P523" s="3"/>
      <c r="Q523" s="3"/>
      <c r="R523" s="20"/>
      <c r="S523" s="3"/>
      <c r="V523" s="19"/>
      <c r="Y523" s="22"/>
      <c r="AA523" s="4"/>
      <c r="AB523" s="3"/>
      <c r="AC523" s="3"/>
      <c r="AD523" s="5"/>
      <c r="AJ523" s="3"/>
      <c r="AK523" s="3"/>
      <c r="AL523" s="3"/>
      <c r="AM523" s="3"/>
      <c r="AN523" s="20"/>
      <c r="AO523" s="3"/>
    </row>
    <row r="524" spans="1:43" x14ac:dyDescent="0.25">
      <c r="B524" s="1" t="s">
        <v>24</v>
      </c>
      <c r="C524" s="21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20"/>
      <c r="S524" s="3"/>
      <c r="V524" s="19"/>
      <c r="X524" s="1" t="s">
        <v>24</v>
      </c>
      <c r="Y524" s="21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20"/>
      <c r="AO524" s="3"/>
    </row>
    <row r="525" spans="1:43" x14ac:dyDescent="0.25">
      <c r="B525" s="1" t="s">
        <v>9</v>
      </c>
      <c r="C525" s="22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20"/>
      <c r="S525" s="3"/>
      <c r="V525" s="19"/>
      <c r="X525" s="1" t="s">
        <v>9</v>
      </c>
      <c r="Y525" s="22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20"/>
      <c r="AO525" s="3"/>
    </row>
    <row r="526" spans="1:43" x14ac:dyDescent="0.25">
      <c r="B526" s="6" t="s">
        <v>26</v>
      </c>
      <c r="C526" s="23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20"/>
      <c r="S526" s="3"/>
      <c r="V526" s="19"/>
      <c r="X526" s="6" t="s">
        <v>27</v>
      </c>
      <c r="Y526" s="23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20"/>
      <c r="AO526" s="3"/>
    </row>
    <row r="527" spans="1:43" ht="23.25" x14ac:dyDescent="0.35">
      <c r="B527" s="6"/>
      <c r="C527" s="7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68" t="str">
        <f>IF(Y526&lt;0,"NO PAGAR","COBRAR'")</f>
        <v>COBRAR'</v>
      </c>
      <c r="Y527" s="168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1:43" ht="23.25" x14ac:dyDescent="0.35">
      <c r="B528" s="168" t="str">
        <f>IF(C526&lt;0,"NO PAGAR","COBRAR'")</f>
        <v>COBRAR'</v>
      </c>
      <c r="C528" s="168"/>
      <c r="E528" s="9"/>
      <c r="F528" s="10"/>
      <c r="G528" s="10"/>
      <c r="H528" s="5"/>
      <c r="N528" s="3"/>
      <c r="O528" s="3"/>
      <c r="P528" s="3"/>
      <c r="Q528" s="3"/>
      <c r="R528" s="20"/>
      <c r="S528" s="3"/>
      <c r="V528" s="19"/>
      <c r="X528" s="6"/>
      <c r="Y528" s="8"/>
      <c r="AA528" s="9"/>
      <c r="AB528" s="10"/>
      <c r="AC528" s="10"/>
      <c r="AD528" s="5"/>
      <c r="AJ528" s="3"/>
      <c r="AK528" s="3"/>
      <c r="AL528" s="3"/>
      <c r="AM528" s="3"/>
      <c r="AN528" s="20"/>
      <c r="AO528" s="3"/>
    </row>
    <row r="529" spans="2:41" x14ac:dyDescent="0.25">
      <c r="B529" s="159" t="s">
        <v>9</v>
      </c>
      <c r="C529" s="160"/>
      <c r="E529" s="9"/>
      <c r="F529" s="10"/>
      <c r="G529" s="10"/>
      <c r="H529" s="5"/>
      <c r="N529" s="3"/>
      <c r="O529" s="3"/>
      <c r="P529" s="3"/>
      <c r="Q529" s="3"/>
      <c r="R529" s="20"/>
      <c r="S529" s="3"/>
      <c r="V529" s="19"/>
      <c r="X529" s="159" t="s">
        <v>9</v>
      </c>
      <c r="Y529" s="160"/>
      <c r="AA529" s="9"/>
      <c r="AB529" s="10"/>
      <c r="AC529" s="10"/>
      <c r="AD529" s="5"/>
      <c r="AJ529" s="3"/>
      <c r="AK529" s="3"/>
      <c r="AL529" s="3"/>
      <c r="AM529" s="3"/>
      <c r="AN529" s="20"/>
      <c r="AO529" s="3"/>
    </row>
    <row r="530" spans="2:41" x14ac:dyDescent="0.25">
      <c r="B530" s="11" t="str">
        <f>IF(Y481&lt;0,"SALDO ADELANTADO","SALDO A FAVOR '")</f>
        <v>SALDO A FAVOR '</v>
      </c>
      <c r="C530" s="12">
        <f>IF(Y481&lt;=0,Y481*-1)</f>
        <v>0</v>
      </c>
      <c r="E530" s="9"/>
      <c r="F530" s="10"/>
      <c r="G530" s="10"/>
      <c r="H530" s="5"/>
      <c r="N530" s="3"/>
      <c r="O530" s="3"/>
      <c r="P530" s="3"/>
      <c r="Q530" s="3"/>
      <c r="R530" s="20"/>
      <c r="S530" s="3"/>
      <c r="V530" s="19"/>
      <c r="X530" s="11" t="str">
        <f>IF(C526&lt;0,"SALDO ADELANTADO","SALDO A FAVOR'")</f>
        <v>SALDO A FAVOR'</v>
      </c>
      <c r="Y530" s="12">
        <f>IF(C526&lt;=0,C526*-1)</f>
        <v>0</v>
      </c>
      <c r="AA530" s="9"/>
      <c r="AB530" s="10"/>
      <c r="AC530" s="10"/>
      <c r="AD530" s="5"/>
      <c r="AJ530" s="3"/>
      <c r="AK530" s="3"/>
      <c r="AL530" s="3"/>
      <c r="AM530" s="3"/>
      <c r="AN530" s="20"/>
      <c r="AO530" s="3"/>
    </row>
    <row r="531" spans="2:41" x14ac:dyDescent="0.25">
      <c r="B531" s="13" t="s">
        <v>10</v>
      </c>
      <c r="C531" s="12">
        <f>R539</f>
        <v>0</v>
      </c>
      <c r="E531" s="9"/>
      <c r="F531" s="10"/>
      <c r="G531" s="10"/>
      <c r="H531" s="5"/>
      <c r="N531" s="3"/>
      <c r="O531" s="3"/>
      <c r="P531" s="3"/>
      <c r="Q531" s="3"/>
      <c r="R531" s="20"/>
      <c r="S531" s="3"/>
      <c r="V531" s="19"/>
      <c r="X531" s="13" t="s">
        <v>10</v>
      </c>
      <c r="Y531" s="12">
        <f>AN539</f>
        <v>0</v>
      </c>
      <c r="AA531" s="9"/>
      <c r="AB531" s="10"/>
      <c r="AC531" s="10"/>
      <c r="AD531" s="5"/>
      <c r="AJ531" s="3"/>
      <c r="AK531" s="3"/>
      <c r="AL531" s="3"/>
      <c r="AM531" s="3"/>
      <c r="AN531" s="20"/>
      <c r="AO531" s="3"/>
    </row>
    <row r="532" spans="2:41" x14ac:dyDescent="0.25">
      <c r="B532" s="13" t="s">
        <v>11</v>
      </c>
      <c r="C532" s="12"/>
      <c r="E532" s="9"/>
      <c r="F532" s="10"/>
      <c r="G532" s="10"/>
      <c r="H532" s="5"/>
      <c r="N532" s="3"/>
      <c r="O532" s="3"/>
      <c r="P532" s="3"/>
      <c r="Q532" s="3"/>
      <c r="R532" s="20"/>
      <c r="S532" s="3"/>
      <c r="V532" s="19"/>
      <c r="X532" s="13" t="s">
        <v>11</v>
      </c>
      <c r="Y532" s="12"/>
      <c r="AA532" s="9"/>
      <c r="AB532" s="10"/>
      <c r="AC532" s="10"/>
      <c r="AD532" s="5"/>
      <c r="AJ532" s="3"/>
      <c r="AK532" s="3"/>
      <c r="AL532" s="3"/>
      <c r="AM532" s="3"/>
      <c r="AN532" s="20"/>
      <c r="AO532" s="3"/>
    </row>
    <row r="533" spans="2:41" x14ac:dyDescent="0.25">
      <c r="B533" s="13" t="s">
        <v>12</v>
      </c>
      <c r="C533" s="12"/>
      <c r="E533" s="9"/>
      <c r="F533" s="10"/>
      <c r="G533" s="10"/>
      <c r="H533" s="5"/>
      <c r="N533" s="3"/>
      <c r="O533" s="3"/>
      <c r="P533" s="3"/>
      <c r="Q533" s="3"/>
      <c r="R533" s="20"/>
      <c r="S533" s="3"/>
      <c r="V533" s="19"/>
      <c r="X533" s="13" t="s">
        <v>12</v>
      </c>
      <c r="Y533" s="12"/>
      <c r="AA533" s="9"/>
      <c r="AB533" s="10"/>
      <c r="AC533" s="10"/>
      <c r="AD533" s="5"/>
      <c r="AJ533" s="3"/>
      <c r="AK533" s="3"/>
      <c r="AL533" s="3"/>
      <c r="AM533" s="3"/>
      <c r="AN533" s="20"/>
      <c r="AO533" s="3"/>
    </row>
    <row r="534" spans="2:41" x14ac:dyDescent="0.25">
      <c r="B534" s="13" t="s">
        <v>13</v>
      </c>
      <c r="C534" s="12"/>
      <c r="E534" s="9"/>
      <c r="F534" s="10"/>
      <c r="G534" s="10"/>
      <c r="H534" s="5"/>
      <c r="N534" s="3"/>
      <c r="O534" s="3"/>
      <c r="P534" s="3"/>
      <c r="Q534" s="3"/>
      <c r="R534" s="20"/>
      <c r="S534" s="3"/>
      <c r="V534" s="19"/>
      <c r="X534" s="13" t="s">
        <v>13</v>
      </c>
      <c r="Y534" s="12"/>
      <c r="AA534" s="9"/>
      <c r="AB534" s="10"/>
      <c r="AC534" s="10"/>
      <c r="AD534" s="5"/>
      <c r="AJ534" s="3"/>
      <c r="AK534" s="3"/>
      <c r="AL534" s="3"/>
      <c r="AM534" s="3"/>
      <c r="AN534" s="20"/>
      <c r="AO534" s="3"/>
    </row>
    <row r="535" spans="2:41" x14ac:dyDescent="0.25">
      <c r="B535" s="13" t="s">
        <v>14</v>
      </c>
      <c r="C535" s="12"/>
      <c r="E535" s="9"/>
      <c r="F535" s="10"/>
      <c r="G535" s="10"/>
      <c r="H535" s="5"/>
      <c r="N535" s="3"/>
      <c r="O535" s="3"/>
      <c r="P535" s="3"/>
      <c r="Q535" s="3"/>
      <c r="R535" s="20"/>
      <c r="S535" s="3"/>
      <c r="V535" s="19"/>
      <c r="X535" s="13" t="s">
        <v>14</v>
      </c>
      <c r="Y535" s="12"/>
      <c r="AA535" s="9"/>
      <c r="AB535" s="10"/>
      <c r="AC535" s="10"/>
      <c r="AD535" s="5"/>
      <c r="AJ535" s="3"/>
      <c r="AK535" s="3"/>
      <c r="AL535" s="3"/>
      <c r="AM535" s="3"/>
      <c r="AN535" s="20"/>
      <c r="AO535" s="3"/>
    </row>
    <row r="536" spans="2:41" x14ac:dyDescent="0.25">
      <c r="B536" s="13" t="s">
        <v>15</v>
      </c>
      <c r="C536" s="12"/>
      <c r="E536" s="9"/>
      <c r="F536" s="10"/>
      <c r="G536" s="10"/>
      <c r="H536" s="5"/>
      <c r="N536" s="3"/>
      <c r="O536" s="3"/>
      <c r="P536" s="3"/>
      <c r="Q536" s="3"/>
      <c r="R536" s="20"/>
      <c r="S536" s="3"/>
      <c r="V536" s="19"/>
      <c r="X536" s="13" t="s">
        <v>15</v>
      </c>
      <c r="Y536" s="12"/>
      <c r="AA536" s="9"/>
      <c r="AB536" s="10"/>
      <c r="AC536" s="10"/>
      <c r="AD536" s="5"/>
      <c r="AJ536" s="3"/>
      <c r="AK536" s="3"/>
      <c r="AL536" s="3"/>
      <c r="AM536" s="3"/>
      <c r="AN536" s="20"/>
      <c r="AO536" s="3"/>
    </row>
    <row r="537" spans="2:41" x14ac:dyDescent="0.25">
      <c r="B537" s="13" t="s">
        <v>16</v>
      </c>
      <c r="C537" s="12"/>
      <c r="E537" s="161" t="s">
        <v>7</v>
      </c>
      <c r="F537" s="162"/>
      <c r="G537" s="163"/>
      <c r="H537" s="5">
        <f>SUM(H523:H536)</f>
        <v>0</v>
      </c>
      <c r="N537" s="3"/>
      <c r="O537" s="3"/>
      <c r="P537" s="3"/>
      <c r="Q537" s="3"/>
      <c r="R537" s="20"/>
      <c r="S537" s="3"/>
      <c r="V537" s="19"/>
      <c r="X537" s="13" t="s">
        <v>16</v>
      </c>
      <c r="Y537" s="12"/>
      <c r="AA537" s="161" t="s">
        <v>7</v>
      </c>
      <c r="AB537" s="162"/>
      <c r="AC537" s="163"/>
      <c r="AD537" s="5">
        <f>SUM(AD523:AD536)</f>
        <v>0</v>
      </c>
      <c r="AJ537" s="3"/>
      <c r="AK537" s="3"/>
      <c r="AL537" s="3"/>
      <c r="AM537" s="3"/>
      <c r="AN537" s="20"/>
      <c r="AO537" s="3"/>
    </row>
    <row r="538" spans="2:41" x14ac:dyDescent="0.25">
      <c r="B538" s="13" t="s">
        <v>17</v>
      </c>
      <c r="C538" s="12"/>
      <c r="E538" s="15"/>
      <c r="F538" s="15"/>
      <c r="G538" s="15"/>
      <c r="N538" s="3"/>
      <c r="O538" s="3"/>
      <c r="P538" s="3"/>
      <c r="Q538" s="3"/>
      <c r="R538" s="20"/>
      <c r="S538" s="3"/>
      <c r="V538" s="19"/>
      <c r="X538" s="13" t="s">
        <v>17</v>
      </c>
      <c r="Y538" s="12"/>
      <c r="AA538" s="15"/>
      <c r="AB538" s="15"/>
      <c r="AC538" s="15"/>
      <c r="AJ538" s="3"/>
      <c r="AK538" s="3"/>
      <c r="AL538" s="3"/>
      <c r="AM538" s="3"/>
      <c r="AN538" s="20"/>
      <c r="AO538" s="3"/>
    </row>
    <row r="539" spans="2:41" x14ac:dyDescent="0.25">
      <c r="B539" s="14"/>
      <c r="C539" s="12"/>
      <c r="N539" s="161" t="s">
        <v>7</v>
      </c>
      <c r="O539" s="162"/>
      <c r="P539" s="162"/>
      <c r="Q539" s="163"/>
      <c r="R539" s="20">
        <f>SUM(R523:R538)</f>
        <v>0</v>
      </c>
      <c r="S539" s="3"/>
      <c r="V539" s="19"/>
      <c r="X539" s="14"/>
      <c r="Y539" s="12"/>
      <c r="AJ539" s="161" t="s">
        <v>7</v>
      </c>
      <c r="AK539" s="162"/>
      <c r="AL539" s="162"/>
      <c r="AM539" s="163"/>
      <c r="AN539" s="20">
        <f>SUM(AN523:AN538)</f>
        <v>0</v>
      </c>
      <c r="AO539" s="3"/>
    </row>
    <row r="540" spans="2:41" x14ac:dyDescent="0.25">
      <c r="B540" s="14"/>
      <c r="C540" s="12"/>
      <c r="V540" s="19"/>
      <c r="X540" s="14"/>
      <c r="Y540" s="12"/>
    </row>
    <row r="541" spans="2:41" x14ac:dyDescent="0.25">
      <c r="B541" s="14"/>
      <c r="C541" s="12"/>
      <c r="V541" s="19"/>
      <c r="X541" s="14"/>
      <c r="Y541" s="12"/>
    </row>
    <row r="542" spans="2:41" x14ac:dyDescent="0.25">
      <c r="B542" s="14"/>
      <c r="C542" s="12"/>
      <c r="E542" s="16"/>
      <c r="V542" s="19"/>
      <c r="X542" s="14"/>
      <c r="Y542" s="12"/>
      <c r="AA542" s="16"/>
    </row>
    <row r="543" spans="2:41" x14ac:dyDescent="0.25">
      <c r="B543" s="14"/>
      <c r="C543" s="12"/>
      <c r="V543" s="19"/>
      <c r="X543" s="14"/>
      <c r="Y543" s="12"/>
    </row>
    <row r="544" spans="2:41" x14ac:dyDescent="0.25">
      <c r="B544" s="14"/>
      <c r="C544" s="12"/>
      <c r="V544" s="19"/>
      <c r="X544" s="14"/>
      <c r="Y544" s="12"/>
    </row>
    <row r="545" spans="2:27" x14ac:dyDescent="0.25">
      <c r="B545" s="14"/>
      <c r="C545" s="12"/>
      <c r="V545" s="19"/>
      <c r="X545" s="14"/>
      <c r="Y545" s="12"/>
    </row>
    <row r="546" spans="2:27" x14ac:dyDescent="0.25">
      <c r="B546" s="14"/>
      <c r="C546" s="12"/>
      <c r="V546" s="19"/>
      <c r="X546" s="14"/>
      <c r="Y546" s="12"/>
    </row>
    <row r="547" spans="2:27" x14ac:dyDescent="0.25">
      <c r="B547" s="14"/>
      <c r="C547" s="12"/>
      <c r="V547" s="19"/>
      <c r="X547" s="14"/>
      <c r="Y547" s="12"/>
    </row>
    <row r="548" spans="2:27" x14ac:dyDescent="0.25">
      <c r="B548" s="13"/>
      <c r="C548" s="12"/>
      <c r="V548" s="19"/>
      <c r="X548" s="13"/>
      <c r="Y548" s="12"/>
    </row>
    <row r="549" spans="2:27" x14ac:dyDescent="0.25">
      <c r="B549" s="17" t="s">
        <v>18</v>
      </c>
      <c r="C549" s="18">
        <f>SUM(C530:C548)</f>
        <v>0</v>
      </c>
      <c r="D549" s="30" t="s">
        <v>22</v>
      </c>
      <c r="E549" s="30" t="s">
        <v>21</v>
      </c>
      <c r="V549" s="19"/>
      <c r="X549" s="17" t="s">
        <v>18</v>
      </c>
      <c r="Y549" s="18">
        <f>SUM(Y530:Y548)</f>
        <v>0</v>
      </c>
      <c r="Z549" s="30" t="s">
        <v>22</v>
      </c>
      <c r="AA549" s="30" t="s">
        <v>21</v>
      </c>
    </row>
    <row r="550" spans="2:27" x14ac:dyDescent="0.25">
      <c r="E550" s="1" t="s">
        <v>19</v>
      </c>
      <c r="V550" s="19"/>
      <c r="AA550" s="1" t="s">
        <v>19</v>
      </c>
    </row>
    <row r="551" spans="2:27" x14ac:dyDescent="0.25">
      <c r="V551" s="19"/>
    </row>
    <row r="552" spans="2:27" x14ac:dyDescent="0.25">
      <c r="V552" s="19"/>
    </row>
    <row r="553" spans="2:27" x14ac:dyDescent="0.25">
      <c r="V553" s="19"/>
    </row>
    <row r="554" spans="2:27" x14ac:dyDescent="0.25">
      <c r="V554" s="19"/>
    </row>
    <row r="555" spans="2:27" x14ac:dyDescent="0.25">
      <c r="V555" s="19"/>
    </row>
    <row r="556" spans="2:27" x14ac:dyDescent="0.25">
      <c r="V556" s="19"/>
    </row>
    <row r="557" spans="2:27" x14ac:dyDescent="0.25">
      <c r="V557" s="19"/>
    </row>
    <row r="558" spans="2:27" x14ac:dyDescent="0.25">
      <c r="V558" s="19"/>
    </row>
    <row r="559" spans="2:27" x14ac:dyDescent="0.25">
      <c r="V559" s="19"/>
    </row>
    <row r="560" spans="2:27" x14ac:dyDescent="0.25">
      <c r="V560" s="19"/>
    </row>
    <row r="561" spans="2:41" x14ac:dyDescent="0.25">
      <c r="V561" s="19"/>
    </row>
    <row r="562" spans="2:41" x14ac:dyDescent="0.25">
      <c r="V562" s="19"/>
    </row>
    <row r="563" spans="2:41" x14ac:dyDescent="0.25">
      <c r="V563" s="19"/>
    </row>
    <row r="564" spans="2:41" x14ac:dyDescent="0.25">
      <c r="V564" s="19"/>
    </row>
    <row r="565" spans="2:41" x14ac:dyDescent="0.25">
      <c r="V565" s="19"/>
    </row>
    <row r="566" spans="2:41" x14ac:dyDescent="0.25">
      <c r="V566" s="19"/>
    </row>
    <row r="567" spans="2:41" x14ac:dyDescent="0.25">
      <c r="V567" s="19"/>
    </row>
    <row r="568" spans="2:41" x14ac:dyDescent="0.25">
      <c r="V568" s="19"/>
    </row>
    <row r="569" spans="2:41" x14ac:dyDescent="0.25">
      <c r="V569" s="19"/>
      <c r="AC569" s="164" t="s">
        <v>29</v>
      </c>
      <c r="AD569" s="164"/>
      <c r="AE569" s="164"/>
    </row>
    <row r="570" spans="2:41" x14ac:dyDescent="0.25">
      <c r="H570" s="165" t="s">
        <v>28</v>
      </c>
      <c r="I570" s="165"/>
      <c r="J570" s="165"/>
      <c r="V570" s="19"/>
      <c r="AC570" s="164"/>
      <c r="AD570" s="164"/>
      <c r="AE570" s="164"/>
    </row>
    <row r="571" spans="2:41" x14ac:dyDescent="0.25">
      <c r="H571" s="165"/>
      <c r="I571" s="165"/>
      <c r="J571" s="165"/>
      <c r="V571" s="19"/>
      <c r="AC571" s="164"/>
      <c r="AD571" s="164"/>
      <c r="AE571" s="164"/>
    </row>
    <row r="572" spans="2:41" x14ac:dyDescent="0.25">
      <c r="V572" s="19"/>
    </row>
    <row r="573" spans="2:41" x14ac:dyDescent="0.25">
      <c r="V573" s="19"/>
    </row>
    <row r="574" spans="2:41" ht="23.25" x14ac:dyDescent="0.35">
      <c r="B574" s="24" t="s">
        <v>67</v>
      </c>
      <c r="V574" s="19"/>
      <c r="X574" s="24" t="s">
        <v>67</v>
      </c>
    </row>
    <row r="575" spans="2:41" ht="23.25" x14ac:dyDescent="0.35">
      <c r="B575" s="25" t="s">
        <v>32</v>
      </c>
      <c r="C575" s="22">
        <f>IF(X521="PAGADO",0,Y526)</f>
        <v>0</v>
      </c>
      <c r="E575" s="166" t="s">
        <v>20</v>
      </c>
      <c r="F575" s="166"/>
      <c r="G575" s="166"/>
      <c r="H575" s="166"/>
      <c r="V575" s="19"/>
      <c r="X575" s="25" t="s">
        <v>32</v>
      </c>
      <c r="Y575" s="22">
        <f>IF(B575="PAGADO",0,C580)</f>
        <v>0</v>
      </c>
      <c r="AA575" s="166" t="s">
        <v>20</v>
      </c>
      <c r="AB575" s="166"/>
      <c r="AC575" s="166"/>
      <c r="AD575" s="166"/>
    </row>
    <row r="576" spans="2:41" x14ac:dyDescent="0.25">
      <c r="B576" s="1" t="s">
        <v>0</v>
      </c>
      <c r="C576" s="21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9"/>
      <c r="X576" s="1" t="s">
        <v>0</v>
      </c>
      <c r="Y576" s="21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2"/>
      <c r="E577" s="4"/>
      <c r="F577" s="3"/>
      <c r="G577" s="3"/>
      <c r="H577" s="5"/>
      <c r="N577" s="3"/>
      <c r="O577" s="3"/>
      <c r="P577" s="3"/>
      <c r="Q577" s="3"/>
      <c r="R577" s="20"/>
      <c r="S577" s="3"/>
      <c r="V577" s="19"/>
      <c r="Y577" s="22"/>
      <c r="AA577" s="4"/>
      <c r="AB577" s="3"/>
      <c r="AC577" s="3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" t="s">
        <v>24</v>
      </c>
      <c r="C578" s="21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20"/>
      <c r="S578" s="3"/>
      <c r="V578" s="19"/>
      <c r="X578" s="1" t="s">
        <v>24</v>
      </c>
      <c r="Y578" s="21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" t="s">
        <v>9</v>
      </c>
      <c r="C579" s="22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20"/>
      <c r="S579" s="3"/>
      <c r="V579" s="19"/>
      <c r="X579" s="1" t="s">
        <v>9</v>
      </c>
      <c r="Y579" s="22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6" t="s">
        <v>25</v>
      </c>
      <c r="C580" s="23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20"/>
      <c r="S580" s="3"/>
      <c r="V580" s="19"/>
      <c r="X580" s="6" t="s">
        <v>8</v>
      </c>
      <c r="Y580" s="23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20"/>
      <c r="AO580" s="3"/>
    </row>
    <row r="581" spans="2:41" ht="26.25" x14ac:dyDescent="0.4">
      <c r="B581" s="167" t="str">
        <f>IF(C580&lt;0,"NO PAGAR","COBRAR")</f>
        <v>COBRAR</v>
      </c>
      <c r="C581" s="167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67" t="str">
        <f>IF(Y580&lt;0,"NO PAGAR","COBRAR")</f>
        <v>COBRAR</v>
      </c>
      <c r="Y581" s="167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59" t="s">
        <v>9</v>
      </c>
      <c r="C582" s="160"/>
      <c r="E582" s="9"/>
      <c r="F582" s="10"/>
      <c r="G582" s="10"/>
      <c r="H582" s="5"/>
      <c r="N582" s="3"/>
      <c r="O582" s="3"/>
      <c r="P582" s="3"/>
      <c r="Q582" s="3"/>
      <c r="R582" s="20"/>
      <c r="S582" s="3"/>
      <c r="V582" s="19"/>
      <c r="X582" s="159" t="s">
        <v>9</v>
      </c>
      <c r="Y582" s="160"/>
      <c r="AA582" s="9"/>
      <c r="AB582" s="10"/>
      <c r="AC582" s="10"/>
      <c r="AD582" s="5"/>
      <c r="AJ582" s="3"/>
      <c r="AK582" s="3"/>
      <c r="AL582" s="3"/>
      <c r="AM582" s="3"/>
      <c r="AN582" s="20"/>
      <c r="AO582" s="3"/>
    </row>
    <row r="583" spans="2:41" x14ac:dyDescent="0.25">
      <c r="B583" s="11" t="str">
        <f>IF(C616&lt;0,"SALDO A FAVOR","SALDO ADELANTAD0'")</f>
        <v>SALDO ADELANTAD0'</v>
      </c>
      <c r="C583" s="12">
        <f>IF(Y526&lt;=0,Y526*-1)</f>
        <v>0</v>
      </c>
      <c r="E583" s="9"/>
      <c r="F583" s="10"/>
      <c r="G583" s="10"/>
      <c r="H583" s="5"/>
      <c r="N583" s="3"/>
      <c r="O583" s="3"/>
      <c r="P583" s="3"/>
      <c r="Q583" s="3"/>
      <c r="R583" s="20"/>
      <c r="S583" s="3"/>
      <c r="V583" s="19"/>
      <c r="X583" s="11" t="str">
        <f>IF(C580&lt;0,"SALDO ADELANTADO","SALDO A FAVOR'")</f>
        <v>SALDO A FAVOR'</v>
      </c>
      <c r="Y583" s="12">
        <f>IF(C580&lt;=0,C580*-1)</f>
        <v>0</v>
      </c>
      <c r="AA583" s="9"/>
      <c r="AB583" s="10"/>
      <c r="AC583" s="10"/>
      <c r="AD583" s="5"/>
      <c r="AJ583" s="3"/>
      <c r="AK583" s="3"/>
      <c r="AL583" s="3"/>
      <c r="AM583" s="3"/>
      <c r="AN583" s="20"/>
      <c r="AO583" s="3"/>
    </row>
    <row r="584" spans="2:41" x14ac:dyDescent="0.25">
      <c r="B584" s="13" t="s">
        <v>10</v>
      </c>
      <c r="C584" s="12">
        <f>R593</f>
        <v>0</v>
      </c>
      <c r="E584" s="9"/>
      <c r="F584" s="10"/>
      <c r="G584" s="10"/>
      <c r="H584" s="5"/>
      <c r="N584" s="3"/>
      <c r="O584" s="3"/>
      <c r="P584" s="3"/>
      <c r="Q584" s="3"/>
      <c r="R584" s="20"/>
      <c r="S584" s="3"/>
      <c r="V584" s="19"/>
      <c r="X584" s="13" t="s">
        <v>10</v>
      </c>
      <c r="Y584" s="12">
        <f>AN593</f>
        <v>0</v>
      </c>
      <c r="AA584" s="9"/>
      <c r="AB584" s="10"/>
      <c r="AC584" s="10"/>
      <c r="AD584" s="5"/>
      <c r="AJ584" s="3"/>
      <c r="AK584" s="3"/>
      <c r="AL584" s="3"/>
      <c r="AM584" s="3"/>
      <c r="AN584" s="20"/>
      <c r="AO584" s="3"/>
    </row>
    <row r="585" spans="2:41" x14ac:dyDescent="0.25">
      <c r="B585" s="13" t="s">
        <v>11</v>
      </c>
      <c r="C585" s="12"/>
      <c r="E585" s="9"/>
      <c r="F585" s="10"/>
      <c r="G585" s="10"/>
      <c r="H585" s="5"/>
      <c r="N585" s="3"/>
      <c r="O585" s="3"/>
      <c r="P585" s="3"/>
      <c r="Q585" s="3"/>
      <c r="R585" s="20"/>
      <c r="S585" s="3"/>
      <c r="V585" s="19"/>
      <c r="X585" s="13" t="s">
        <v>11</v>
      </c>
      <c r="Y585" s="12"/>
      <c r="AA585" s="9"/>
      <c r="AB585" s="10"/>
      <c r="AC585" s="10"/>
      <c r="AD585" s="5"/>
      <c r="AJ585" s="3"/>
      <c r="AK585" s="3"/>
      <c r="AL585" s="3"/>
      <c r="AM585" s="3"/>
      <c r="AN585" s="20"/>
      <c r="AO585" s="3"/>
    </row>
    <row r="586" spans="2:41" x14ac:dyDescent="0.25">
      <c r="B586" s="13" t="s">
        <v>12</v>
      </c>
      <c r="C586" s="12"/>
      <c r="E586" s="9"/>
      <c r="F586" s="10"/>
      <c r="G586" s="10"/>
      <c r="H586" s="5"/>
      <c r="N586" s="3"/>
      <c r="O586" s="3"/>
      <c r="P586" s="3"/>
      <c r="Q586" s="3"/>
      <c r="R586" s="20"/>
      <c r="S586" s="3"/>
      <c r="V586" s="19"/>
      <c r="X586" s="13" t="s">
        <v>12</v>
      </c>
      <c r="Y586" s="12"/>
      <c r="AA586" s="9"/>
      <c r="AB586" s="10"/>
      <c r="AC586" s="10"/>
      <c r="AD586" s="5"/>
      <c r="AJ586" s="3"/>
      <c r="AK586" s="3"/>
      <c r="AL586" s="3"/>
      <c r="AM586" s="3"/>
      <c r="AN586" s="20"/>
      <c r="AO586" s="3"/>
    </row>
    <row r="587" spans="2:41" x14ac:dyDescent="0.25">
      <c r="B587" s="13" t="s">
        <v>13</v>
      </c>
      <c r="C587" s="12"/>
      <c r="E587" s="9"/>
      <c r="F587" s="10"/>
      <c r="G587" s="10"/>
      <c r="H587" s="5"/>
      <c r="N587" s="3"/>
      <c r="O587" s="3"/>
      <c r="P587" s="3"/>
      <c r="Q587" s="3"/>
      <c r="R587" s="20"/>
      <c r="S587" s="3"/>
      <c r="V587" s="19"/>
      <c r="X587" s="13" t="s">
        <v>13</v>
      </c>
      <c r="Y587" s="12"/>
      <c r="AA587" s="9"/>
      <c r="AB587" s="10"/>
      <c r="AC587" s="10"/>
      <c r="AD587" s="5"/>
      <c r="AJ587" s="3"/>
      <c r="AK587" s="3"/>
      <c r="AL587" s="3"/>
      <c r="AM587" s="3"/>
      <c r="AN587" s="20"/>
      <c r="AO587" s="3"/>
    </row>
    <row r="588" spans="2:41" x14ac:dyDescent="0.25">
      <c r="B588" s="13" t="s">
        <v>14</v>
      </c>
      <c r="C588" s="12"/>
      <c r="E588" s="9"/>
      <c r="F588" s="10"/>
      <c r="G588" s="10"/>
      <c r="H588" s="5"/>
      <c r="N588" s="3"/>
      <c r="O588" s="3"/>
      <c r="P588" s="3"/>
      <c r="Q588" s="3"/>
      <c r="R588" s="20"/>
      <c r="S588" s="3"/>
      <c r="V588" s="19"/>
      <c r="X588" s="13" t="s">
        <v>14</v>
      </c>
      <c r="Y588" s="12"/>
      <c r="AA588" s="9"/>
      <c r="AB588" s="10"/>
      <c r="AC588" s="10"/>
      <c r="AD588" s="5"/>
      <c r="AJ588" s="3"/>
      <c r="AK588" s="3"/>
      <c r="AL588" s="3"/>
      <c r="AM588" s="3"/>
      <c r="AN588" s="20"/>
      <c r="AO588" s="3"/>
    </row>
    <row r="589" spans="2:41" x14ac:dyDescent="0.25">
      <c r="B589" s="13" t="s">
        <v>15</v>
      </c>
      <c r="C589" s="12"/>
      <c r="E589" s="9"/>
      <c r="F589" s="10"/>
      <c r="G589" s="10"/>
      <c r="H589" s="5"/>
      <c r="N589" s="3"/>
      <c r="O589" s="3"/>
      <c r="P589" s="3"/>
      <c r="Q589" s="3"/>
      <c r="R589" s="20"/>
      <c r="S589" s="3"/>
      <c r="V589" s="19"/>
      <c r="X589" s="13" t="s">
        <v>15</v>
      </c>
      <c r="Y589" s="12"/>
      <c r="AA589" s="9"/>
      <c r="AB589" s="10"/>
      <c r="AC589" s="10"/>
      <c r="AD589" s="5"/>
      <c r="AJ589" s="3"/>
      <c r="AK589" s="3"/>
      <c r="AL589" s="3"/>
      <c r="AM589" s="3"/>
      <c r="AN589" s="20"/>
      <c r="AO589" s="3"/>
    </row>
    <row r="590" spans="2:41" x14ac:dyDescent="0.25">
      <c r="B590" s="13" t="s">
        <v>16</v>
      </c>
      <c r="C590" s="12"/>
      <c r="E590" s="9"/>
      <c r="F590" s="10"/>
      <c r="G590" s="10"/>
      <c r="H590" s="5"/>
      <c r="N590" s="3"/>
      <c r="O590" s="3"/>
      <c r="P590" s="3"/>
      <c r="Q590" s="3"/>
      <c r="R590" s="20"/>
      <c r="S590" s="3"/>
      <c r="V590" s="19"/>
      <c r="X590" s="13" t="s">
        <v>16</v>
      </c>
      <c r="Y590" s="12"/>
      <c r="AA590" s="9"/>
      <c r="AB590" s="10"/>
      <c r="AC590" s="10"/>
      <c r="AD590" s="5"/>
      <c r="AJ590" s="3"/>
      <c r="AK590" s="3"/>
      <c r="AL590" s="3"/>
      <c r="AM590" s="3"/>
      <c r="AN590" s="20"/>
      <c r="AO590" s="3"/>
    </row>
    <row r="591" spans="2:41" x14ac:dyDescent="0.25">
      <c r="B591" s="13" t="s">
        <v>17</v>
      </c>
      <c r="C591" s="12"/>
      <c r="E591" s="161" t="s">
        <v>7</v>
      </c>
      <c r="F591" s="162"/>
      <c r="G591" s="163"/>
      <c r="H591" s="5">
        <f>SUM(H577:H590)</f>
        <v>0</v>
      </c>
      <c r="N591" s="3"/>
      <c r="O591" s="3"/>
      <c r="P591" s="3"/>
      <c r="Q591" s="3"/>
      <c r="R591" s="20"/>
      <c r="S591" s="3"/>
      <c r="V591" s="19"/>
      <c r="X591" s="13" t="s">
        <v>17</v>
      </c>
      <c r="Y591" s="12"/>
      <c r="AA591" s="161" t="s">
        <v>7</v>
      </c>
      <c r="AB591" s="162"/>
      <c r="AC591" s="163"/>
      <c r="AD591" s="5">
        <f>SUM(AD577:AD590)</f>
        <v>0</v>
      </c>
      <c r="AJ591" s="3"/>
      <c r="AK591" s="3"/>
      <c r="AL591" s="3"/>
      <c r="AM591" s="3"/>
      <c r="AN591" s="20"/>
      <c r="AO591" s="3"/>
    </row>
    <row r="592" spans="2:41" x14ac:dyDescent="0.25">
      <c r="B592" s="14"/>
      <c r="C592" s="12"/>
      <c r="E592" s="15"/>
      <c r="F592" s="15"/>
      <c r="G592" s="15"/>
      <c r="N592" s="3"/>
      <c r="O592" s="3"/>
      <c r="P592" s="3"/>
      <c r="Q592" s="3"/>
      <c r="R592" s="20"/>
      <c r="S592" s="3"/>
      <c r="V592" s="19"/>
      <c r="X592" s="14"/>
      <c r="Y592" s="12"/>
      <c r="AA592" s="15"/>
      <c r="AB592" s="15"/>
      <c r="AC592" s="15"/>
      <c r="AJ592" s="3"/>
      <c r="AK592" s="3"/>
      <c r="AL592" s="3"/>
      <c r="AM592" s="3"/>
      <c r="AN592" s="20"/>
      <c r="AO592" s="3"/>
    </row>
    <row r="593" spans="2:41" x14ac:dyDescent="0.25">
      <c r="B593" s="14"/>
      <c r="C593" s="12"/>
      <c r="N593" s="161" t="s">
        <v>7</v>
      </c>
      <c r="O593" s="162"/>
      <c r="P593" s="162"/>
      <c r="Q593" s="163"/>
      <c r="R593" s="20">
        <f>SUM(R577:R592)</f>
        <v>0</v>
      </c>
      <c r="S593" s="3"/>
      <c r="V593" s="19"/>
      <c r="X593" s="14"/>
      <c r="Y593" s="12"/>
      <c r="AJ593" s="161" t="s">
        <v>7</v>
      </c>
      <c r="AK593" s="162"/>
      <c r="AL593" s="162"/>
      <c r="AM593" s="163"/>
      <c r="AN593" s="20">
        <f>SUM(AN577:AN592)</f>
        <v>0</v>
      </c>
      <c r="AO593" s="3"/>
    </row>
    <row r="594" spans="2:41" x14ac:dyDescent="0.25">
      <c r="B594" s="14"/>
      <c r="C594" s="12"/>
      <c r="V594" s="19"/>
      <c r="X594" s="14"/>
      <c r="Y594" s="12"/>
    </row>
    <row r="595" spans="2:41" x14ac:dyDescent="0.25">
      <c r="B595" s="14"/>
      <c r="C595" s="12"/>
      <c r="V595" s="19"/>
      <c r="X595" s="14"/>
      <c r="Y595" s="12"/>
    </row>
    <row r="596" spans="2:41" x14ac:dyDescent="0.25">
      <c r="B596" s="14"/>
      <c r="C596" s="12"/>
      <c r="E596" s="16"/>
      <c r="V596" s="19"/>
      <c r="X596" s="14"/>
      <c r="Y596" s="12"/>
      <c r="AA596" s="16"/>
    </row>
    <row r="597" spans="2:41" x14ac:dyDescent="0.25">
      <c r="B597" s="14"/>
      <c r="C597" s="12"/>
      <c r="V597" s="19"/>
      <c r="X597" s="14"/>
      <c r="Y597" s="12"/>
    </row>
    <row r="598" spans="2:41" x14ac:dyDescent="0.25">
      <c r="B598" s="14"/>
      <c r="C598" s="12"/>
      <c r="V598" s="19"/>
      <c r="X598" s="14"/>
      <c r="Y598" s="12"/>
    </row>
    <row r="599" spans="2:41" x14ac:dyDescent="0.25">
      <c r="B599" s="14"/>
      <c r="C599" s="12"/>
      <c r="V599" s="19"/>
      <c r="X599" s="14"/>
      <c r="Y599" s="12"/>
    </row>
    <row r="600" spans="2:41" x14ac:dyDescent="0.25">
      <c r="B600" s="14"/>
      <c r="C600" s="12"/>
      <c r="V600" s="19"/>
      <c r="X600" s="14"/>
      <c r="Y600" s="12"/>
    </row>
    <row r="601" spans="2:41" x14ac:dyDescent="0.25">
      <c r="B601" s="13"/>
      <c r="C601" s="12"/>
      <c r="V601" s="19"/>
      <c r="X601" s="13"/>
      <c r="Y601" s="12"/>
    </row>
    <row r="602" spans="2:41" x14ac:dyDescent="0.25">
      <c r="B602" s="17" t="s">
        <v>18</v>
      </c>
      <c r="C602" s="18">
        <f>SUM(C583:C601)</f>
        <v>0</v>
      </c>
      <c r="V602" s="19"/>
      <c r="X602" s="17" t="s">
        <v>18</v>
      </c>
      <c r="Y602" s="18">
        <f>SUM(Y583:Y601)</f>
        <v>0</v>
      </c>
    </row>
    <row r="603" spans="2:41" x14ac:dyDescent="0.25">
      <c r="D603" s="30" t="s">
        <v>22</v>
      </c>
      <c r="E603" s="30" t="s">
        <v>21</v>
      </c>
      <c r="V603" s="19"/>
      <c r="Z603" s="30" t="s">
        <v>22</v>
      </c>
      <c r="AA603" s="30" t="s">
        <v>21</v>
      </c>
    </row>
    <row r="604" spans="2:41" x14ac:dyDescent="0.25">
      <c r="E604" s="1" t="s">
        <v>19</v>
      </c>
      <c r="V604" s="19"/>
      <c r="AA604" s="1" t="s">
        <v>19</v>
      </c>
    </row>
    <row r="605" spans="2:41" x14ac:dyDescent="0.25">
      <c r="V605" s="19"/>
    </row>
    <row r="606" spans="2:41" x14ac:dyDescent="0.25">
      <c r="V606" s="19"/>
    </row>
    <row r="607" spans="2:41" x14ac:dyDescent="0.25">
      <c r="V607" s="19"/>
    </row>
    <row r="608" spans="2:41" x14ac:dyDescent="0.25">
      <c r="V608" s="19"/>
    </row>
    <row r="609" spans="1:43" x14ac:dyDescent="0.25">
      <c r="V609" s="19"/>
    </row>
    <row r="610" spans="1:43" x14ac:dyDescent="0.25">
      <c r="V610" s="19"/>
    </row>
    <row r="611" spans="1:43" x14ac:dyDescent="0.2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</row>
    <row r="612" spans="1:43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</row>
    <row r="613" spans="1:43" x14ac:dyDescent="0.2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</row>
    <row r="614" spans="1:43" x14ac:dyDescent="0.25">
      <c r="V614" s="19"/>
    </row>
    <row r="615" spans="1:43" x14ac:dyDescent="0.25">
      <c r="H615" s="165" t="s">
        <v>30</v>
      </c>
      <c r="I615" s="165"/>
      <c r="J615" s="165"/>
      <c r="V615" s="19"/>
      <c r="AA615" s="165" t="s">
        <v>31</v>
      </c>
      <c r="AB615" s="165"/>
      <c r="AC615" s="165"/>
    </row>
    <row r="616" spans="1:43" x14ac:dyDescent="0.25">
      <c r="H616" s="165"/>
      <c r="I616" s="165"/>
      <c r="J616" s="165"/>
      <c r="V616" s="19"/>
      <c r="AA616" s="165"/>
      <c r="AB616" s="165"/>
      <c r="AC616" s="165"/>
    </row>
    <row r="617" spans="1:43" x14ac:dyDescent="0.25">
      <c r="V617" s="19"/>
    </row>
    <row r="618" spans="1:43" x14ac:dyDescent="0.25">
      <c r="V618" s="19"/>
    </row>
    <row r="619" spans="1:43" ht="23.25" x14ac:dyDescent="0.35">
      <c r="B619" s="26" t="s">
        <v>67</v>
      </c>
      <c r="V619" s="19"/>
      <c r="X619" s="24" t="s">
        <v>67</v>
      </c>
    </row>
    <row r="620" spans="1:43" ht="23.25" x14ac:dyDescent="0.35">
      <c r="B620" s="25" t="s">
        <v>32</v>
      </c>
      <c r="C620" s="22">
        <f>IF(X575="PAGADO",0,C580)</f>
        <v>0</v>
      </c>
      <c r="E620" s="166" t="s">
        <v>20</v>
      </c>
      <c r="F620" s="166"/>
      <c r="G620" s="166"/>
      <c r="H620" s="166"/>
      <c r="V620" s="19"/>
      <c r="X620" s="25" t="s">
        <v>32</v>
      </c>
      <c r="Y620" s="22">
        <f>IF(B1420="PAGADO",0,C625)</f>
        <v>0</v>
      </c>
      <c r="AA620" s="166" t="s">
        <v>20</v>
      </c>
      <c r="AB620" s="166"/>
      <c r="AC620" s="166"/>
      <c r="AD620" s="166"/>
    </row>
    <row r="621" spans="1:43" x14ac:dyDescent="0.25">
      <c r="B621" s="1" t="s">
        <v>0</v>
      </c>
      <c r="C621" s="21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9"/>
      <c r="X621" s="1" t="s">
        <v>0</v>
      </c>
      <c r="Y621" s="21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 x14ac:dyDescent="0.25">
      <c r="C622" s="22"/>
      <c r="E622" s="4"/>
      <c r="F622" s="3"/>
      <c r="G622" s="3"/>
      <c r="H622" s="5"/>
      <c r="N622" s="3"/>
      <c r="O622" s="3"/>
      <c r="P622" s="3"/>
      <c r="Q622" s="3"/>
      <c r="R622" s="20"/>
      <c r="S622" s="3"/>
      <c r="V622" s="19"/>
      <c r="Y622" s="22"/>
      <c r="AA622" s="4"/>
      <c r="AB622" s="3"/>
      <c r="AC622" s="3"/>
      <c r="AD622" s="5"/>
      <c r="AJ622" s="3"/>
      <c r="AK622" s="3"/>
      <c r="AL622" s="3"/>
      <c r="AM622" s="3"/>
      <c r="AN622" s="20"/>
      <c r="AO622" s="3"/>
    </row>
    <row r="623" spans="1:43" x14ac:dyDescent="0.25">
      <c r="B623" s="1" t="s">
        <v>24</v>
      </c>
      <c r="C623" s="21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20"/>
      <c r="S623" s="3"/>
      <c r="V623" s="19"/>
      <c r="X623" s="1" t="s">
        <v>24</v>
      </c>
      <c r="Y623" s="21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20"/>
      <c r="AO623" s="3"/>
    </row>
    <row r="624" spans="1:43" x14ac:dyDescent="0.25">
      <c r="B624" s="1" t="s">
        <v>9</v>
      </c>
      <c r="C624" s="22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20"/>
      <c r="S624" s="3"/>
      <c r="V624" s="19"/>
      <c r="X624" s="1" t="s">
        <v>9</v>
      </c>
      <c r="Y624" s="22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6" t="s">
        <v>26</v>
      </c>
      <c r="C625" s="23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20"/>
      <c r="S625" s="3"/>
      <c r="V625" s="19"/>
      <c r="X625" s="6" t="s">
        <v>27</v>
      </c>
      <c r="Y625" s="23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20"/>
      <c r="AO625" s="3"/>
    </row>
    <row r="626" spans="2:41" ht="23.25" x14ac:dyDescent="0.35">
      <c r="B626" s="6"/>
      <c r="C626" s="7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68" t="str">
        <f>IF(Y625&lt;0,"NO PAGAR","COBRAR'")</f>
        <v>COBRAR'</v>
      </c>
      <c r="Y626" s="168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ht="23.25" x14ac:dyDescent="0.35">
      <c r="B627" s="168" t="str">
        <f>IF(C625&lt;0,"NO PAGAR","COBRAR'")</f>
        <v>COBRAR'</v>
      </c>
      <c r="C627" s="168"/>
      <c r="E627" s="9"/>
      <c r="F627" s="10"/>
      <c r="G627" s="10"/>
      <c r="H627" s="5"/>
      <c r="N627" s="3"/>
      <c r="O627" s="3"/>
      <c r="P627" s="3"/>
      <c r="Q627" s="3"/>
      <c r="R627" s="20"/>
      <c r="S627" s="3"/>
      <c r="V627" s="19"/>
      <c r="X627" s="6"/>
      <c r="Y627" s="8"/>
      <c r="AA627" s="9"/>
      <c r="AB627" s="10"/>
      <c r="AC627" s="10"/>
      <c r="AD627" s="5"/>
      <c r="AJ627" s="3"/>
      <c r="AK627" s="3"/>
      <c r="AL627" s="3"/>
      <c r="AM627" s="3"/>
      <c r="AN627" s="20"/>
      <c r="AO627" s="3"/>
    </row>
    <row r="628" spans="2:41" x14ac:dyDescent="0.25">
      <c r="B628" s="159" t="s">
        <v>9</v>
      </c>
      <c r="C628" s="160"/>
      <c r="E628" s="9"/>
      <c r="F628" s="10"/>
      <c r="G628" s="10"/>
      <c r="H628" s="5"/>
      <c r="N628" s="3"/>
      <c r="O628" s="3"/>
      <c r="P628" s="3"/>
      <c r="Q628" s="3"/>
      <c r="R628" s="20"/>
      <c r="S628" s="3"/>
      <c r="V628" s="19"/>
      <c r="X628" s="159" t="s">
        <v>9</v>
      </c>
      <c r="Y628" s="160"/>
      <c r="AA628" s="9"/>
      <c r="AB628" s="10"/>
      <c r="AC628" s="10"/>
      <c r="AD628" s="5"/>
      <c r="AJ628" s="3"/>
      <c r="AK628" s="3"/>
      <c r="AL628" s="3"/>
      <c r="AM628" s="3"/>
      <c r="AN628" s="20"/>
      <c r="AO628" s="3"/>
    </row>
    <row r="629" spans="2:41" x14ac:dyDescent="0.25">
      <c r="B629" s="11" t="str">
        <f>IF(Y580&lt;0,"SALDO ADELANTADO","SALDO A FAVOR '")</f>
        <v>SALDO A FAVOR '</v>
      </c>
      <c r="C629" s="12">
        <f>IF(Y580&lt;=0,Y580*-1)</f>
        <v>0</v>
      </c>
      <c r="E629" s="9"/>
      <c r="F629" s="10"/>
      <c r="G629" s="10"/>
      <c r="H629" s="5"/>
      <c r="N629" s="3"/>
      <c r="O629" s="3"/>
      <c r="P629" s="3"/>
      <c r="Q629" s="3"/>
      <c r="R629" s="20"/>
      <c r="S629" s="3"/>
      <c r="V629" s="19"/>
      <c r="X629" s="11" t="str">
        <f>IF(C625&lt;0,"SALDO ADELANTADO","SALDO A FAVOR'")</f>
        <v>SALDO A FAVOR'</v>
      </c>
      <c r="Y629" s="12">
        <f>IF(C625&lt;=0,C625*-1)</f>
        <v>0</v>
      </c>
      <c r="AA629" s="9"/>
      <c r="AB629" s="10"/>
      <c r="AC629" s="10"/>
      <c r="AD629" s="5"/>
      <c r="AJ629" s="3"/>
      <c r="AK629" s="3"/>
      <c r="AL629" s="3"/>
      <c r="AM629" s="3"/>
      <c r="AN629" s="20"/>
      <c r="AO629" s="3"/>
    </row>
    <row r="630" spans="2:41" x14ac:dyDescent="0.25">
      <c r="B630" s="13" t="s">
        <v>10</v>
      </c>
      <c r="C630" s="12">
        <f>R638</f>
        <v>0</v>
      </c>
      <c r="E630" s="9"/>
      <c r="F630" s="10"/>
      <c r="G630" s="10"/>
      <c r="H630" s="5"/>
      <c r="N630" s="3"/>
      <c r="O630" s="3"/>
      <c r="P630" s="3"/>
      <c r="Q630" s="3"/>
      <c r="R630" s="20"/>
      <c r="S630" s="3"/>
      <c r="V630" s="19"/>
      <c r="X630" s="13" t="s">
        <v>10</v>
      </c>
      <c r="Y630" s="12">
        <f>AN638</f>
        <v>0</v>
      </c>
      <c r="AA630" s="9"/>
      <c r="AB630" s="10"/>
      <c r="AC630" s="10"/>
      <c r="AD630" s="5"/>
      <c r="AJ630" s="3"/>
      <c r="AK630" s="3"/>
      <c r="AL630" s="3"/>
      <c r="AM630" s="3"/>
      <c r="AN630" s="20"/>
      <c r="AO630" s="3"/>
    </row>
    <row r="631" spans="2:41" x14ac:dyDescent="0.25">
      <c r="B631" s="13" t="s">
        <v>11</v>
      </c>
      <c r="C631" s="12"/>
      <c r="E631" s="9"/>
      <c r="F631" s="10"/>
      <c r="G631" s="10"/>
      <c r="H631" s="5"/>
      <c r="N631" s="3"/>
      <c r="O631" s="3"/>
      <c r="P631" s="3"/>
      <c r="Q631" s="3"/>
      <c r="R631" s="20"/>
      <c r="S631" s="3"/>
      <c r="V631" s="19"/>
      <c r="X631" s="13" t="s">
        <v>11</v>
      </c>
      <c r="Y631" s="12"/>
      <c r="AA631" s="9"/>
      <c r="AB631" s="10"/>
      <c r="AC631" s="10"/>
      <c r="AD631" s="5"/>
      <c r="AJ631" s="3"/>
      <c r="AK631" s="3"/>
      <c r="AL631" s="3"/>
      <c r="AM631" s="3"/>
      <c r="AN631" s="20"/>
      <c r="AO631" s="3"/>
    </row>
    <row r="632" spans="2:41" x14ac:dyDescent="0.25">
      <c r="B632" s="13" t="s">
        <v>12</v>
      </c>
      <c r="C632" s="12"/>
      <c r="E632" s="9"/>
      <c r="F632" s="10"/>
      <c r="G632" s="10"/>
      <c r="H632" s="5"/>
      <c r="N632" s="3"/>
      <c r="O632" s="3"/>
      <c r="P632" s="3"/>
      <c r="Q632" s="3"/>
      <c r="R632" s="20"/>
      <c r="S632" s="3"/>
      <c r="V632" s="19"/>
      <c r="X632" s="13" t="s">
        <v>12</v>
      </c>
      <c r="Y632" s="12"/>
      <c r="AA632" s="9"/>
      <c r="AB632" s="10"/>
      <c r="AC632" s="10"/>
      <c r="AD632" s="5"/>
      <c r="AJ632" s="3"/>
      <c r="AK632" s="3"/>
      <c r="AL632" s="3"/>
      <c r="AM632" s="3"/>
      <c r="AN632" s="20"/>
      <c r="AO632" s="3"/>
    </row>
    <row r="633" spans="2:41" x14ac:dyDescent="0.25">
      <c r="B633" s="13" t="s">
        <v>13</v>
      </c>
      <c r="C633" s="12"/>
      <c r="E633" s="9"/>
      <c r="F633" s="10"/>
      <c r="G633" s="10"/>
      <c r="H633" s="5"/>
      <c r="N633" s="3"/>
      <c r="O633" s="3"/>
      <c r="P633" s="3"/>
      <c r="Q633" s="3"/>
      <c r="R633" s="20"/>
      <c r="S633" s="3"/>
      <c r="V633" s="19"/>
      <c r="X633" s="13" t="s">
        <v>13</v>
      </c>
      <c r="Y633" s="12"/>
      <c r="AA633" s="9"/>
      <c r="AB633" s="10"/>
      <c r="AC633" s="10"/>
      <c r="AD633" s="5"/>
      <c r="AJ633" s="3"/>
      <c r="AK633" s="3"/>
      <c r="AL633" s="3"/>
      <c r="AM633" s="3"/>
      <c r="AN633" s="20"/>
      <c r="AO633" s="3"/>
    </row>
    <row r="634" spans="2:41" x14ac:dyDescent="0.25">
      <c r="B634" s="13" t="s">
        <v>14</v>
      </c>
      <c r="C634" s="12"/>
      <c r="E634" s="9"/>
      <c r="F634" s="10"/>
      <c r="G634" s="10"/>
      <c r="H634" s="5"/>
      <c r="N634" s="3"/>
      <c r="O634" s="3"/>
      <c r="P634" s="3"/>
      <c r="Q634" s="3"/>
      <c r="R634" s="20"/>
      <c r="S634" s="3"/>
      <c r="V634" s="19"/>
      <c r="X634" s="13" t="s">
        <v>14</v>
      </c>
      <c r="Y634" s="12"/>
      <c r="AA634" s="9"/>
      <c r="AB634" s="10"/>
      <c r="AC634" s="10"/>
      <c r="AD634" s="5"/>
      <c r="AJ634" s="3"/>
      <c r="AK634" s="3"/>
      <c r="AL634" s="3"/>
      <c r="AM634" s="3"/>
      <c r="AN634" s="20"/>
      <c r="AO634" s="3"/>
    </row>
    <row r="635" spans="2:41" x14ac:dyDescent="0.25">
      <c r="B635" s="13" t="s">
        <v>15</v>
      </c>
      <c r="C635" s="12"/>
      <c r="E635" s="9"/>
      <c r="F635" s="10"/>
      <c r="G635" s="10"/>
      <c r="H635" s="5"/>
      <c r="N635" s="3"/>
      <c r="O635" s="3"/>
      <c r="P635" s="3"/>
      <c r="Q635" s="3"/>
      <c r="R635" s="20"/>
      <c r="S635" s="3"/>
      <c r="V635" s="19"/>
      <c r="X635" s="13" t="s">
        <v>15</v>
      </c>
      <c r="Y635" s="12"/>
      <c r="AA635" s="9"/>
      <c r="AB635" s="10"/>
      <c r="AC635" s="10"/>
      <c r="AD635" s="5"/>
      <c r="AJ635" s="3"/>
      <c r="AK635" s="3"/>
      <c r="AL635" s="3"/>
      <c r="AM635" s="3"/>
      <c r="AN635" s="20"/>
      <c r="AO635" s="3"/>
    </row>
    <row r="636" spans="2:41" x14ac:dyDescent="0.25">
      <c r="B636" s="13" t="s">
        <v>16</v>
      </c>
      <c r="C636" s="12"/>
      <c r="E636" s="161" t="s">
        <v>7</v>
      </c>
      <c r="F636" s="162"/>
      <c r="G636" s="163"/>
      <c r="H636" s="5">
        <f>SUM(H622:H635)</f>
        <v>0</v>
      </c>
      <c r="N636" s="3"/>
      <c r="O636" s="3"/>
      <c r="P636" s="3"/>
      <c r="Q636" s="3"/>
      <c r="R636" s="20"/>
      <c r="S636" s="3"/>
      <c r="V636" s="19"/>
      <c r="X636" s="13" t="s">
        <v>16</v>
      </c>
      <c r="Y636" s="12"/>
      <c r="AA636" s="161" t="s">
        <v>7</v>
      </c>
      <c r="AB636" s="162"/>
      <c r="AC636" s="163"/>
      <c r="AD636" s="5">
        <f>SUM(AD622:AD635)</f>
        <v>0</v>
      </c>
      <c r="AJ636" s="3"/>
      <c r="AK636" s="3"/>
      <c r="AL636" s="3"/>
      <c r="AM636" s="3"/>
      <c r="AN636" s="20"/>
      <c r="AO636" s="3"/>
    </row>
    <row r="637" spans="2:41" x14ac:dyDescent="0.25">
      <c r="B637" s="13" t="s">
        <v>17</v>
      </c>
      <c r="C637" s="12"/>
      <c r="E637" s="15"/>
      <c r="F637" s="15"/>
      <c r="G637" s="15"/>
      <c r="N637" s="3"/>
      <c r="O637" s="3"/>
      <c r="P637" s="3"/>
      <c r="Q637" s="3"/>
      <c r="R637" s="20"/>
      <c r="S637" s="3"/>
      <c r="V637" s="19"/>
      <c r="X637" s="13" t="s">
        <v>17</v>
      </c>
      <c r="Y637" s="12"/>
      <c r="AA637" s="15"/>
      <c r="AB637" s="15"/>
      <c r="AC637" s="15"/>
      <c r="AJ637" s="3"/>
      <c r="AK637" s="3"/>
      <c r="AL637" s="3"/>
      <c r="AM637" s="3"/>
      <c r="AN637" s="20"/>
      <c r="AO637" s="3"/>
    </row>
    <row r="638" spans="2:41" x14ac:dyDescent="0.25">
      <c r="B638" s="14"/>
      <c r="C638" s="12"/>
      <c r="N638" s="161" t="s">
        <v>7</v>
      </c>
      <c r="O638" s="162"/>
      <c r="P638" s="162"/>
      <c r="Q638" s="163"/>
      <c r="R638" s="20">
        <f>SUM(R622:R637)</f>
        <v>0</v>
      </c>
      <c r="S638" s="3"/>
      <c r="V638" s="19"/>
      <c r="X638" s="14"/>
      <c r="Y638" s="12"/>
      <c r="AJ638" s="161" t="s">
        <v>7</v>
      </c>
      <c r="AK638" s="162"/>
      <c r="AL638" s="162"/>
      <c r="AM638" s="163"/>
      <c r="AN638" s="20">
        <f>SUM(AN622:AN637)</f>
        <v>0</v>
      </c>
      <c r="AO638" s="3"/>
    </row>
    <row r="639" spans="2:41" x14ac:dyDescent="0.25">
      <c r="B639" s="14"/>
      <c r="C639" s="12"/>
      <c r="V639" s="19"/>
      <c r="X639" s="14"/>
      <c r="Y639" s="12"/>
    </row>
    <row r="640" spans="2:41" x14ac:dyDescent="0.25">
      <c r="B640" s="14"/>
      <c r="C640" s="12"/>
      <c r="V640" s="19"/>
      <c r="X640" s="14"/>
      <c r="Y640" s="12"/>
    </row>
    <row r="641" spans="2:27" x14ac:dyDescent="0.25">
      <c r="B641" s="14"/>
      <c r="C641" s="12"/>
      <c r="E641" s="16"/>
      <c r="V641" s="19"/>
      <c r="X641" s="14"/>
      <c r="Y641" s="12"/>
      <c r="AA641" s="16"/>
    </row>
    <row r="642" spans="2:27" x14ac:dyDescent="0.25">
      <c r="B642" s="14"/>
      <c r="C642" s="12"/>
      <c r="V642" s="19"/>
      <c r="X642" s="14"/>
      <c r="Y642" s="12"/>
    </row>
    <row r="643" spans="2:27" x14ac:dyDescent="0.25">
      <c r="B643" s="14"/>
      <c r="C643" s="12"/>
      <c r="V643" s="19"/>
      <c r="X643" s="14"/>
      <c r="Y643" s="12"/>
    </row>
    <row r="644" spans="2:27" x14ac:dyDescent="0.25">
      <c r="B644" s="14"/>
      <c r="C644" s="12"/>
      <c r="V644" s="19"/>
      <c r="X644" s="14"/>
      <c r="Y644" s="12"/>
    </row>
    <row r="645" spans="2:27" x14ac:dyDescent="0.25">
      <c r="B645" s="14"/>
      <c r="C645" s="12"/>
      <c r="V645" s="19"/>
      <c r="X645" s="14"/>
      <c r="Y645" s="12"/>
    </row>
    <row r="646" spans="2:27" x14ac:dyDescent="0.25">
      <c r="B646" s="14"/>
      <c r="C646" s="12"/>
      <c r="V646" s="19"/>
      <c r="X646" s="14"/>
      <c r="Y646" s="12"/>
    </row>
    <row r="647" spans="2:27" x14ac:dyDescent="0.25">
      <c r="B647" s="13"/>
      <c r="C647" s="12"/>
      <c r="V647" s="19"/>
      <c r="X647" s="13"/>
      <c r="Y647" s="12"/>
    </row>
    <row r="648" spans="2:27" x14ac:dyDescent="0.25">
      <c r="B648" s="17" t="s">
        <v>18</v>
      </c>
      <c r="C648" s="18">
        <f>SUM(C629:C647)</f>
        <v>0</v>
      </c>
      <c r="D648" s="30" t="s">
        <v>22</v>
      </c>
      <c r="E648" s="30" t="s">
        <v>21</v>
      </c>
      <c r="V648" s="19"/>
      <c r="X648" s="17" t="s">
        <v>18</v>
      </c>
      <c r="Y648" s="18">
        <f>SUM(Y629:Y647)</f>
        <v>0</v>
      </c>
      <c r="Z648" s="30" t="s">
        <v>22</v>
      </c>
      <c r="AA648" s="30" t="s">
        <v>21</v>
      </c>
    </row>
    <row r="649" spans="2:27" x14ac:dyDescent="0.25">
      <c r="E649" s="1" t="s">
        <v>19</v>
      </c>
      <c r="V649" s="19"/>
      <c r="AA649" s="1" t="s">
        <v>19</v>
      </c>
    </row>
    <row r="650" spans="2:27" x14ac:dyDescent="0.25">
      <c r="V650" s="19"/>
    </row>
    <row r="651" spans="2:27" x14ac:dyDescent="0.25">
      <c r="V651" s="19"/>
    </row>
    <row r="652" spans="2:27" x14ac:dyDescent="0.25">
      <c r="V652" s="19"/>
    </row>
    <row r="653" spans="2:27" x14ac:dyDescent="0.25">
      <c r="V653" s="19"/>
    </row>
    <row r="654" spans="2:27" x14ac:dyDescent="0.25">
      <c r="V654" s="19"/>
    </row>
    <row r="655" spans="2:27" x14ac:dyDescent="0.25">
      <c r="V655" s="19"/>
    </row>
    <row r="656" spans="2:27" x14ac:dyDescent="0.25">
      <c r="V656" s="19"/>
    </row>
    <row r="657" spans="2:41" x14ac:dyDescent="0.25">
      <c r="V657" s="19"/>
    </row>
    <row r="658" spans="2:41" x14ac:dyDescent="0.25">
      <c r="V658" s="19"/>
    </row>
    <row r="659" spans="2:41" x14ac:dyDescent="0.25">
      <c r="V659" s="19"/>
    </row>
    <row r="660" spans="2:41" x14ac:dyDescent="0.25">
      <c r="V660" s="19"/>
    </row>
    <row r="661" spans="2:41" x14ac:dyDescent="0.25">
      <c r="V661" s="19"/>
    </row>
    <row r="662" spans="2:41" x14ac:dyDescent="0.25">
      <c r="V662" s="19"/>
      <c r="AC662" s="164" t="s">
        <v>29</v>
      </c>
      <c r="AD662" s="164"/>
      <c r="AE662" s="164"/>
    </row>
    <row r="663" spans="2:41" x14ac:dyDescent="0.25">
      <c r="H663" s="165" t="s">
        <v>28</v>
      </c>
      <c r="I663" s="165"/>
      <c r="J663" s="165"/>
      <c r="V663" s="19"/>
      <c r="AC663" s="164"/>
      <c r="AD663" s="164"/>
      <c r="AE663" s="164"/>
    </row>
    <row r="664" spans="2:41" x14ac:dyDescent="0.25">
      <c r="H664" s="165"/>
      <c r="I664" s="165"/>
      <c r="J664" s="165"/>
      <c r="V664" s="19"/>
      <c r="AC664" s="164"/>
      <c r="AD664" s="164"/>
      <c r="AE664" s="164"/>
    </row>
    <row r="665" spans="2:41" x14ac:dyDescent="0.25">
      <c r="V665" s="19"/>
    </row>
    <row r="666" spans="2:41" x14ac:dyDescent="0.25">
      <c r="V666" s="19"/>
    </row>
    <row r="667" spans="2:41" ht="23.25" x14ac:dyDescent="0.35">
      <c r="B667" s="24" t="s">
        <v>68</v>
      </c>
      <c r="V667" s="19"/>
      <c r="X667" s="24" t="s">
        <v>68</v>
      </c>
    </row>
    <row r="668" spans="2:41" ht="23.25" x14ac:dyDescent="0.35">
      <c r="B668" s="25" t="s">
        <v>32</v>
      </c>
      <c r="C668" s="22">
        <f>IF(X620="PAGADO",0,Y625)</f>
        <v>0</v>
      </c>
      <c r="E668" s="166" t="s">
        <v>20</v>
      </c>
      <c r="F668" s="166"/>
      <c r="G668" s="166"/>
      <c r="H668" s="166"/>
      <c r="V668" s="19"/>
      <c r="X668" s="25" t="s">
        <v>32</v>
      </c>
      <c r="Y668" s="22">
        <f>IF(B668="PAGADO",0,C673)</f>
        <v>0</v>
      </c>
      <c r="AA668" s="166" t="s">
        <v>20</v>
      </c>
      <c r="AB668" s="166"/>
      <c r="AC668" s="166"/>
      <c r="AD668" s="166"/>
    </row>
    <row r="669" spans="2:41" x14ac:dyDescent="0.25">
      <c r="B669" s="1" t="s">
        <v>0</v>
      </c>
      <c r="C669" s="21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9"/>
      <c r="X669" s="1" t="s">
        <v>0</v>
      </c>
      <c r="Y669" s="21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 x14ac:dyDescent="0.25">
      <c r="C670" s="22"/>
      <c r="E670" s="4"/>
      <c r="F670" s="3"/>
      <c r="G670" s="3"/>
      <c r="H670" s="5"/>
      <c r="N670" s="3"/>
      <c r="O670" s="3"/>
      <c r="P670" s="3"/>
      <c r="Q670" s="3"/>
      <c r="R670" s="20"/>
      <c r="S670" s="3"/>
      <c r="V670" s="19"/>
      <c r="Y670" s="22"/>
      <c r="AA670" s="4"/>
      <c r="AB670" s="3"/>
      <c r="AC670" s="3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" t="s">
        <v>24</v>
      </c>
      <c r="C671" s="21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20"/>
      <c r="S671" s="3"/>
      <c r="V671" s="19"/>
      <c r="X671" s="1" t="s">
        <v>24</v>
      </c>
      <c r="Y671" s="21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" t="s">
        <v>9</v>
      </c>
      <c r="C672" s="22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20"/>
      <c r="S672" s="3"/>
      <c r="V672" s="19"/>
      <c r="X672" s="1" t="s">
        <v>9</v>
      </c>
      <c r="Y672" s="22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6" t="s">
        <v>25</v>
      </c>
      <c r="C673" s="23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20"/>
      <c r="S673" s="3"/>
      <c r="V673" s="19"/>
      <c r="X673" s="6" t="s">
        <v>8</v>
      </c>
      <c r="Y673" s="23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20"/>
      <c r="AO673" s="3"/>
    </row>
    <row r="674" spans="2:41" ht="26.25" x14ac:dyDescent="0.4">
      <c r="B674" s="167" t="str">
        <f>IF(C673&lt;0,"NO PAGAR","COBRAR")</f>
        <v>COBRAR</v>
      </c>
      <c r="C674" s="167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67" t="str">
        <f>IF(Y673&lt;0,"NO PAGAR","COBRAR")</f>
        <v>COBRAR</v>
      </c>
      <c r="Y674" s="167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59" t="s">
        <v>9</v>
      </c>
      <c r="C675" s="160"/>
      <c r="E675" s="9"/>
      <c r="F675" s="10"/>
      <c r="G675" s="10"/>
      <c r="H675" s="5"/>
      <c r="N675" s="3"/>
      <c r="O675" s="3"/>
      <c r="P675" s="3"/>
      <c r="Q675" s="3"/>
      <c r="R675" s="20"/>
      <c r="S675" s="3"/>
      <c r="V675" s="19"/>
      <c r="X675" s="159" t="s">
        <v>9</v>
      </c>
      <c r="Y675" s="160"/>
      <c r="AA675" s="9"/>
      <c r="AB675" s="10"/>
      <c r="AC675" s="10"/>
      <c r="AD675" s="5"/>
      <c r="AJ675" s="3"/>
      <c r="AK675" s="3"/>
      <c r="AL675" s="3"/>
      <c r="AM675" s="3"/>
      <c r="AN675" s="20"/>
      <c r="AO675" s="3"/>
    </row>
    <row r="676" spans="2:41" x14ac:dyDescent="0.25">
      <c r="B676" s="11" t="str">
        <f>IF(C709&lt;0,"SALDO A FAVOR","SALDO ADELANTAD0'")</f>
        <v>SALDO ADELANTAD0'</v>
      </c>
      <c r="C676" s="12">
        <f>IF(Y620&lt;=0,Y620*-1)</f>
        <v>0</v>
      </c>
      <c r="E676" s="9"/>
      <c r="F676" s="10"/>
      <c r="G676" s="10"/>
      <c r="H676" s="5"/>
      <c r="N676" s="3"/>
      <c r="O676" s="3"/>
      <c r="P676" s="3"/>
      <c r="Q676" s="3"/>
      <c r="R676" s="20"/>
      <c r="S676" s="3"/>
      <c r="V676" s="19"/>
      <c r="X676" s="11" t="str">
        <f>IF(C673&lt;0,"SALDO ADELANTADO","SALDO A FAVOR'")</f>
        <v>SALDO A FAVOR'</v>
      </c>
      <c r="Y676" s="12">
        <f>IF(C673&lt;=0,C673*-1)</f>
        <v>0</v>
      </c>
      <c r="AA676" s="9"/>
      <c r="AB676" s="10"/>
      <c r="AC676" s="10"/>
      <c r="AD676" s="5"/>
      <c r="AJ676" s="3"/>
      <c r="AK676" s="3"/>
      <c r="AL676" s="3"/>
      <c r="AM676" s="3"/>
      <c r="AN676" s="20"/>
      <c r="AO676" s="3"/>
    </row>
    <row r="677" spans="2:41" x14ac:dyDescent="0.25">
      <c r="B677" s="13" t="s">
        <v>10</v>
      </c>
      <c r="C677" s="12">
        <f>R686</f>
        <v>0</v>
      </c>
      <c r="E677" s="9"/>
      <c r="F677" s="10"/>
      <c r="G677" s="10"/>
      <c r="H677" s="5"/>
      <c r="N677" s="3"/>
      <c r="O677" s="3"/>
      <c r="P677" s="3"/>
      <c r="Q677" s="3"/>
      <c r="R677" s="20"/>
      <c r="S677" s="3"/>
      <c r="V677" s="19"/>
      <c r="X677" s="13" t="s">
        <v>10</v>
      </c>
      <c r="Y677" s="12">
        <f>AN686</f>
        <v>0</v>
      </c>
      <c r="AA677" s="9"/>
      <c r="AB677" s="10"/>
      <c r="AC677" s="10"/>
      <c r="AD677" s="5"/>
      <c r="AJ677" s="3"/>
      <c r="AK677" s="3"/>
      <c r="AL677" s="3"/>
      <c r="AM677" s="3"/>
      <c r="AN677" s="20"/>
      <c r="AO677" s="3"/>
    </row>
    <row r="678" spans="2:41" x14ac:dyDescent="0.25">
      <c r="B678" s="13" t="s">
        <v>11</v>
      </c>
      <c r="C678" s="12"/>
      <c r="E678" s="9"/>
      <c r="F678" s="10"/>
      <c r="G678" s="10"/>
      <c r="H678" s="5"/>
      <c r="N678" s="3"/>
      <c r="O678" s="3"/>
      <c r="P678" s="3"/>
      <c r="Q678" s="3"/>
      <c r="R678" s="20"/>
      <c r="S678" s="3"/>
      <c r="V678" s="19"/>
      <c r="X678" s="13" t="s">
        <v>11</v>
      </c>
      <c r="Y678" s="12"/>
      <c r="AA678" s="9"/>
      <c r="AB678" s="10"/>
      <c r="AC678" s="10"/>
      <c r="AD678" s="5"/>
      <c r="AJ678" s="3"/>
      <c r="AK678" s="3"/>
      <c r="AL678" s="3"/>
      <c r="AM678" s="3"/>
      <c r="AN678" s="20"/>
      <c r="AO678" s="3"/>
    </row>
    <row r="679" spans="2:41" x14ac:dyDescent="0.25">
      <c r="B679" s="13" t="s">
        <v>12</v>
      </c>
      <c r="C679" s="12"/>
      <c r="E679" s="9"/>
      <c r="F679" s="10"/>
      <c r="G679" s="10"/>
      <c r="H679" s="5"/>
      <c r="N679" s="3"/>
      <c r="O679" s="3"/>
      <c r="P679" s="3"/>
      <c r="Q679" s="3"/>
      <c r="R679" s="20"/>
      <c r="S679" s="3"/>
      <c r="V679" s="19"/>
      <c r="X679" s="13" t="s">
        <v>12</v>
      </c>
      <c r="Y679" s="12"/>
      <c r="AA679" s="9"/>
      <c r="AB679" s="10"/>
      <c r="AC679" s="10"/>
      <c r="AD679" s="5"/>
      <c r="AJ679" s="3"/>
      <c r="AK679" s="3"/>
      <c r="AL679" s="3"/>
      <c r="AM679" s="3"/>
      <c r="AN679" s="20"/>
      <c r="AO679" s="3"/>
    </row>
    <row r="680" spans="2:41" x14ac:dyDescent="0.25">
      <c r="B680" s="13" t="s">
        <v>13</v>
      </c>
      <c r="C680" s="12"/>
      <c r="E680" s="9"/>
      <c r="F680" s="10"/>
      <c r="G680" s="10"/>
      <c r="H680" s="5"/>
      <c r="N680" s="3"/>
      <c r="O680" s="3"/>
      <c r="P680" s="3"/>
      <c r="Q680" s="3"/>
      <c r="R680" s="20"/>
      <c r="S680" s="3"/>
      <c r="V680" s="19"/>
      <c r="X680" s="13" t="s">
        <v>13</v>
      </c>
      <c r="Y680" s="12"/>
      <c r="AA680" s="9"/>
      <c r="AB680" s="10"/>
      <c r="AC680" s="10"/>
      <c r="AD680" s="5"/>
      <c r="AJ680" s="3"/>
      <c r="AK680" s="3"/>
      <c r="AL680" s="3"/>
      <c r="AM680" s="3"/>
      <c r="AN680" s="20"/>
      <c r="AO680" s="3"/>
    </row>
    <row r="681" spans="2:41" x14ac:dyDescent="0.25">
      <c r="B681" s="13" t="s">
        <v>14</v>
      </c>
      <c r="C681" s="12"/>
      <c r="E681" s="9"/>
      <c r="F681" s="10"/>
      <c r="G681" s="10"/>
      <c r="H681" s="5"/>
      <c r="N681" s="3"/>
      <c r="O681" s="3"/>
      <c r="P681" s="3"/>
      <c r="Q681" s="3"/>
      <c r="R681" s="20"/>
      <c r="S681" s="3"/>
      <c r="V681" s="19"/>
      <c r="X681" s="13" t="s">
        <v>14</v>
      </c>
      <c r="Y681" s="12"/>
      <c r="AA681" s="9"/>
      <c r="AB681" s="10"/>
      <c r="AC681" s="10"/>
      <c r="AD681" s="5"/>
      <c r="AJ681" s="3"/>
      <c r="AK681" s="3"/>
      <c r="AL681" s="3"/>
      <c r="AM681" s="3"/>
      <c r="AN681" s="20"/>
      <c r="AO681" s="3"/>
    </row>
    <row r="682" spans="2:41" x14ac:dyDescent="0.25">
      <c r="B682" s="13" t="s">
        <v>15</v>
      </c>
      <c r="C682" s="12"/>
      <c r="E682" s="9"/>
      <c r="F682" s="10"/>
      <c r="G682" s="10"/>
      <c r="H682" s="5"/>
      <c r="N682" s="3"/>
      <c r="O682" s="3"/>
      <c r="P682" s="3"/>
      <c r="Q682" s="3"/>
      <c r="R682" s="20"/>
      <c r="S682" s="3"/>
      <c r="V682" s="19"/>
      <c r="X682" s="13" t="s">
        <v>15</v>
      </c>
      <c r="Y682" s="12"/>
      <c r="AA682" s="9"/>
      <c r="AB682" s="10"/>
      <c r="AC682" s="10"/>
      <c r="AD682" s="5"/>
      <c r="AJ682" s="3"/>
      <c r="AK682" s="3"/>
      <c r="AL682" s="3"/>
      <c r="AM682" s="3"/>
      <c r="AN682" s="20"/>
      <c r="AO682" s="3"/>
    </row>
    <row r="683" spans="2:41" x14ac:dyDescent="0.25">
      <c r="B683" s="13" t="s">
        <v>16</v>
      </c>
      <c r="C683" s="12"/>
      <c r="E683" s="9"/>
      <c r="F683" s="10"/>
      <c r="G683" s="10"/>
      <c r="H683" s="5"/>
      <c r="N683" s="3"/>
      <c r="O683" s="3"/>
      <c r="P683" s="3"/>
      <c r="Q683" s="3"/>
      <c r="R683" s="20"/>
      <c r="S683" s="3"/>
      <c r="V683" s="19"/>
      <c r="X683" s="13" t="s">
        <v>16</v>
      </c>
      <c r="Y683" s="12"/>
      <c r="AA683" s="9"/>
      <c r="AB683" s="10"/>
      <c r="AC683" s="10"/>
      <c r="AD683" s="5"/>
      <c r="AJ683" s="3"/>
      <c r="AK683" s="3"/>
      <c r="AL683" s="3"/>
      <c r="AM683" s="3"/>
      <c r="AN683" s="20"/>
      <c r="AO683" s="3"/>
    </row>
    <row r="684" spans="2:41" x14ac:dyDescent="0.25">
      <c r="B684" s="13" t="s">
        <v>17</v>
      </c>
      <c r="C684" s="12"/>
      <c r="E684" s="161" t="s">
        <v>7</v>
      </c>
      <c r="F684" s="162"/>
      <c r="G684" s="163"/>
      <c r="H684" s="5">
        <f>SUM(H670:H683)</f>
        <v>0</v>
      </c>
      <c r="N684" s="3"/>
      <c r="O684" s="3"/>
      <c r="P684" s="3"/>
      <c r="Q684" s="3"/>
      <c r="R684" s="20"/>
      <c r="S684" s="3"/>
      <c r="V684" s="19"/>
      <c r="X684" s="13" t="s">
        <v>17</v>
      </c>
      <c r="Y684" s="12"/>
      <c r="AA684" s="161" t="s">
        <v>7</v>
      </c>
      <c r="AB684" s="162"/>
      <c r="AC684" s="163"/>
      <c r="AD684" s="5">
        <f>SUM(AD670:AD683)</f>
        <v>0</v>
      </c>
      <c r="AJ684" s="3"/>
      <c r="AK684" s="3"/>
      <c r="AL684" s="3"/>
      <c r="AM684" s="3"/>
      <c r="AN684" s="20"/>
      <c r="AO684" s="3"/>
    </row>
    <row r="685" spans="2:41" x14ac:dyDescent="0.25">
      <c r="B685" s="14"/>
      <c r="C685" s="12"/>
      <c r="E685" s="15"/>
      <c r="F685" s="15"/>
      <c r="G685" s="15"/>
      <c r="N685" s="3"/>
      <c r="O685" s="3"/>
      <c r="P685" s="3"/>
      <c r="Q685" s="3"/>
      <c r="R685" s="20"/>
      <c r="S685" s="3"/>
      <c r="V685" s="19"/>
      <c r="X685" s="14"/>
      <c r="Y685" s="12"/>
      <c r="AA685" s="15"/>
      <c r="AB685" s="15"/>
      <c r="AC685" s="15"/>
      <c r="AJ685" s="3"/>
      <c r="AK685" s="3"/>
      <c r="AL685" s="3"/>
      <c r="AM685" s="3"/>
      <c r="AN685" s="20"/>
      <c r="AO685" s="3"/>
    </row>
    <row r="686" spans="2:41" x14ac:dyDescent="0.25">
      <c r="B686" s="14"/>
      <c r="C686" s="12"/>
      <c r="N686" s="161" t="s">
        <v>7</v>
      </c>
      <c r="O686" s="162"/>
      <c r="P686" s="162"/>
      <c r="Q686" s="163"/>
      <c r="R686" s="20">
        <f>SUM(R670:R685)</f>
        <v>0</v>
      </c>
      <c r="S686" s="3"/>
      <c r="V686" s="19"/>
      <c r="X686" s="14"/>
      <c r="Y686" s="12"/>
      <c r="AJ686" s="161" t="s">
        <v>7</v>
      </c>
      <c r="AK686" s="162"/>
      <c r="AL686" s="162"/>
      <c r="AM686" s="163"/>
      <c r="AN686" s="20">
        <f>SUM(AN670:AN685)</f>
        <v>0</v>
      </c>
      <c r="AO686" s="3"/>
    </row>
    <row r="687" spans="2:41" x14ac:dyDescent="0.25">
      <c r="B687" s="14"/>
      <c r="C687" s="12"/>
      <c r="V687" s="19"/>
      <c r="X687" s="14"/>
      <c r="Y687" s="12"/>
    </row>
    <row r="688" spans="2:41" x14ac:dyDescent="0.25">
      <c r="B688" s="14"/>
      <c r="C688" s="12"/>
      <c r="V688" s="19"/>
      <c r="X688" s="14"/>
      <c r="Y688" s="12"/>
    </row>
    <row r="689" spans="1:43" x14ac:dyDescent="0.25">
      <c r="B689" s="14"/>
      <c r="C689" s="12"/>
      <c r="E689" s="16"/>
      <c r="V689" s="19"/>
      <c r="X689" s="14"/>
      <c r="Y689" s="12"/>
      <c r="AA689" s="16"/>
    </row>
    <row r="690" spans="1:43" x14ac:dyDescent="0.25">
      <c r="B690" s="14"/>
      <c r="C690" s="12"/>
      <c r="V690" s="19"/>
      <c r="X690" s="14"/>
      <c r="Y690" s="12"/>
    </row>
    <row r="691" spans="1:43" x14ac:dyDescent="0.25">
      <c r="B691" s="14"/>
      <c r="C691" s="12"/>
      <c r="V691" s="19"/>
      <c r="X691" s="14"/>
      <c r="Y691" s="12"/>
    </row>
    <row r="692" spans="1:43" x14ac:dyDescent="0.25">
      <c r="B692" s="14"/>
      <c r="C692" s="12"/>
      <c r="V692" s="19"/>
      <c r="X692" s="14"/>
      <c r="Y692" s="12"/>
    </row>
    <row r="693" spans="1:43" x14ac:dyDescent="0.25">
      <c r="B693" s="14"/>
      <c r="C693" s="12"/>
      <c r="V693" s="19"/>
      <c r="X693" s="14"/>
      <c r="Y693" s="12"/>
    </row>
    <row r="694" spans="1:43" x14ac:dyDescent="0.25">
      <c r="B694" s="13"/>
      <c r="C694" s="12"/>
      <c r="V694" s="19"/>
      <c r="X694" s="13"/>
      <c r="Y694" s="12"/>
    </row>
    <row r="695" spans="1:43" x14ac:dyDescent="0.25">
      <c r="B695" s="17" t="s">
        <v>18</v>
      </c>
      <c r="C695" s="18">
        <f>SUM(C676:C694)</f>
        <v>0</v>
      </c>
      <c r="V695" s="19"/>
      <c r="X695" s="17" t="s">
        <v>18</v>
      </c>
      <c r="Y695" s="18">
        <f>SUM(Y676:Y694)</f>
        <v>0</v>
      </c>
    </row>
    <row r="696" spans="1:43" x14ac:dyDescent="0.25">
      <c r="D696" s="30" t="s">
        <v>22</v>
      </c>
      <c r="E696" s="30" t="s">
        <v>21</v>
      </c>
      <c r="V696" s="19"/>
      <c r="Z696" s="30" t="s">
        <v>22</v>
      </c>
      <c r="AA696" s="30" t="s">
        <v>21</v>
      </c>
    </row>
    <row r="697" spans="1:43" x14ac:dyDescent="0.25">
      <c r="E697" s="1" t="s">
        <v>19</v>
      </c>
      <c r="V697" s="19"/>
      <c r="AA697" s="1" t="s">
        <v>19</v>
      </c>
    </row>
    <row r="698" spans="1:43" x14ac:dyDescent="0.25">
      <c r="V698" s="19"/>
    </row>
    <row r="699" spans="1:43" x14ac:dyDescent="0.25">
      <c r="V699" s="19"/>
    </row>
    <row r="700" spans="1:43" x14ac:dyDescent="0.25">
      <c r="V700" s="19"/>
    </row>
    <row r="701" spans="1:43" x14ac:dyDescent="0.25">
      <c r="V701" s="19"/>
    </row>
    <row r="702" spans="1:43" x14ac:dyDescent="0.25">
      <c r="V702" s="19"/>
    </row>
    <row r="703" spans="1:43" x14ac:dyDescent="0.25">
      <c r="V703" s="19"/>
    </row>
    <row r="704" spans="1:43" x14ac:dyDescent="0.2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</row>
    <row r="705" spans="1:43" x14ac:dyDescent="0.2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</row>
    <row r="706" spans="1:43" x14ac:dyDescent="0.2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</row>
    <row r="707" spans="1:43" x14ac:dyDescent="0.25">
      <c r="V707" s="19"/>
    </row>
    <row r="708" spans="1:43" x14ac:dyDescent="0.25">
      <c r="H708" s="165" t="s">
        <v>30</v>
      </c>
      <c r="I708" s="165"/>
      <c r="J708" s="165"/>
      <c r="V708" s="19"/>
      <c r="AA708" s="165" t="s">
        <v>31</v>
      </c>
      <c r="AB708" s="165"/>
      <c r="AC708" s="165"/>
    </row>
    <row r="709" spans="1:43" x14ac:dyDescent="0.25">
      <c r="H709" s="165"/>
      <c r="I709" s="165"/>
      <c r="J709" s="165"/>
      <c r="V709" s="19"/>
      <c r="AA709" s="165"/>
      <c r="AB709" s="165"/>
      <c r="AC709" s="165"/>
    </row>
    <row r="710" spans="1:43" x14ac:dyDescent="0.25">
      <c r="V710" s="19"/>
    </row>
    <row r="711" spans="1:43" x14ac:dyDescent="0.25">
      <c r="V711" s="19"/>
    </row>
    <row r="712" spans="1:43" ht="23.25" x14ac:dyDescent="0.35">
      <c r="B712" s="26" t="s">
        <v>68</v>
      </c>
      <c r="V712" s="19"/>
      <c r="X712" s="24" t="s">
        <v>68</v>
      </c>
    </row>
    <row r="713" spans="1:43" ht="23.25" x14ac:dyDescent="0.35">
      <c r="B713" s="25" t="s">
        <v>32</v>
      </c>
      <c r="C713" s="22">
        <f>IF(X668="PAGADO",0,C673)</f>
        <v>0</v>
      </c>
      <c r="E713" s="166" t="s">
        <v>20</v>
      </c>
      <c r="F713" s="166"/>
      <c r="G713" s="166"/>
      <c r="H713" s="166"/>
      <c r="V713" s="19"/>
      <c r="X713" s="25" t="s">
        <v>32</v>
      </c>
      <c r="Y713" s="22">
        <f>IF(B1513="PAGADO",0,C718)</f>
        <v>0</v>
      </c>
      <c r="AA713" s="166" t="s">
        <v>20</v>
      </c>
      <c r="AB713" s="166"/>
      <c r="AC713" s="166"/>
      <c r="AD713" s="166"/>
    </row>
    <row r="714" spans="1:43" x14ac:dyDescent="0.25">
      <c r="B714" s="1" t="s">
        <v>0</v>
      </c>
      <c r="C714" s="21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9"/>
      <c r="X714" s="1" t="s">
        <v>0</v>
      </c>
      <c r="Y714" s="21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 x14ac:dyDescent="0.25">
      <c r="C715" s="22"/>
      <c r="E715" s="4"/>
      <c r="F715" s="3"/>
      <c r="G715" s="3"/>
      <c r="H715" s="5"/>
      <c r="N715" s="3"/>
      <c r="O715" s="3"/>
      <c r="P715" s="3"/>
      <c r="Q715" s="3"/>
      <c r="R715" s="20"/>
      <c r="S715" s="3"/>
      <c r="V715" s="19"/>
      <c r="Y715" s="22"/>
      <c r="AA715" s="4"/>
      <c r="AB715" s="3"/>
      <c r="AC715" s="3"/>
      <c r="AD715" s="5"/>
      <c r="AJ715" s="3"/>
      <c r="AK715" s="3"/>
      <c r="AL715" s="3"/>
      <c r="AM715" s="3"/>
      <c r="AN715" s="20"/>
      <c r="AO715" s="3"/>
    </row>
    <row r="716" spans="1:43" x14ac:dyDescent="0.25">
      <c r="B716" s="1" t="s">
        <v>24</v>
      </c>
      <c r="C716" s="21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20"/>
      <c r="S716" s="3"/>
      <c r="V716" s="19"/>
      <c r="X716" s="1" t="s">
        <v>24</v>
      </c>
      <c r="Y716" s="21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20"/>
      <c r="AO716" s="3"/>
    </row>
    <row r="717" spans="1:43" x14ac:dyDescent="0.25">
      <c r="B717" s="1" t="s">
        <v>9</v>
      </c>
      <c r="C717" s="22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20"/>
      <c r="S717" s="3"/>
      <c r="V717" s="19"/>
      <c r="X717" s="1" t="s">
        <v>9</v>
      </c>
      <c r="Y717" s="22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20"/>
      <c r="AO717" s="3"/>
    </row>
    <row r="718" spans="1:43" x14ac:dyDescent="0.25">
      <c r="B718" s="6" t="s">
        <v>26</v>
      </c>
      <c r="C718" s="23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20"/>
      <c r="S718" s="3"/>
      <c r="V718" s="19"/>
      <c r="X718" s="6" t="s">
        <v>27</v>
      </c>
      <c r="Y718" s="23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20"/>
      <c r="AO718" s="3"/>
    </row>
    <row r="719" spans="1:43" ht="23.25" x14ac:dyDescent="0.35">
      <c r="B719" s="6"/>
      <c r="C719" s="7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68" t="str">
        <f>IF(Y718&lt;0,"NO PAGAR","COBRAR'")</f>
        <v>COBRAR'</v>
      </c>
      <c r="Y719" s="168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1:43" ht="23.25" x14ac:dyDescent="0.35">
      <c r="B720" s="168" t="str">
        <f>IF(C718&lt;0,"NO PAGAR","COBRAR'")</f>
        <v>COBRAR'</v>
      </c>
      <c r="C720" s="168"/>
      <c r="E720" s="9"/>
      <c r="F720" s="10"/>
      <c r="G720" s="10"/>
      <c r="H720" s="5"/>
      <c r="N720" s="3"/>
      <c r="O720" s="3"/>
      <c r="P720" s="3"/>
      <c r="Q720" s="3"/>
      <c r="R720" s="20"/>
      <c r="S720" s="3"/>
      <c r="V720" s="19"/>
      <c r="X720" s="6"/>
      <c r="Y720" s="8"/>
      <c r="AA720" s="9"/>
      <c r="AB720" s="10"/>
      <c r="AC720" s="10"/>
      <c r="AD720" s="5"/>
      <c r="AJ720" s="3"/>
      <c r="AK720" s="3"/>
      <c r="AL720" s="3"/>
      <c r="AM720" s="3"/>
      <c r="AN720" s="20"/>
      <c r="AO720" s="3"/>
    </row>
    <row r="721" spans="2:41" x14ac:dyDescent="0.25">
      <c r="B721" s="159" t="s">
        <v>9</v>
      </c>
      <c r="C721" s="160"/>
      <c r="E721" s="9"/>
      <c r="F721" s="10"/>
      <c r="G721" s="10"/>
      <c r="H721" s="5"/>
      <c r="N721" s="3"/>
      <c r="O721" s="3"/>
      <c r="P721" s="3"/>
      <c r="Q721" s="3"/>
      <c r="R721" s="20"/>
      <c r="S721" s="3"/>
      <c r="V721" s="19"/>
      <c r="X721" s="159" t="s">
        <v>9</v>
      </c>
      <c r="Y721" s="160"/>
      <c r="AA721" s="9"/>
      <c r="AB721" s="10"/>
      <c r="AC721" s="10"/>
      <c r="AD721" s="5"/>
      <c r="AJ721" s="3"/>
      <c r="AK721" s="3"/>
      <c r="AL721" s="3"/>
      <c r="AM721" s="3"/>
      <c r="AN721" s="20"/>
      <c r="AO721" s="3"/>
    </row>
    <row r="722" spans="2:41" x14ac:dyDescent="0.25">
      <c r="B722" s="11" t="str">
        <f>IF(Y673&lt;0,"SALDO ADELANTADO","SALDO A FAVOR '")</f>
        <v>SALDO A FAVOR '</v>
      </c>
      <c r="C722" s="12">
        <f>IF(Y673&lt;=0,Y673*-1)</f>
        <v>0</v>
      </c>
      <c r="E722" s="9"/>
      <c r="F722" s="10"/>
      <c r="G722" s="10"/>
      <c r="H722" s="5"/>
      <c r="N722" s="3"/>
      <c r="O722" s="3"/>
      <c r="P722" s="3"/>
      <c r="Q722" s="3"/>
      <c r="R722" s="20"/>
      <c r="S722" s="3"/>
      <c r="V722" s="19"/>
      <c r="X722" s="11" t="str">
        <f>IF(C718&lt;0,"SALDO ADELANTADO","SALDO A FAVOR'")</f>
        <v>SALDO A FAVOR'</v>
      </c>
      <c r="Y722" s="12">
        <f>IF(C718&lt;=0,C718*-1)</f>
        <v>0</v>
      </c>
      <c r="AA722" s="9"/>
      <c r="AB722" s="10"/>
      <c r="AC722" s="10"/>
      <c r="AD722" s="5"/>
      <c r="AJ722" s="3"/>
      <c r="AK722" s="3"/>
      <c r="AL722" s="3"/>
      <c r="AM722" s="3"/>
      <c r="AN722" s="20"/>
      <c r="AO722" s="3"/>
    </row>
    <row r="723" spans="2:41" x14ac:dyDescent="0.25">
      <c r="B723" s="13" t="s">
        <v>10</v>
      </c>
      <c r="C723" s="12">
        <f>R731</f>
        <v>0</v>
      </c>
      <c r="E723" s="9"/>
      <c r="F723" s="10"/>
      <c r="G723" s="10"/>
      <c r="H723" s="5"/>
      <c r="N723" s="3"/>
      <c r="O723" s="3"/>
      <c r="P723" s="3"/>
      <c r="Q723" s="3"/>
      <c r="R723" s="20"/>
      <c r="S723" s="3"/>
      <c r="V723" s="19"/>
      <c r="X723" s="13" t="s">
        <v>10</v>
      </c>
      <c r="Y723" s="12">
        <f>AN731</f>
        <v>0</v>
      </c>
      <c r="AA723" s="9"/>
      <c r="AB723" s="10"/>
      <c r="AC723" s="10"/>
      <c r="AD723" s="5"/>
      <c r="AJ723" s="3"/>
      <c r="AK723" s="3"/>
      <c r="AL723" s="3"/>
      <c r="AM723" s="3"/>
      <c r="AN723" s="20"/>
      <c r="AO723" s="3"/>
    </row>
    <row r="724" spans="2:41" x14ac:dyDescent="0.25">
      <c r="B724" s="13" t="s">
        <v>11</v>
      </c>
      <c r="C724" s="12"/>
      <c r="E724" s="9"/>
      <c r="F724" s="10"/>
      <c r="G724" s="10"/>
      <c r="H724" s="5"/>
      <c r="N724" s="3"/>
      <c r="O724" s="3"/>
      <c r="P724" s="3"/>
      <c r="Q724" s="3"/>
      <c r="R724" s="20"/>
      <c r="S724" s="3"/>
      <c r="V724" s="19"/>
      <c r="X724" s="13" t="s">
        <v>11</v>
      </c>
      <c r="Y724" s="12"/>
      <c r="AA724" s="9"/>
      <c r="AB724" s="10"/>
      <c r="AC724" s="10"/>
      <c r="AD724" s="5"/>
      <c r="AJ724" s="3"/>
      <c r="AK724" s="3"/>
      <c r="AL724" s="3"/>
      <c r="AM724" s="3"/>
      <c r="AN724" s="20"/>
      <c r="AO724" s="3"/>
    </row>
    <row r="725" spans="2:41" x14ac:dyDescent="0.25">
      <c r="B725" s="13" t="s">
        <v>12</v>
      </c>
      <c r="C725" s="12"/>
      <c r="E725" s="9"/>
      <c r="F725" s="10"/>
      <c r="G725" s="10"/>
      <c r="H725" s="5"/>
      <c r="N725" s="3"/>
      <c r="O725" s="3"/>
      <c r="P725" s="3"/>
      <c r="Q725" s="3"/>
      <c r="R725" s="20"/>
      <c r="S725" s="3"/>
      <c r="V725" s="19"/>
      <c r="X725" s="13" t="s">
        <v>12</v>
      </c>
      <c r="Y725" s="12"/>
      <c r="AA725" s="9"/>
      <c r="AB725" s="10"/>
      <c r="AC725" s="10"/>
      <c r="AD725" s="5"/>
      <c r="AJ725" s="3"/>
      <c r="AK725" s="3"/>
      <c r="AL725" s="3"/>
      <c r="AM725" s="3"/>
      <c r="AN725" s="20"/>
      <c r="AO725" s="3"/>
    </row>
    <row r="726" spans="2:41" x14ac:dyDescent="0.25">
      <c r="B726" s="13" t="s">
        <v>13</v>
      </c>
      <c r="C726" s="12"/>
      <c r="E726" s="9"/>
      <c r="F726" s="10"/>
      <c r="G726" s="10"/>
      <c r="H726" s="5"/>
      <c r="N726" s="3"/>
      <c r="O726" s="3"/>
      <c r="P726" s="3"/>
      <c r="Q726" s="3"/>
      <c r="R726" s="20"/>
      <c r="S726" s="3"/>
      <c r="V726" s="19"/>
      <c r="X726" s="13" t="s">
        <v>13</v>
      </c>
      <c r="Y726" s="12"/>
      <c r="AA726" s="9"/>
      <c r="AB726" s="10"/>
      <c r="AC726" s="10"/>
      <c r="AD726" s="5"/>
      <c r="AJ726" s="3"/>
      <c r="AK726" s="3"/>
      <c r="AL726" s="3"/>
      <c r="AM726" s="3"/>
      <c r="AN726" s="20"/>
      <c r="AO726" s="3"/>
    </row>
    <row r="727" spans="2:41" x14ac:dyDescent="0.25">
      <c r="B727" s="13" t="s">
        <v>14</v>
      </c>
      <c r="C727" s="12"/>
      <c r="E727" s="9"/>
      <c r="F727" s="10"/>
      <c r="G727" s="10"/>
      <c r="H727" s="5"/>
      <c r="N727" s="3"/>
      <c r="O727" s="3"/>
      <c r="P727" s="3"/>
      <c r="Q727" s="3"/>
      <c r="R727" s="20"/>
      <c r="S727" s="3"/>
      <c r="V727" s="19"/>
      <c r="X727" s="13" t="s">
        <v>14</v>
      </c>
      <c r="Y727" s="12"/>
      <c r="AA727" s="9"/>
      <c r="AB727" s="10"/>
      <c r="AC727" s="10"/>
      <c r="AD727" s="5"/>
      <c r="AJ727" s="3"/>
      <c r="AK727" s="3"/>
      <c r="AL727" s="3"/>
      <c r="AM727" s="3"/>
      <c r="AN727" s="20"/>
      <c r="AO727" s="3"/>
    </row>
    <row r="728" spans="2:41" x14ac:dyDescent="0.25">
      <c r="B728" s="13" t="s">
        <v>15</v>
      </c>
      <c r="C728" s="12"/>
      <c r="E728" s="9"/>
      <c r="F728" s="10"/>
      <c r="G728" s="10"/>
      <c r="H728" s="5"/>
      <c r="N728" s="3"/>
      <c r="O728" s="3"/>
      <c r="P728" s="3"/>
      <c r="Q728" s="3"/>
      <c r="R728" s="20"/>
      <c r="S728" s="3"/>
      <c r="V728" s="19"/>
      <c r="X728" s="13" t="s">
        <v>15</v>
      </c>
      <c r="Y728" s="12"/>
      <c r="AA728" s="9"/>
      <c r="AB728" s="10"/>
      <c r="AC728" s="10"/>
      <c r="AD728" s="5"/>
      <c r="AJ728" s="3"/>
      <c r="AK728" s="3"/>
      <c r="AL728" s="3"/>
      <c r="AM728" s="3"/>
      <c r="AN728" s="20"/>
      <c r="AO728" s="3"/>
    </row>
    <row r="729" spans="2:41" x14ac:dyDescent="0.25">
      <c r="B729" s="13" t="s">
        <v>16</v>
      </c>
      <c r="C729" s="12"/>
      <c r="E729" s="161" t="s">
        <v>7</v>
      </c>
      <c r="F729" s="162"/>
      <c r="G729" s="163"/>
      <c r="H729" s="5">
        <f>SUM(H715:H728)</f>
        <v>0</v>
      </c>
      <c r="N729" s="3"/>
      <c r="O729" s="3"/>
      <c r="P729" s="3"/>
      <c r="Q729" s="3"/>
      <c r="R729" s="20"/>
      <c r="S729" s="3"/>
      <c r="V729" s="19"/>
      <c r="X729" s="13" t="s">
        <v>16</v>
      </c>
      <c r="Y729" s="12"/>
      <c r="AA729" s="161" t="s">
        <v>7</v>
      </c>
      <c r="AB729" s="162"/>
      <c r="AC729" s="163"/>
      <c r="AD729" s="5">
        <f>SUM(AD715:AD728)</f>
        <v>0</v>
      </c>
      <c r="AJ729" s="3"/>
      <c r="AK729" s="3"/>
      <c r="AL729" s="3"/>
      <c r="AM729" s="3"/>
      <c r="AN729" s="20"/>
      <c r="AO729" s="3"/>
    </row>
    <row r="730" spans="2:41" x14ac:dyDescent="0.25">
      <c r="B730" s="13" t="s">
        <v>17</v>
      </c>
      <c r="C730" s="12"/>
      <c r="E730" s="15"/>
      <c r="F730" s="15"/>
      <c r="G730" s="15"/>
      <c r="N730" s="3"/>
      <c r="O730" s="3"/>
      <c r="P730" s="3"/>
      <c r="Q730" s="3"/>
      <c r="R730" s="20"/>
      <c r="S730" s="3"/>
      <c r="V730" s="19"/>
      <c r="X730" s="13" t="s">
        <v>17</v>
      </c>
      <c r="Y730" s="12"/>
      <c r="AA730" s="15"/>
      <c r="AB730" s="15"/>
      <c r="AC730" s="15"/>
      <c r="AJ730" s="3"/>
      <c r="AK730" s="3"/>
      <c r="AL730" s="3"/>
      <c r="AM730" s="3"/>
      <c r="AN730" s="20"/>
      <c r="AO730" s="3"/>
    </row>
    <row r="731" spans="2:41" x14ac:dyDescent="0.25">
      <c r="B731" s="14"/>
      <c r="C731" s="12"/>
      <c r="N731" s="161" t="s">
        <v>7</v>
      </c>
      <c r="O731" s="162"/>
      <c r="P731" s="162"/>
      <c r="Q731" s="163"/>
      <c r="R731" s="20">
        <f>SUM(R715:R730)</f>
        <v>0</v>
      </c>
      <c r="S731" s="3"/>
      <c r="V731" s="19"/>
      <c r="X731" s="14"/>
      <c r="Y731" s="12"/>
      <c r="AJ731" s="161" t="s">
        <v>7</v>
      </c>
      <c r="AK731" s="162"/>
      <c r="AL731" s="162"/>
      <c r="AM731" s="163"/>
      <c r="AN731" s="20">
        <f>SUM(AN715:AN730)</f>
        <v>0</v>
      </c>
      <c r="AO731" s="3"/>
    </row>
    <row r="732" spans="2:41" x14ac:dyDescent="0.25">
      <c r="B732" s="14"/>
      <c r="C732" s="12"/>
      <c r="V732" s="19"/>
      <c r="X732" s="14"/>
      <c r="Y732" s="12"/>
    </row>
    <row r="733" spans="2:41" x14ac:dyDescent="0.25">
      <c r="B733" s="14"/>
      <c r="C733" s="12"/>
      <c r="V733" s="19"/>
      <c r="X733" s="14"/>
      <c r="Y733" s="12"/>
    </row>
    <row r="734" spans="2:41" x14ac:dyDescent="0.25">
      <c r="B734" s="14"/>
      <c r="C734" s="12"/>
      <c r="E734" s="16"/>
      <c r="V734" s="19"/>
      <c r="X734" s="14"/>
      <c r="Y734" s="12"/>
      <c r="AA734" s="16"/>
    </row>
    <row r="735" spans="2:41" x14ac:dyDescent="0.25">
      <c r="B735" s="14"/>
      <c r="C735" s="12"/>
      <c r="V735" s="19"/>
      <c r="X735" s="14"/>
      <c r="Y735" s="12"/>
    </row>
    <row r="736" spans="2:41" x14ac:dyDescent="0.25">
      <c r="B736" s="14"/>
      <c r="C736" s="12"/>
      <c r="V736" s="19"/>
      <c r="X736" s="14"/>
      <c r="Y736" s="12"/>
    </row>
    <row r="737" spans="2:27" x14ac:dyDescent="0.25">
      <c r="B737" s="14"/>
      <c r="C737" s="12"/>
      <c r="V737" s="19"/>
      <c r="X737" s="14"/>
      <c r="Y737" s="12"/>
    </row>
    <row r="738" spans="2:27" x14ac:dyDescent="0.25">
      <c r="B738" s="14"/>
      <c r="C738" s="12"/>
      <c r="V738" s="19"/>
      <c r="X738" s="14"/>
      <c r="Y738" s="12"/>
    </row>
    <row r="739" spans="2:27" x14ac:dyDescent="0.25">
      <c r="B739" s="14"/>
      <c r="C739" s="12"/>
      <c r="V739" s="19"/>
      <c r="X739" s="14"/>
      <c r="Y739" s="12"/>
    </row>
    <row r="740" spans="2:27" x14ac:dyDescent="0.25">
      <c r="B740" s="13"/>
      <c r="C740" s="12"/>
      <c r="V740" s="19"/>
      <c r="X740" s="13"/>
      <c r="Y740" s="12"/>
    </row>
    <row r="741" spans="2:27" x14ac:dyDescent="0.25">
      <c r="B741" s="17" t="s">
        <v>18</v>
      </c>
      <c r="C741" s="18">
        <f>SUM(C722:C740)</f>
        <v>0</v>
      </c>
      <c r="D741" s="30" t="s">
        <v>22</v>
      </c>
      <c r="E741" s="30" t="s">
        <v>21</v>
      </c>
      <c r="V741" s="19"/>
      <c r="X741" s="17" t="s">
        <v>18</v>
      </c>
      <c r="Y741" s="18">
        <f>SUM(Y722:Y740)</f>
        <v>0</v>
      </c>
      <c r="Z741" s="30" t="s">
        <v>22</v>
      </c>
      <c r="AA741" s="30" t="s">
        <v>21</v>
      </c>
    </row>
    <row r="742" spans="2:27" x14ac:dyDescent="0.25">
      <c r="E742" s="1" t="s">
        <v>19</v>
      </c>
      <c r="V742" s="19"/>
      <c r="AA742" s="1" t="s">
        <v>19</v>
      </c>
    </row>
    <row r="743" spans="2:27" x14ac:dyDescent="0.25">
      <c r="V743" s="19"/>
    </row>
    <row r="744" spans="2:27" x14ac:dyDescent="0.25">
      <c r="V744" s="19"/>
    </row>
    <row r="745" spans="2:27" x14ac:dyDescent="0.25">
      <c r="V745" s="19"/>
    </row>
    <row r="746" spans="2:27" x14ac:dyDescent="0.25">
      <c r="V746" s="19"/>
    </row>
    <row r="747" spans="2:27" x14ac:dyDescent="0.25">
      <c r="V747" s="19"/>
    </row>
    <row r="748" spans="2:27" x14ac:dyDescent="0.25">
      <c r="V748" s="19"/>
    </row>
    <row r="749" spans="2:27" x14ac:dyDescent="0.25">
      <c r="V749" s="19"/>
    </row>
    <row r="750" spans="2:27" x14ac:dyDescent="0.25">
      <c r="V750" s="19"/>
    </row>
    <row r="751" spans="2:27" x14ac:dyDescent="0.25">
      <c r="V751" s="19"/>
    </row>
    <row r="752" spans="2:27" x14ac:dyDescent="0.25">
      <c r="V752" s="19"/>
    </row>
    <row r="753" spans="2:41" x14ac:dyDescent="0.25">
      <c r="V753" s="19"/>
    </row>
    <row r="754" spans="2:41" x14ac:dyDescent="0.25">
      <c r="V754" s="19"/>
    </row>
    <row r="755" spans="2:41" x14ac:dyDescent="0.25">
      <c r="V755" s="19"/>
      <c r="AC755" s="164" t="s">
        <v>29</v>
      </c>
      <c r="AD755" s="164"/>
      <c r="AE755" s="164"/>
    </row>
    <row r="756" spans="2:41" x14ac:dyDescent="0.25">
      <c r="H756" s="165" t="s">
        <v>28</v>
      </c>
      <c r="I756" s="165"/>
      <c r="J756" s="165"/>
      <c r="V756" s="19"/>
      <c r="AC756" s="164"/>
      <c r="AD756" s="164"/>
      <c r="AE756" s="164"/>
    </row>
    <row r="757" spans="2:41" x14ac:dyDescent="0.25">
      <c r="H757" s="165"/>
      <c r="I757" s="165"/>
      <c r="J757" s="165"/>
      <c r="V757" s="19"/>
      <c r="AC757" s="164"/>
      <c r="AD757" s="164"/>
      <c r="AE757" s="164"/>
    </row>
    <row r="758" spans="2:41" x14ac:dyDescent="0.25">
      <c r="V758" s="19"/>
    </row>
    <row r="759" spans="2:41" x14ac:dyDescent="0.25">
      <c r="V759" s="19"/>
    </row>
    <row r="760" spans="2:41" ht="23.25" x14ac:dyDescent="0.35">
      <c r="B760" s="24" t="s">
        <v>69</v>
      </c>
      <c r="V760" s="19"/>
      <c r="X760" s="24" t="s">
        <v>69</v>
      </c>
    </row>
    <row r="761" spans="2:41" ht="23.25" x14ac:dyDescent="0.35">
      <c r="B761" s="25" t="s">
        <v>32</v>
      </c>
      <c r="C761" s="22">
        <f>IF(X713="PAGADO",0,Y718)</f>
        <v>0</v>
      </c>
      <c r="E761" s="166" t="s">
        <v>20</v>
      </c>
      <c r="F761" s="166"/>
      <c r="G761" s="166"/>
      <c r="H761" s="166"/>
      <c r="V761" s="19"/>
      <c r="X761" s="25" t="s">
        <v>32</v>
      </c>
      <c r="Y761" s="22">
        <f>IF(B761="PAGADO",0,C766)</f>
        <v>0</v>
      </c>
      <c r="AA761" s="166" t="s">
        <v>20</v>
      </c>
      <c r="AB761" s="166"/>
      <c r="AC761" s="166"/>
      <c r="AD761" s="166"/>
    </row>
    <row r="762" spans="2:41" x14ac:dyDescent="0.25">
      <c r="B762" s="1" t="s">
        <v>0</v>
      </c>
      <c r="C762" s="21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9"/>
      <c r="X762" s="1" t="s">
        <v>0</v>
      </c>
      <c r="Y762" s="21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 x14ac:dyDescent="0.25">
      <c r="C763" s="22"/>
      <c r="E763" s="4"/>
      <c r="F763" s="3"/>
      <c r="G763" s="3"/>
      <c r="H763" s="5"/>
      <c r="N763" s="3"/>
      <c r="O763" s="3"/>
      <c r="P763" s="3"/>
      <c r="Q763" s="3"/>
      <c r="R763" s="20"/>
      <c r="S763" s="3"/>
      <c r="V763" s="19"/>
      <c r="Y763" s="22"/>
      <c r="AA763" s="4"/>
      <c r="AB763" s="3"/>
      <c r="AC763" s="3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" t="s">
        <v>24</v>
      </c>
      <c r="C764" s="21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20"/>
      <c r="S764" s="3"/>
      <c r="V764" s="19"/>
      <c r="X764" s="1" t="s">
        <v>24</v>
      </c>
      <c r="Y764" s="21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" t="s">
        <v>9</v>
      </c>
      <c r="C765" s="22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20"/>
      <c r="S765" s="3"/>
      <c r="V765" s="19"/>
      <c r="X765" s="1" t="s">
        <v>9</v>
      </c>
      <c r="Y765" s="22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6" t="s">
        <v>25</v>
      </c>
      <c r="C766" s="23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20"/>
      <c r="S766" s="3"/>
      <c r="V766" s="19"/>
      <c r="X766" s="6" t="s">
        <v>8</v>
      </c>
      <c r="Y766" s="23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20"/>
      <c r="AO766" s="3"/>
    </row>
    <row r="767" spans="2:41" ht="26.25" x14ac:dyDescent="0.4">
      <c r="B767" s="167" t="str">
        <f>IF(C766&lt;0,"NO PAGAR","COBRAR")</f>
        <v>COBRAR</v>
      </c>
      <c r="C767" s="167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67" t="str">
        <f>IF(Y766&lt;0,"NO PAGAR","COBRAR")</f>
        <v>COBRAR</v>
      </c>
      <c r="Y767" s="167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59" t="s">
        <v>9</v>
      </c>
      <c r="C768" s="160"/>
      <c r="E768" s="9"/>
      <c r="F768" s="10"/>
      <c r="G768" s="10"/>
      <c r="H768" s="5"/>
      <c r="N768" s="3"/>
      <c r="O768" s="3"/>
      <c r="P768" s="3"/>
      <c r="Q768" s="3"/>
      <c r="R768" s="20"/>
      <c r="S768" s="3"/>
      <c r="V768" s="19"/>
      <c r="X768" s="159" t="s">
        <v>9</v>
      </c>
      <c r="Y768" s="160"/>
      <c r="AA768" s="9"/>
      <c r="AB768" s="10"/>
      <c r="AC768" s="10"/>
      <c r="AD768" s="5"/>
      <c r="AJ768" s="3"/>
      <c r="AK768" s="3"/>
      <c r="AL768" s="3"/>
      <c r="AM768" s="3"/>
      <c r="AN768" s="20"/>
      <c r="AO768" s="3"/>
    </row>
    <row r="769" spans="2:41" x14ac:dyDescent="0.25">
      <c r="B769" s="11" t="str">
        <f>IF(C802&lt;0,"SALDO A FAVOR","SALDO ADELANTAD0'")</f>
        <v>SALDO ADELANTAD0'</v>
      </c>
      <c r="C769" s="12">
        <f>IF(Y713&lt;=0,Y713*-1)</f>
        <v>0</v>
      </c>
      <c r="E769" s="9"/>
      <c r="F769" s="10"/>
      <c r="G769" s="10"/>
      <c r="H769" s="5"/>
      <c r="N769" s="3"/>
      <c r="O769" s="3"/>
      <c r="P769" s="3"/>
      <c r="Q769" s="3"/>
      <c r="R769" s="20"/>
      <c r="S769" s="3"/>
      <c r="V769" s="19"/>
      <c r="X769" s="11" t="str">
        <f>IF(C766&lt;0,"SALDO ADELANTADO","SALDO A FAVOR'")</f>
        <v>SALDO A FAVOR'</v>
      </c>
      <c r="Y769" s="12">
        <f>IF(C766&lt;=0,C766*-1)</f>
        <v>0</v>
      </c>
      <c r="AA769" s="9"/>
      <c r="AB769" s="10"/>
      <c r="AC769" s="10"/>
      <c r="AD769" s="5"/>
      <c r="AJ769" s="3"/>
      <c r="AK769" s="3"/>
      <c r="AL769" s="3"/>
      <c r="AM769" s="3"/>
      <c r="AN769" s="20"/>
      <c r="AO769" s="3"/>
    </row>
    <row r="770" spans="2:41" x14ac:dyDescent="0.25">
      <c r="B770" s="13" t="s">
        <v>10</v>
      </c>
      <c r="C770" s="12">
        <f>R779</f>
        <v>0</v>
      </c>
      <c r="E770" s="9"/>
      <c r="F770" s="10"/>
      <c r="G770" s="10"/>
      <c r="H770" s="5"/>
      <c r="N770" s="3"/>
      <c r="O770" s="3"/>
      <c r="P770" s="3"/>
      <c r="Q770" s="3"/>
      <c r="R770" s="20"/>
      <c r="S770" s="3"/>
      <c r="V770" s="19"/>
      <c r="X770" s="13" t="s">
        <v>10</v>
      </c>
      <c r="Y770" s="12">
        <f>AN779</f>
        <v>0</v>
      </c>
      <c r="AA770" s="9"/>
      <c r="AB770" s="10"/>
      <c r="AC770" s="10"/>
      <c r="AD770" s="5"/>
      <c r="AJ770" s="3"/>
      <c r="AK770" s="3"/>
      <c r="AL770" s="3"/>
      <c r="AM770" s="3"/>
      <c r="AN770" s="20"/>
      <c r="AO770" s="3"/>
    </row>
    <row r="771" spans="2:41" x14ac:dyDescent="0.25">
      <c r="B771" s="13" t="s">
        <v>11</v>
      </c>
      <c r="C771" s="12"/>
      <c r="E771" s="9"/>
      <c r="F771" s="10"/>
      <c r="G771" s="10"/>
      <c r="H771" s="5"/>
      <c r="N771" s="3"/>
      <c r="O771" s="3"/>
      <c r="P771" s="3"/>
      <c r="Q771" s="3"/>
      <c r="R771" s="20"/>
      <c r="S771" s="3"/>
      <c r="V771" s="19"/>
      <c r="X771" s="13" t="s">
        <v>11</v>
      </c>
      <c r="Y771" s="12"/>
      <c r="AA771" s="9"/>
      <c r="AB771" s="10"/>
      <c r="AC771" s="10"/>
      <c r="AD771" s="5"/>
      <c r="AJ771" s="3"/>
      <c r="AK771" s="3"/>
      <c r="AL771" s="3"/>
      <c r="AM771" s="3"/>
      <c r="AN771" s="20"/>
      <c r="AO771" s="3"/>
    </row>
    <row r="772" spans="2:41" x14ac:dyDescent="0.25">
      <c r="B772" s="13" t="s">
        <v>12</v>
      </c>
      <c r="C772" s="12"/>
      <c r="E772" s="9"/>
      <c r="F772" s="10"/>
      <c r="G772" s="10"/>
      <c r="H772" s="5"/>
      <c r="N772" s="3"/>
      <c r="O772" s="3"/>
      <c r="P772" s="3"/>
      <c r="Q772" s="3"/>
      <c r="R772" s="20"/>
      <c r="S772" s="3"/>
      <c r="V772" s="19"/>
      <c r="X772" s="13" t="s">
        <v>12</v>
      </c>
      <c r="Y772" s="12"/>
      <c r="AA772" s="9"/>
      <c r="AB772" s="10"/>
      <c r="AC772" s="10"/>
      <c r="AD772" s="5"/>
      <c r="AJ772" s="3"/>
      <c r="AK772" s="3"/>
      <c r="AL772" s="3"/>
      <c r="AM772" s="3"/>
      <c r="AN772" s="20"/>
      <c r="AO772" s="3"/>
    </row>
    <row r="773" spans="2:41" x14ac:dyDescent="0.25">
      <c r="B773" s="13" t="s">
        <v>13</v>
      </c>
      <c r="C773" s="12"/>
      <c r="E773" s="9"/>
      <c r="F773" s="10"/>
      <c r="G773" s="10"/>
      <c r="H773" s="5"/>
      <c r="N773" s="3"/>
      <c r="O773" s="3"/>
      <c r="P773" s="3"/>
      <c r="Q773" s="3"/>
      <c r="R773" s="20"/>
      <c r="S773" s="3"/>
      <c r="V773" s="19"/>
      <c r="X773" s="13" t="s">
        <v>13</v>
      </c>
      <c r="Y773" s="12"/>
      <c r="AA773" s="9"/>
      <c r="AB773" s="10"/>
      <c r="AC773" s="10"/>
      <c r="AD773" s="5"/>
      <c r="AJ773" s="3"/>
      <c r="AK773" s="3"/>
      <c r="AL773" s="3"/>
      <c r="AM773" s="3"/>
      <c r="AN773" s="20"/>
      <c r="AO773" s="3"/>
    </row>
    <row r="774" spans="2:41" x14ac:dyDescent="0.25">
      <c r="B774" s="13" t="s">
        <v>14</v>
      </c>
      <c r="C774" s="12"/>
      <c r="E774" s="9"/>
      <c r="F774" s="10"/>
      <c r="G774" s="10"/>
      <c r="H774" s="5"/>
      <c r="N774" s="3"/>
      <c r="O774" s="3"/>
      <c r="P774" s="3"/>
      <c r="Q774" s="3"/>
      <c r="R774" s="20"/>
      <c r="S774" s="3"/>
      <c r="V774" s="19"/>
      <c r="X774" s="13" t="s">
        <v>14</v>
      </c>
      <c r="Y774" s="12"/>
      <c r="AA774" s="9"/>
      <c r="AB774" s="10"/>
      <c r="AC774" s="10"/>
      <c r="AD774" s="5"/>
      <c r="AJ774" s="3"/>
      <c r="AK774" s="3"/>
      <c r="AL774" s="3"/>
      <c r="AM774" s="3"/>
      <c r="AN774" s="20"/>
      <c r="AO774" s="3"/>
    </row>
    <row r="775" spans="2:41" x14ac:dyDescent="0.25">
      <c r="B775" s="13" t="s">
        <v>15</v>
      </c>
      <c r="C775" s="12"/>
      <c r="E775" s="9"/>
      <c r="F775" s="10"/>
      <c r="G775" s="10"/>
      <c r="H775" s="5"/>
      <c r="N775" s="3"/>
      <c r="O775" s="3"/>
      <c r="P775" s="3"/>
      <c r="Q775" s="3"/>
      <c r="R775" s="20"/>
      <c r="S775" s="3"/>
      <c r="V775" s="19"/>
      <c r="X775" s="13" t="s">
        <v>15</v>
      </c>
      <c r="Y775" s="12"/>
      <c r="AA775" s="9"/>
      <c r="AB775" s="10"/>
      <c r="AC775" s="10"/>
      <c r="AD775" s="5"/>
      <c r="AJ775" s="3"/>
      <c r="AK775" s="3"/>
      <c r="AL775" s="3"/>
      <c r="AM775" s="3"/>
      <c r="AN775" s="20"/>
      <c r="AO775" s="3"/>
    </row>
    <row r="776" spans="2:41" x14ac:dyDescent="0.25">
      <c r="B776" s="13" t="s">
        <v>16</v>
      </c>
      <c r="C776" s="12"/>
      <c r="E776" s="9"/>
      <c r="F776" s="10"/>
      <c r="G776" s="10"/>
      <c r="H776" s="5"/>
      <c r="N776" s="3"/>
      <c r="O776" s="3"/>
      <c r="P776" s="3"/>
      <c r="Q776" s="3"/>
      <c r="R776" s="20"/>
      <c r="S776" s="3"/>
      <c r="V776" s="19"/>
      <c r="X776" s="13" t="s">
        <v>16</v>
      </c>
      <c r="Y776" s="12"/>
      <c r="AA776" s="9"/>
      <c r="AB776" s="10"/>
      <c r="AC776" s="10"/>
      <c r="AD776" s="5"/>
      <c r="AJ776" s="3"/>
      <c r="AK776" s="3"/>
      <c r="AL776" s="3"/>
      <c r="AM776" s="3"/>
      <c r="AN776" s="20"/>
      <c r="AO776" s="3"/>
    </row>
    <row r="777" spans="2:41" x14ac:dyDescent="0.25">
      <c r="B777" s="13" t="s">
        <v>17</v>
      </c>
      <c r="C777" s="12"/>
      <c r="E777" s="161" t="s">
        <v>7</v>
      </c>
      <c r="F777" s="162"/>
      <c r="G777" s="163"/>
      <c r="H777" s="5">
        <f>SUM(H763:H776)</f>
        <v>0</v>
      </c>
      <c r="N777" s="3"/>
      <c r="O777" s="3"/>
      <c r="P777" s="3"/>
      <c r="Q777" s="3"/>
      <c r="R777" s="20"/>
      <c r="S777" s="3"/>
      <c r="V777" s="19"/>
      <c r="X777" s="13" t="s">
        <v>17</v>
      </c>
      <c r="Y777" s="12"/>
      <c r="AA777" s="161" t="s">
        <v>7</v>
      </c>
      <c r="AB777" s="162"/>
      <c r="AC777" s="163"/>
      <c r="AD777" s="5">
        <f>SUM(AD763:AD776)</f>
        <v>0</v>
      </c>
      <c r="AJ777" s="3"/>
      <c r="AK777" s="3"/>
      <c r="AL777" s="3"/>
      <c r="AM777" s="3"/>
      <c r="AN777" s="20"/>
      <c r="AO777" s="3"/>
    </row>
    <row r="778" spans="2:41" x14ac:dyDescent="0.25">
      <c r="B778" s="14"/>
      <c r="C778" s="12"/>
      <c r="E778" s="15"/>
      <c r="F778" s="15"/>
      <c r="G778" s="15"/>
      <c r="N778" s="3"/>
      <c r="O778" s="3"/>
      <c r="P778" s="3"/>
      <c r="Q778" s="3"/>
      <c r="R778" s="20"/>
      <c r="S778" s="3"/>
      <c r="V778" s="19"/>
      <c r="X778" s="14"/>
      <c r="Y778" s="12"/>
      <c r="AA778" s="15"/>
      <c r="AB778" s="15"/>
      <c r="AC778" s="15"/>
      <c r="AJ778" s="3"/>
      <c r="AK778" s="3"/>
      <c r="AL778" s="3"/>
      <c r="AM778" s="3"/>
      <c r="AN778" s="20"/>
      <c r="AO778" s="3"/>
    </row>
    <row r="779" spans="2:41" x14ac:dyDescent="0.25">
      <c r="B779" s="14"/>
      <c r="C779" s="12"/>
      <c r="N779" s="161" t="s">
        <v>7</v>
      </c>
      <c r="O779" s="162"/>
      <c r="P779" s="162"/>
      <c r="Q779" s="163"/>
      <c r="R779" s="20">
        <f>SUM(R763:R778)</f>
        <v>0</v>
      </c>
      <c r="S779" s="3"/>
      <c r="V779" s="19"/>
      <c r="X779" s="14"/>
      <c r="Y779" s="12"/>
      <c r="AJ779" s="161" t="s">
        <v>7</v>
      </c>
      <c r="AK779" s="162"/>
      <c r="AL779" s="162"/>
      <c r="AM779" s="163"/>
      <c r="AN779" s="20">
        <f>SUM(AN763:AN778)</f>
        <v>0</v>
      </c>
      <c r="AO779" s="3"/>
    </row>
    <row r="780" spans="2:41" x14ac:dyDescent="0.25">
      <c r="B780" s="14"/>
      <c r="C780" s="12"/>
      <c r="V780" s="19"/>
      <c r="X780" s="14"/>
      <c r="Y780" s="12"/>
    </row>
    <row r="781" spans="2:41" x14ac:dyDescent="0.25">
      <c r="B781" s="14"/>
      <c r="C781" s="12"/>
      <c r="V781" s="19"/>
      <c r="X781" s="14"/>
      <c r="Y781" s="12"/>
    </row>
    <row r="782" spans="2:41" x14ac:dyDescent="0.25">
      <c r="B782" s="14"/>
      <c r="C782" s="12"/>
      <c r="E782" s="16"/>
      <c r="V782" s="19"/>
      <c r="X782" s="14"/>
      <c r="Y782" s="12"/>
      <c r="AA782" s="16"/>
    </row>
    <row r="783" spans="2:41" x14ac:dyDescent="0.25">
      <c r="B783" s="14"/>
      <c r="C783" s="12"/>
      <c r="V783" s="19"/>
      <c r="X783" s="14"/>
      <c r="Y783" s="12"/>
    </row>
    <row r="784" spans="2:41" x14ac:dyDescent="0.25">
      <c r="B784" s="14"/>
      <c r="C784" s="12"/>
      <c r="V784" s="19"/>
      <c r="X784" s="14"/>
      <c r="Y784" s="12"/>
    </row>
    <row r="785" spans="1:43" x14ac:dyDescent="0.25">
      <c r="B785" s="14"/>
      <c r="C785" s="12"/>
      <c r="V785" s="19"/>
      <c r="X785" s="14"/>
      <c r="Y785" s="12"/>
    </row>
    <row r="786" spans="1:43" x14ac:dyDescent="0.25">
      <c r="B786" s="14"/>
      <c r="C786" s="12"/>
      <c r="V786" s="19"/>
      <c r="X786" s="14"/>
      <c r="Y786" s="12"/>
    </row>
    <row r="787" spans="1:43" x14ac:dyDescent="0.25">
      <c r="B787" s="13"/>
      <c r="C787" s="12"/>
      <c r="V787" s="19"/>
      <c r="X787" s="13"/>
      <c r="Y787" s="12"/>
    </row>
    <row r="788" spans="1:43" x14ac:dyDescent="0.25">
      <c r="B788" s="17" t="s">
        <v>18</v>
      </c>
      <c r="C788" s="18">
        <f>SUM(C769:C787)</f>
        <v>0</v>
      </c>
      <c r="V788" s="19"/>
      <c r="X788" s="17" t="s">
        <v>18</v>
      </c>
      <c r="Y788" s="18">
        <f>SUM(Y769:Y787)</f>
        <v>0</v>
      </c>
    </row>
    <row r="789" spans="1:43" x14ac:dyDescent="0.25">
      <c r="D789" s="30" t="s">
        <v>22</v>
      </c>
      <c r="E789" s="30" t="s">
        <v>21</v>
      </c>
      <c r="V789" s="19"/>
      <c r="Z789" s="30" t="s">
        <v>22</v>
      </c>
      <c r="AA789" s="30" t="s">
        <v>21</v>
      </c>
    </row>
    <row r="790" spans="1:43" x14ac:dyDescent="0.25">
      <c r="E790" s="1" t="s">
        <v>19</v>
      </c>
      <c r="V790" s="19"/>
      <c r="AA790" s="1" t="s">
        <v>19</v>
      </c>
    </row>
    <row r="791" spans="1:43" x14ac:dyDescent="0.25">
      <c r="V791" s="19"/>
    </row>
    <row r="792" spans="1:43" x14ac:dyDescent="0.25">
      <c r="V792" s="19"/>
    </row>
    <row r="793" spans="1:43" x14ac:dyDescent="0.25">
      <c r="V793" s="19"/>
    </row>
    <row r="794" spans="1:43" x14ac:dyDescent="0.25">
      <c r="V794" s="19"/>
    </row>
    <row r="795" spans="1:43" x14ac:dyDescent="0.25">
      <c r="V795" s="19"/>
    </row>
    <row r="796" spans="1:43" x14ac:dyDescent="0.25">
      <c r="V796" s="19"/>
    </row>
    <row r="797" spans="1:43" x14ac:dyDescent="0.2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</row>
    <row r="798" spans="1:43" x14ac:dyDescent="0.2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</row>
    <row r="799" spans="1:43" x14ac:dyDescent="0.2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</row>
    <row r="800" spans="1:43" x14ac:dyDescent="0.25">
      <c r="V800" s="19"/>
    </row>
    <row r="801" spans="2:41" x14ac:dyDescent="0.25">
      <c r="H801" s="165" t="s">
        <v>30</v>
      </c>
      <c r="I801" s="165"/>
      <c r="J801" s="165"/>
      <c r="V801" s="19"/>
      <c r="AA801" s="165" t="s">
        <v>31</v>
      </c>
      <c r="AB801" s="165"/>
      <c r="AC801" s="165"/>
    </row>
    <row r="802" spans="2:41" x14ac:dyDescent="0.25">
      <c r="H802" s="165"/>
      <c r="I802" s="165"/>
      <c r="J802" s="165"/>
      <c r="V802" s="19"/>
      <c r="AA802" s="165"/>
      <c r="AB802" s="165"/>
      <c r="AC802" s="165"/>
    </row>
    <row r="803" spans="2:41" x14ac:dyDescent="0.25">
      <c r="V803" s="19"/>
    </row>
    <row r="804" spans="2:41" x14ac:dyDescent="0.25">
      <c r="V804" s="19"/>
    </row>
    <row r="805" spans="2:41" ht="23.25" x14ac:dyDescent="0.35">
      <c r="B805" s="26" t="s">
        <v>69</v>
      </c>
      <c r="V805" s="19"/>
      <c r="X805" s="24" t="s">
        <v>69</v>
      </c>
    </row>
    <row r="806" spans="2:41" ht="23.25" x14ac:dyDescent="0.35">
      <c r="B806" s="25" t="s">
        <v>32</v>
      </c>
      <c r="C806" s="22">
        <f>IF(X761="PAGADO",0,C766)</f>
        <v>0</v>
      </c>
      <c r="E806" s="166" t="s">
        <v>20</v>
      </c>
      <c r="F806" s="166"/>
      <c r="G806" s="166"/>
      <c r="H806" s="166"/>
      <c r="V806" s="19"/>
      <c r="X806" s="25" t="s">
        <v>32</v>
      </c>
      <c r="Y806" s="22">
        <f>IF(B1606="PAGADO",0,C811)</f>
        <v>0</v>
      </c>
      <c r="AA806" s="166" t="s">
        <v>20</v>
      </c>
      <c r="AB806" s="166"/>
      <c r="AC806" s="166"/>
      <c r="AD806" s="166"/>
    </row>
    <row r="807" spans="2:41" x14ac:dyDescent="0.25">
      <c r="B807" s="1" t="s">
        <v>0</v>
      </c>
      <c r="C807" s="21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9"/>
      <c r="X807" s="1" t="s">
        <v>0</v>
      </c>
      <c r="Y807" s="21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2"/>
      <c r="E808" s="4"/>
      <c r="F808" s="3"/>
      <c r="G808" s="3"/>
      <c r="H808" s="5"/>
      <c r="N808" s="3"/>
      <c r="O808" s="3"/>
      <c r="P808" s="3"/>
      <c r="Q808" s="3"/>
      <c r="R808" s="20"/>
      <c r="S808" s="3"/>
      <c r="V808" s="19"/>
      <c r="Y808" s="22"/>
      <c r="AA808" s="4"/>
      <c r="AB808" s="3"/>
      <c r="AC808" s="3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" t="s">
        <v>24</v>
      </c>
      <c r="C809" s="21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20"/>
      <c r="S809" s="3"/>
      <c r="V809" s="19"/>
      <c r="X809" s="1" t="s">
        <v>24</v>
      </c>
      <c r="Y809" s="21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" t="s">
        <v>9</v>
      </c>
      <c r="C810" s="22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20"/>
      <c r="S810" s="3"/>
      <c r="V810" s="19"/>
      <c r="X810" s="1" t="s">
        <v>9</v>
      </c>
      <c r="Y810" s="22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6" t="s">
        <v>26</v>
      </c>
      <c r="C811" s="23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20"/>
      <c r="S811" s="3"/>
      <c r="V811" s="19"/>
      <c r="X811" s="6" t="s">
        <v>27</v>
      </c>
      <c r="Y811" s="23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20"/>
      <c r="AO811" s="3"/>
    </row>
    <row r="812" spans="2:41" ht="23.25" x14ac:dyDescent="0.35">
      <c r="B812" s="6"/>
      <c r="C812" s="7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68" t="str">
        <f>IF(Y811&lt;0,"NO PAGAR","COBRAR'")</f>
        <v>COBRAR'</v>
      </c>
      <c r="Y812" s="168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ht="23.25" x14ac:dyDescent="0.35">
      <c r="B813" s="168" t="str">
        <f>IF(C811&lt;0,"NO PAGAR","COBRAR'")</f>
        <v>COBRAR'</v>
      </c>
      <c r="C813" s="168"/>
      <c r="E813" s="9"/>
      <c r="F813" s="10"/>
      <c r="G813" s="10"/>
      <c r="H813" s="5"/>
      <c r="N813" s="3"/>
      <c r="O813" s="3"/>
      <c r="P813" s="3"/>
      <c r="Q813" s="3"/>
      <c r="R813" s="20"/>
      <c r="S813" s="3"/>
      <c r="V813" s="19"/>
      <c r="X813" s="6"/>
      <c r="Y813" s="8"/>
      <c r="AA813" s="9"/>
      <c r="AB813" s="10"/>
      <c r="AC813" s="10"/>
      <c r="AD813" s="5"/>
      <c r="AJ813" s="3"/>
      <c r="AK813" s="3"/>
      <c r="AL813" s="3"/>
      <c r="AM813" s="3"/>
      <c r="AN813" s="20"/>
      <c r="AO813" s="3"/>
    </row>
    <row r="814" spans="2:41" x14ac:dyDescent="0.25">
      <c r="B814" s="159" t="s">
        <v>9</v>
      </c>
      <c r="C814" s="160"/>
      <c r="E814" s="9"/>
      <c r="F814" s="10"/>
      <c r="G814" s="10"/>
      <c r="H814" s="5"/>
      <c r="N814" s="3"/>
      <c r="O814" s="3"/>
      <c r="P814" s="3"/>
      <c r="Q814" s="3"/>
      <c r="R814" s="20"/>
      <c r="S814" s="3"/>
      <c r="V814" s="19"/>
      <c r="X814" s="159" t="s">
        <v>9</v>
      </c>
      <c r="Y814" s="160"/>
      <c r="AA814" s="9"/>
      <c r="AB814" s="10"/>
      <c r="AC814" s="10"/>
      <c r="AD814" s="5"/>
      <c r="AJ814" s="3"/>
      <c r="AK814" s="3"/>
      <c r="AL814" s="3"/>
      <c r="AM814" s="3"/>
      <c r="AN814" s="20"/>
      <c r="AO814" s="3"/>
    </row>
    <row r="815" spans="2:41" x14ac:dyDescent="0.25">
      <c r="B815" s="11" t="str">
        <f>IF(Y766&lt;0,"SALDO ADELANTADO","SALDO A FAVOR '")</f>
        <v>SALDO A FAVOR '</v>
      </c>
      <c r="C815" s="12">
        <f>IF(Y766&lt;=0,Y766*-1)</f>
        <v>0</v>
      </c>
      <c r="E815" s="9"/>
      <c r="F815" s="10"/>
      <c r="G815" s="10"/>
      <c r="H815" s="5"/>
      <c r="N815" s="3"/>
      <c r="O815" s="3"/>
      <c r="P815" s="3"/>
      <c r="Q815" s="3"/>
      <c r="R815" s="20"/>
      <c r="S815" s="3"/>
      <c r="V815" s="19"/>
      <c r="X815" s="11" t="str">
        <f>IF(C811&lt;0,"SALDO ADELANTADO","SALDO A FAVOR'")</f>
        <v>SALDO A FAVOR'</v>
      </c>
      <c r="Y815" s="12">
        <f>IF(C811&lt;=0,C811*-1)</f>
        <v>0</v>
      </c>
      <c r="AA815" s="9"/>
      <c r="AB815" s="10"/>
      <c r="AC815" s="10"/>
      <c r="AD815" s="5"/>
      <c r="AJ815" s="3"/>
      <c r="AK815" s="3"/>
      <c r="AL815" s="3"/>
      <c r="AM815" s="3"/>
      <c r="AN815" s="20"/>
      <c r="AO815" s="3"/>
    </row>
    <row r="816" spans="2:41" x14ac:dyDescent="0.25">
      <c r="B816" s="13" t="s">
        <v>10</v>
      </c>
      <c r="C816" s="12">
        <f>R824</f>
        <v>0</v>
      </c>
      <c r="E816" s="9"/>
      <c r="F816" s="10"/>
      <c r="G816" s="10"/>
      <c r="H816" s="5"/>
      <c r="N816" s="3"/>
      <c r="O816" s="3"/>
      <c r="P816" s="3"/>
      <c r="Q816" s="3"/>
      <c r="R816" s="20"/>
      <c r="S816" s="3"/>
      <c r="V816" s="19"/>
      <c r="X816" s="13" t="s">
        <v>10</v>
      </c>
      <c r="Y816" s="12">
        <f>AN824</f>
        <v>0</v>
      </c>
      <c r="AA816" s="9"/>
      <c r="AB816" s="10"/>
      <c r="AC816" s="10"/>
      <c r="AD816" s="5"/>
      <c r="AJ816" s="3"/>
      <c r="AK816" s="3"/>
      <c r="AL816" s="3"/>
      <c r="AM816" s="3"/>
      <c r="AN816" s="20"/>
      <c r="AO816" s="3"/>
    </row>
    <row r="817" spans="2:41" x14ac:dyDescent="0.25">
      <c r="B817" s="13" t="s">
        <v>11</v>
      </c>
      <c r="C817" s="12"/>
      <c r="E817" s="9"/>
      <c r="F817" s="10"/>
      <c r="G817" s="10"/>
      <c r="H817" s="5"/>
      <c r="N817" s="3"/>
      <c r="O817" s="3"/>
      <c r="P817" s="3"/>
      <c r="Q817" s="3"/>
      <c r="R817" s="20"/>
      <c r="S817" s="3"/>
      <c r="V817" s="19"/>
      <c r="X817" s="13" t="s">
        <v>11</v>
      </c>
      <c r="Y817" s="12"/>
      <c r="AA817" s="9"/>
      <c r="AB817" s="10"/>
      <c r="AC817" s="10"/>
      <c r="AD817" s="5"/>
      <c r="AJ817" s="3"/>
      <c r="AK817" s="3"/>
      <c r="AL817" s="3"/>
      <c r="AM817" s="3"/>
      <c r="AN817" s="20"/>
      <c r="AO817" s="3"/>
    </row>
    <row r="818" spans="2:41" x14ac:dyDescent="0.25">
      <c r="B818" s="13" t="s">
        <v>12</v>
      </c>
      <c r="C818" s="12"/>
      <c r="E818" s="9"/>
      <c r="F818" s="10"/>
      <c r="G818" s="10"/>
      <c r="H818" s="5"/>
      <c r="N818" s="3"/>
      <c r="O818" s="3"/>
      <c r="P818" s="3"/>
      <c r="Q818" s="3"/>
      <c r="R818" s="20"/>
      <c r="S818" s="3"/>
      <c r="V818" s="19"/>
      <c r="X818" s="13" t="s">
        <v>12</v>
      </c>
      <c r="Y818" s="12"/>
      <c r="AA818" s="9"/>
      <c r="AB818" s="10"/>
      <c r="AC818" s="10"/>
      <c r="AD818" s="5"/>
      <c r="AJ818" s="3"/>
      <c r="AK818" s="3"/>
      <c r="AL818" s="3"/>
      <c r="AM818" s="3"/>
      <c r="AN818" s="20"/>
      <c r="AO818" s="3"/>
    </row>
    <row r="819" spans="2:41" x14ac:dyDescent="0.25">
      <c r="B819" s="13" t="s">
        <v>13</v>
      </c>
      <c r="C819" s="12"/>
      <c r="E819" s="9"/>
      <c r="F819" s="10"/>
      <c r="G819" s="10"/>
      <c r="H819" s="5"/>
      <c r="N819" s="3"/>
      <c r="O819" s="3"/>
      <c r="P819" s="3"/>
      <c r="Q819" s="3"/>
      <c r="R819" s="20"/>
      <c r="S819" s="3"/>
      <c r="V819" s="19"/>
      <c r="X819" s="13" t="s">
        <v>13</v>
      </c>
      <c r="Y819" s="12"/>
      <c r="AA819" s="9"/>
      <c r="AB819" s="10"/>
      <c r="AC819" s="10"/>
      <c r="AD819" s="5"/>
      <c r="AJ819" s="3"/>
      <c r="AK819" s="3"/>
      <c r="AL819" s="3"/>
      <c r="AM819" s="3"/>
      <c r="AN819" s="20"/>
      <c r="AO819" s="3"/>
    </row>
    <row r="820" spans="2:41" x14ac:dyDescent="0.25">
      <c r="B820" s="13" t="s">
        <v>14</v>
      </c>
      <c r="C820" s="12"/>
      <c r="E820" s="9"/>
      <c r="F820" s="10"/>
      <c r="G820" s="10"/>
      <c r="H820" s="5"/>
      <c r="N820" s="3"/>
      <c r="O820" s="3"/>
      <c r="P820" s="3"/>
      <c r="Q820" s="3"/>
      <c r="R820" s="20"/>
      <c r="S820" s="3"/>
      <c r="V820" s="19"/>
      <c r="X820" s="13" t="s">
        <v>14</v>
      </c>
      <c r="Y820" s="12"/>
      <c r="AA820" s="9"/>
      <c r="AB820" s="10"/>
      <c r="AC820" s="10"/>
      <c r="AD820" s="5"/>
      <c r="AJ820" s="3"/>
      <c r="AK820" s="3"/>
      <c r="AL820" s="3"/>
      <c r="AM820" s="3"/>
      <c r="AN820" s="20"/>
      <c r="AO820" s="3"/>
    </row>
    <row r="821" spans="2:41" x14ac:dyDescent="0.25">
      <c r="B821" s="13" t="s">
        <v>15</v>
      </c>
      <c r="C821" s="12"/>
      <c r="E821" s="9"/>
      <c r="F821" s="10"/>
      <c r="G821" s="10"/>
      <c r="H821" s="5"/>
      <c r="N821" s="3"/>
      <c r="O821" s="3"/>
      <c r="P821" s="3"/>
      <c r="Q821" s="3"/>
      <c r="R821" s="20"/>
      <c r="S821" s="3"/>
      <c r="V821" s="19"/>
      <c r="X821" s="13" t="s">
        <v>15</v>
      </c>
      <c r="Y821" s="12"/>
      <c r="AA821" s="9"/>
      <c r="AB821" s="10"/>
      <c r="AC821" s="10"/>
      <c r="AD821" s="5"/>
      <c r="AJ821" s="3"/>
      <c r="AK821" s="3"/>
      <c r="AL821" s="3"/>
      <c r="AM821" s="3"/>
      <c r="AN821" s="20"/>
      <c r="AO821" s="3"/>
    </row>
    <row r="822" spans="2:41" x14ac:dyDescent="0.25">
      <c r="B822" s="13" t="s">
        <v>16</v>
      </c>
      <c r="C822" s="12"/>
      <c r="E822" s="161" t="s">
        <v>7</v>
      </c>
      <c r="F822" s="162"/>
      <c r="G822" s="163"/>
      <c r="H822" s="5">
        <f>SUM(H808:H821)</f>
        <v>0</v>
      </c>
      <c r="N822" s="3"/>
      <c r="O822" s="3"/>
      <c r="P822" s="3"/>
      <c r="Q822" s="3"/>
      <c r="R822" s="20"/>
      <c r="S822" s="3"/>
      <c r="V822" s="19"/>
      <c r="X822" s="13" t="s">
        <v>16</v>
      </c>
      <c r="Y822" s="12"/>
      <c r="AA822" s="161" t="s">
        <v>7</v>
      </c>
      <c r="AB822" s="162"/>
      <c r="AC822" s="163"/>
      <c r="AD822" s="5">
        <f>SUM(AD808:AD821)</f>
        <v>0</v>
      </c>
      <c r="AJ822" s="3"/>
      <c r="AK822" s="3"/>
      <c r="AL822" s="3"/>
      <c r="AM822" s="3"/>
      <c r="AN822" s="20"/>
      <c r="AO822" s="3"/>
    </row>
    <row r="823" spans="2:41" x14ac:dyDescent="0.25">
      <c r="B823" s="13" t="s">
        <v>17</v>
      </c>
      <c r="C823" s="12"/>
      <c r="E823" s="15"/>
      <c r="F823" s="15"/>
      <c r="G823" s="15"/>
      <c r="N823" s="3"/>
      <c r="O823" s="3"/>
      <c r="P823" s="3"/>
      <c r="Q823" s="3"/>
      <c r="R823" s="20"/>
      <c r="S823" s="3"/>
      <c r="V823" s="19"/>
      <c r="X823" s="13" t="s">
        <v>17</v>
      </c>
      <c r="Y823" s="12"/>
      <c r="AA823" s="15"/>
      <c r="AB823" s="15"/>
      <c r="AC823" s="15"/>
      <c r="AJ823" s="3"/>
      <c r="AK823" s="3"/>
      <c r="AL823" s="3"/>
      <c r="AM823" s="3"/>
      <c r="AN823" s="20"/>
      <c r="AO823" s="3"/>
    </row>
    <row r="824" spans="2:41" x14ac:dyDescent="0.25">
      <c r="B824" s="14"/>
      <c r="C824" s="12"/>
      <c r="N824" s="161" t="s">
        <v>7</v>
      </c>
      <c r="O824" s="162"/>
      <c r="P824" s="162"/>
      <c r="Q824" s="163"/>
      <c r="R824" s="20">
        <f>SUM(R808:R823)</f>
        <v>0</v>
      </c>
      <c r="S824" s="3"/>
      <c r="V824" s="19"/>
      <c r="X824" s="14"/>
      <c r="Y824" s="12"/>
      <c r="AJ824" s="161" t="s">
        <v>7</v>
      </c>
      <c r="AK824" s="162"/>
      <c r="AL824" s="162"/>
      <c r="AM824" s="163"/>
      <c r="AN824" s="20">
        <f>SUM(AN808:AN823)</f>
        <v>0</v>
      </c>
      <c r="AO824" s="3"/>
    </row>
    <row r="825" spans="2:41" x14ac:dyDescent="0.25">
      <c r="B825" s="14"/>
      <c r="C825" s="12"/>
      <c r="V825" s="19"/>
      <c r="X825" s="14"/>
      <c r="Y825" s="12"/>
    </row>
    <row r="826" spans="2:41" x14ac:dyDescent="0.25">
      <c r="B826" s="14"/>
      <c r="C826" s="12"/>
      <c r="V826" s="19"/>
      <c r="X826" s="14"/>
      <c r="Y826" s="12"/>
    </row>
    <row r="827" spans="2:41" x14ac:dyDescent="0.25">
      <c r="B827" s="14"/>
      <c r="C827" s="12"/>
      <c r="E827" s="16"/>
      <c r="V827" s="19"/>
      <c r="X827" s="14"/>
      <c r="Y827" s="12"/>
      <c r="AA827" s="16"/>
    </row>
    <row r="828" spans="2:41" x14ac:dyDescent="0.25">
      <c r="B828" s="14"/>
      <c r="C828" s="12"/>
      <c r="V828" s="19"/>
      <c r="X828" s="14"/>
      <c r="Y828" s="12"/>
    </row>
    <row r="829" spans="2:41" x14ac:dyDescent="0.25">
      <c r="B829" s="14"/>
      <c r="C829" s="12"/>
      <c r="V829" s="19"/>
      <c r="X829" s="14"/>
      <c r="Y829" s="12"/>
    </row>
    <row r="830" spans="2:41" x14ac:dyDescent="0.25">
      <c r="B830" s="14"/>
      <c r="C830" s="12"/>
      <c r="V830" s="19"/>
      <c r="X830" s="14"/>
      <c r="Y830" s="12"/>
    </row>
    <row r="831" spans="2:41" x14ac:dyDescent="0.25">
      <c r="B831" s="14"/>
      <c r="C831" s="12"/>
      <c r="V831" s="19"/>
      <c r="X831" s="14"/>
      <c r="Y831" s="12"/>
    </row>
    <row r="832" spans="2:41" x14ac:dyDescent="0.25">
      <c r="B832" s="14"/>
      <c r="C832" s="12"/>
      <c r="V832" s="19"/>
      <c r="X832" s="14"/>
      <c r="Y832" s="12"/>
    </row>
    <row r="833" spans="2:31" x14ac:dyDescent="0.25">
      <c r="B833" s="13"/>
      <c r="C833" s="12"/>
      <c r="V833" s="19"/>
      <c r="X833" s="13"/>
      <c r="Y833" s="12"/>
    </row>
    <row r="834" spans="2:31" x14ac:dyDescent="0.25">
      <c r="B834" s="17" t="s">
        <v>18</v>
      </c>
      <c r="C834" s="18">
        <f>SUM(C815:C833)</f>
        <v>0</v>
      </c>
      <c r="D834" s="30" t="s">
        <v>22</v>
      </c>
      <c r="E834" s="30" t="s">
        <v>21</v>
      </c>
      <c r="V834" s="19"/>
      <c r="X834" s="17" t="s">
        <v>18</v>
      </c>
      <c r="Y834" s="18">
        <f>SUM(Y815:Y833)</f>
        <v>0</v>
      </c>
      <c r="Z834" s="30" t="s">
        <v>22</v>
      </c>
      <c r="AA834" s="30" t="s">
        <v>21</v>
      </c>
    </row>
    <row r="835" spans="2:31" x14ac:dyDescent="0.25">
      <c r="E835" s="1" t="s">
        <v>19</v>
      </c>
      <c r="V835" s="19"/>
      <c r="AA835" s="1" t="s">
        <v>19</v>
      </c>
    </row>
    <row r="836" spans="2:31" x14ac:dyDescent="0.25">
      <c r="V836" s="19"/>
    </row>
    <row r="837" spans="2:31" x14ac:dyDescent="0.25">
      <c r="V837" s="19"/>
    </row>
    <row r="838" spans="2:31" x14ac:dyDescent="0.25">
      <c r="V838" s="19"/>
    </row>
    <row r="839" spans="2:31" x14ac:dyDescent="0.25">
      <c r="V839" s="19"/>
    </row>
    <row r="840" spans="2:31" x14ac:dyDescent="0.25">
      <c r="V840" s="19"/>
    </row>
    <row r="841" spans="2:31" x14ac:dyDescent="0.25">
      <c r="V841" s="19"/>
    </row>
    <row r="842" spans="2:31" x14ac:dyDescent="0.25">
      <c r="V842" s="19"/>
    </row>
    <row r="843" spans="2:31" x14ac:dyDescent="0.25">
      <c r="V843" s="19"/>
    </row>
    <row r="844" spans="2:31" x14ac:dyDescent="0.25">
      <c r="V844" s="19"/>
    </row>
    <row r="845" spans="2:31" x14ac:dyDescent="0.25">
      <c r="V845" s="19"/>
    </row>
    <row r="846" spans="2:31" x14ac:dyDescent="0.25">
      <c r="V846" s="19"/>
    </row>
    <row r="847" spans="2:31" x14ac:dyDescent="0.25">
      <c r="V847" s="19"/>
    </row>
    <row r="848" spans="2:31" x14ac:dyDescent="0.25">
      <c r="V848" s="19"/>
      <c r="AC848" s="164" t="s">
        <v>29</v>
      </c>
      <c r="AD848" s="164"/>
      <c r="AE848" s="164"/>
    </row>
    <row r="849" spans="2:41" x14ac:dyDescent="0.25">
      <c r="H849" s="165" t="s">
        <v>28</v>
      </c>
      <c r="I849" s="165"/>
      <c r="J849" s="165"/>
      <c r="V849" s="19"/>
      <c r="AC849" s="164"/>
      <c r="AD849" s="164"/>
      <c r="AE849" s="164"/>
    </row>
    <row r="850" spans="2:41" x14ac:dyDescent="0.25">
      <c r="H850" s="165"/>
      <c r="I850" s="165"/>
      <c r="J850" s="165"/>
      <c r="V850" s="19"/>
      <c r="AC850" s="164"/>
      <c r="AD850" s="164"/>
      <c r="AE850" s="164"/>
    </row>
    <row r="851" spans="2:41" x14ac:dyDescent="0.25">
      <c r="V851" s="19"/>
    </row>
    <row r="852" spans="2:41" x14ac:dyDescent="0.25">
      <c r="V852" s="19"/>
    </row>
    <row r="853" spans="2:41" ht="23.25" x14ac:dyDescent="0.35">
      <c r="B853" s="24" t="s">
        <v>70</v>
      </c>
      <c r="V853" s="19"/>
      <c r="X853" s="24" t="s">
        <v>70</v>
      </c>
    </row>
    <row r="854" spans="2:41" ht="23.25" x14ac:dyDescent="0.35">
      <c r="B854" s="25" t="s">
        <v>32</v>
      </c>
      <c r="C854" s="22">
        <f>IF(X806="PAGADO",0,Y811)</f>
        <v>0</v>
      </c>
      <c r="E854" s="166" t="s">
        <v>20</v>
      </c>
      <c r="F854" s="166"/>
      <c r="G854" s="166"/>
      <c r="H854" s="166"/>
      <c r="V854" s="19"/>
      <c r="X854" s="25" t="s">
        <v>32</v>
      </c>
      <c r="Y854" s="22">
        <f>IF(B854="PAGADO",0,C859)</f>
        <v>0</v>
      </c>
      <c r="AA854" s="166" t="s">
        <v>20</v>
      </c>
      <c r="AB854" s="166"/>
      <c r="AC854" s="166"/>
      <c r="AD854" s="166"/>
    </row>
    <row r="855" spans="2:41" x14ac:dyDescent="0.25">
      <c r="B855" s="1" t="s">
        <v>0</v>
      </c>
      <c r="C855" s="21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9"/>
      <c r="X855" s="1" t="s">
        <v>0</v>
      </c>
      <c r="Y855" s="21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2"/>
      <c r="E856" s="4"/>
      <c r="F856" s="3"/>
      <c r="G856" s="3"/>
      <c r="H856" s="5"/>
      <c r="N856" s="3"/>
      <c r="O856" s="3"/>
      <c r="P856" s="3"/>
      <c r="Q856" s="3"/>
      <c r="R856" s="20"/>
      <c r="S856" s="3"/>
      <c r="V856" s="19"/>
      <c r="Y856" s="22"/>
      <c r="AA856" s="4"/>
      <c r="AB856" s="3"/>
      <c r="AC856" s="3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" t="s">
        <v>24</v>
      </c>
      <c r="C857" s="21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20"/>
      <c r="S857" s="3"/>
      <c r="V857" s="19"/>
      <c r="X857" s="1" t="s">
        <v>24</v>
      </c>
      <c r="Y857" s="21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" t="s">
        <v>9</v>
      </c>
      <c r="C858" s="22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20"/>
      <c r="S858" s="3"/>
      <c r="V858" s="19"/>
      <c r="X858" s="1" t="s">
        <v>9</v>
      </c>
      <c r="Y858" s="22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6" t="s">
        <v>25</v>
      </c>
      <c r="C859" s="23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20"/>
      <c r="S859" s="3"/>
      <c r="V859" s="19"/>
      <c r="X859" s="6" t="s">
        <v>8</v>
      </c>
      <c r="Y859" s="23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20"/>
      <c r="AO859" s="3"/>
    </row>
    <row r="860" spans="2:41" ht="26.25" x14ac:dyDescent="0.4">
      <c r="B860" s="167" t="str">
        <f>IF(C859&lt;0,"NO PAGAR","COBRAR")</f>
        <v>COBRAR</v>
      </c>
      <c r="C860" s="167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67" t="str">
        <f>IF(Y859&lt;0,"NO PAGAR","COBRAR")</f>
        <v>COBRAR</v>
      </c>
      <c r="Y860" s="167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59" t="s">
        <v>9</v>
      </c>
      <c r="C861" s="160"/>
      <c r="E861" s="9"/>
      <c r="F861" s="10"/>
      <c r="G861" s="10"/>
      <c r="H861" s="5"/>
      <c r="N861" s="3"/>
      <c r="O861" s="3"/>
      <c r="P861" s="3"/>
      <c r="Q861" s="3"/>
      <c r="R861" s="20"/>
      <c r="S861" s="3"/>
      <c r="V861" s="19"/>
      <c r="X861" s="159" t="s">
        <v>9</v>
      </c>
      <c r="Y861" s="160"/>
      <c r="AA861" s="9"/>
      <c r="AB861" s="10"/>
      <c r="AC861" s="10"/>
      <c r="AD861" s="5"/>
      <c r="AJ861" s="3"/>
      <c r="AK861" s="3"/>
      <c r="AL861" s="3"/>
      <c r="AM861" s="3"/>
      <c r="AN861" s="20"/>
      <c r="AO861" s="3"/>
    </row>
    <row r="862" spans="2:41" x14ac:dyDescent="0.25">
      <c r="B862" s="11" t="str">
        <f>IF(C895&lt;0,"SALDO A FAVOR","SALDO ADELANTAD0'")</f>
        <v>SALDO ADELANTAD0'</v>
      </c>
      <c r="C862" s="12">
        <f>IF(Y806&lt;=0,Y806*-1)</f>
        <v>0</v>
      </c>
      <c r="E862" s="9"/>
      <c r="F862" s="10"/>
      <c r="G862" s="10"/>
      <c r="H862" s="5"/>
      <c r="N862" s="3"/>
      <c r="O862" s="3"/>
      <c r="P862" s="3"/>
      <c r="Q862" s="3"/>
      <c r="R862" s="20"/>
      <c r="S862" s="3"/>
      <c r="V862" s="19"/>
      <c r="X862" s="11" t="str">
        <f>IF(C859&lt;0,"SALDO ADELANTADO","SALDO A FAVOR'")</f>
        <v>SALDO A FAVOR'</v>
      </c>
      <c r="Y862" s="12">
        <f>IF(C859&lt;=0,C859*-1)</f>
        <v>0</v>
      </c>
      <c r="AA862" s="9"/>
      <c r="AB862" s="10"/>
      <c r="AC862" s="10"/>
      <c r="AD862" s="5"/>
      <c r="AJ862" s="3"/>
      <c r="AK862" s="3"/>
      <c r="AL862" s="3"/>
      <c r="AM862" s="3"/>
      <c r="AN862" s="20"/>
      <c r="AO862" s="3"/>
    </row>
    <row r="863" spans="2:41" x14ac:dyDescent="0.25">
      <c r="B863" s="13" t="s">
        <v>10</v>
      </c>
      <c r="C863" s="12">
        <f>R872</f>
        <v>0</v>
      </c>
      <c r="E863" s="9"/>
      <c r="F863" s="10"/>
      <c r="G863" s="10"/>
      <c r="H863" s="5"/>
      <c r="N863" s="3"/>
      <c r="O863" s="3"/>
      <c r="P863" s="3"/>
      <c r="Q863" s="3"/>
      <c r="R863" s="20"/>
      <c r="S863" s="3"/>
      <c r="V863" s="19"/>
      <c r="X863" s="13" t="s">
        <v>10</v>
      </c>
      <c r="Y863" s="12">
        <f>AN872</f>
        <v>0</v>
      </c>
      <c r="AA863" s="9"/>
      <c r="AB863" s="10"/>
      <c r="AC863" s="10"/>
      <c r="AD863" s="5"/>
      <c r="AJ863" s="3"/>
      <c r="AK863" s="3"/>
      <c r="AL863" s="3"/>
      <c r="AM863" s="3"/>
      <c r="AN863" s="20"/>
      <c r="AO863" s="3"/>
    </row>
    <row r="864" spans="2:41" x14ac:dyDescent="0.25">
      <c r="B864" s="13" t="s">
        <v>11</v>
      </c>
      <c r="C864" s="12"/>
      <c r="E864" s="9"/>
      <c r="F864" s="10"/>
      <c r="G864" s="10"/>
      <c r="H864" s="5"/>
      <c r="N864" s="3"/>
      <c r="O864" s="3"/>
      <c r="P864" s="3"/>
      <c r="Q864" s="3"/>
      <c r="R864" s="20"/>
      <c r="S864" s="3"/>
      <c r="V864" s="19"/>
      <c r="X864" s="13" t="s">
        <v>11</v>
      </c>
      <c r="Y864" s="12"/>
      <c r="AA864" s="9"/>
      <c r="AB864" s="10"/>
      <c r="AC864" s="10"/>
      <c r="AD864" s="5"/>
      <c r="AJ864" s="3"/>
      <c r="AK864" s="3"/>
      <c r="AL864" s="3"/>
      <c r="AM864" s="3"/>
      <c r="AN864" s="20"/>
      <c r="AO864" s="3"/>
    </row>
    <row r="865" spans="2:41" x14ac:dyDescent="0.25">
      <c r="B865" s="13" t="s">
        <v>12</v>
      </c>
      <c r="C865" s="12"/>
      <c r="E865" s="9"/>
      <c r="F865" s="10"/>
      <c r="G865" s="10"/>
      <c r="H865" s="5"/>
      <c r="N865" s="3"/>
      <c r="O865" s="3"/>
      <c r="P865" s="3"/>
      <c r="Q865" s="3"/>
      <c r="R865" s="20"/>
      <c r="S865" s="3"/>
      <c r="V865" s="19"/>
      <c r="X865" s="13" t="s">
        <v>12</v>
      </c>
      <c r="Y865" s="12"/>
      <c r="AA865" s="9"/>
      <c r="AB865" s="10"/>
      <c r="AC865" s="10"/>
      <c r="AD865" s="5"/>
      <c r="AJ865" s="3"/>
      <c r="AK865" s="3"/>
      <c r="AL865" s="3"/>
      <c r="AM865" s="3"/>
      <c r="AN865" s="20"/>
      <c r="AO865" s="3"/>
    </row>
    <row r="866" spans="2:41" x14ac:dyDescent="0.25">
      <c r="B866" s="13" t="s">
        <v>13</v>
      </c>
      <c r="C866" s="12"/>
      <c r="E866" s="9"/>
      <c r="F866" s="10"/>
      <c r="G866" s="10"/>
      <c r="H866" s="5"/>
      <c r="N866" s="3"/>
      <c r="O866" s="3"/>
      <c r="P866" s="3"/>
      <c r="Q866" s="3"/>
      <c r="R866" s="20"/>
      <c r="S866" s="3"/>
      <c r="V866" s="19"/>
      <c r="X866" s="13" t="s">
        <v>13</v>
      </c>
      <c r="Y866" s="12"/>
      <c r="AA866" s="9"/>
      <c r="AB866" s="10"/>
      <c r="AC866" s="10"/>
      <c r="AD866" s="5"/>
      <c r="AJ866" s="3"/>
      <c r="AK866" s="3"/>
      <c r="AL866" s="3"/>
      <c r="AM866" s="3"/>
      <c r="AN866" s="20"/>
      <c r="AO866" s="3"/>
    </row>
    <row r="867" spans="2:41" x14ac:dyDescent="0.25">
      <c r="B867" s="13" t="s">
        <v>14</v>
      </c>
      <c r="C867" s="12"/>
      <c r="E867" s="9"/>
      <c r="F867" s="10"/>
      <c r="G867" s="10"/>
      <c r="H867" s="5"/>
      <c r="N867" s="3"/>
      <c r="O867" s="3"/>
      <c r="P867" s="3"/>
      <c r="Q867" s="3"/>
      <c r="R867" s="20"/>
      <c r="S867" s="3"/>
      <c r="V867" s="19"/>
      <c r="X867" s="13" t="s">
        <v>14</v>
      </c>
      <c r="Y867" s="12"/>
      <c r="AA867" s="9"/>
      <c r="AB867" s="10"/>
      <c r="AC867" s="10"/>
      <c r="AD867" s="5"/>
      <c r="AJ867" s="3"/>
      <c r="AK867" s="3"/>
      <c r="AL867" s="3"/>
      <c r="AM867" s="3"/>
      <c r="AN867" s="20"/>
      <c r="AO867" s="3"/>
    </row>
    <row r="868" spans="2:41" x14ac:dyDescent="0.25">
      <c r="B868" s="13" t="s">
        <v>15</v>
      </c>
      <c r="C868" s="12"/>
      <c r="E868" s="9"/>
      <c r="F868" s="10"/>
      <c r="G868" s="10"/>
      <c r="H868" s="5"/>
      <c r="N868" s="3"/>
      <c r="O868" s="3"/>
      <c r="P868" s="3"/>
      <c r="Q868" s="3"/>
      <c r="R868" s="20"/>
      <c r="S868" s="3"/>
      <c r="V868" s="19"/>
      <c r="X868" s="13" t="s">
        <v>15</v>
      </c>
      <c r="Y868" s="12"/>
      <c r="AA868" s="9"/>
      <c r="AB868" s="10"/>
      <c r="AC868" s="10"/>
      <c r="AD868" s="5"/>
      <c r="AJ868" s="3"/>
      <c r="AK868" s="3"/>
      <c r="AL868" s="3"/>
      <c r="AM868" s="3"/>
      <c r="AN868" s="20"/>
      <c r="AO868" s="3"/>
    </row>
    <row r="869" spans="2:41" x14ac:dyDescent="0.25">
      <c r="B869" s="13" t="s">
        <v>16</v>
      </c>
      <c r="C869" s="12"/>
      <c r="E869" s="9"/>
      <c r="F869" s="10"/>
      <c r="G869" s="10"/>
      <c r="H869" s="5"/>
      <c r="N869" s="3"/>
      <c r="O869" s="3"/>
      <c r="P869" s="3"/>
      <c r="Q869" s="3"/>
      <c r="R869" s="20"/>
      <c r="S869" s="3"/>
      <c r="V869" s="19"/>
      <c r="X869" s="13" t="s">
        <v>16</v>
      </c>
      <c r="Y869" s="12"/>
      <c r="AA869" s="9"/>
      <c r="AB869" s="10"/>
      <c r="AC869" s="10"/>
      <c r="AD869" s="5"/>
      <c r="AJ869" s="3"/>
      <c r="AK869" s="3"/>
      <c r="AL869" s="3"/>
      <c r="AM869" s="3"/>
      <c r="AN869" s="20"/>
      <c r="AO869" s="3"/>
    </row>
    <row r="870" spans="2:41" x14ac:dyDescent="0.25">
      <c r="B870" s="13" t="s">
        <v>17</v>
      </c>
      <c r="C870" s="12"/>
      <c r="E870" s="161" t="s">
        <v>7</v>
      </c>
      <c r="F870" s="162"/>
      <c r="G870" s="163"/>
      <c r="H870" s="5">
        <f>SUM(H856:H869)</f>
        <v>0</v>
      </c>
      <c r="N870" s="3"/>
      <c r="O870" s="3"/>
      <c r="P870" s="3"/>
      <c r="Q870" s="3"/>
      <c r="R870" s="20"/>
      <c r="S870" s="3"/>
      <c r="V870" s="19"/>
      <c r="X870" s="13" t="s">
        <v>17</v>
      </c>
      <c r="Y870" s="12"/>
      <c r="AA870" s="161" t="s">
        <v>7</v>
      </c>
      <c r="AB870" s="162"/>
      <c r="AC870" s="163"/>
      <c r="AD870" s="5">
        <f>SUM(AD856:AD869)</f>
        <v>0</v>
      </c>
      <c r="AJ870" s="3"/>
      <c r="AK870" s="3"/>
      <c r="AL870" s="3"/>
      <c r="AM870" s="3"/>
      <c r="AN870" s="20"/>
      <c r="AO870" s="3"/>
    </row>
    <row r="871" spans="2:41" x14ac:dyDescent="0.25">
      <c r="B871" s="14"/>
      <c r="C871" s="12"/>
      <c r="E871" s="15"/>
      <c r="F871" s="15"/>
      <c r="G871" s="15"/>
      <c r="N871" s="3"/>
      <c r="O871" s="3"/>
      <c r="P871" s="3"/>
      <c r="Q871" s="3"/>
      <c r="R871" s="20"/>
      <c r="S871" s="3"/>
      <c r="V871" s="19"/>
      <c r="X871" s="14"/>
      <c r="Y871" s="12"/>
      <c r="AA871" s="15"/>
      <c r="AB871" s="15"/>
      <c r="AC871" s="15"/>
      <c r="AJ871" s="3"/>
      <c r="AK871" s="3"/>
      <c r="AL871" s="3"/>
      <c r="AM871" s="3"/>
      <c r="AN871" s="20"/>
      <c r="AO871" s="3"/>
    </row>
    <row r="872" spans="2:41" x14ac:dyDescent="0.25">
      <c r="B872" s="14"/>
      <c r="C872" s="12"/>
      <c r="N872" s="161" t="s">
        <v>7</v>
      </c>
      <c r="O872" s="162"/>
      <c r="P872" s="162"/>
      <c r="Q872" s="163"/>
      <c r="R872" s="20">
        <f>SUM(R856:R871)</f>
        <v>0</v>
      </c>
      <c r="S872" s="3"/>
      <c r="V872" s="19"/>
      <c r="X872" s="14"/>
      <c r="Y872" s="12"/>
      <c r="AJ872" s="161" t="s">
        <v>7</v>
      </c>
      <c r="AK872" s="162"/>
      <c r="AL872" s="162"/>
      <c r="AM872" s="163"/>
      <c r="AN872" s="20">
        <f>SUM(AN856:AN871)</f>
        <v>0</v>
      </c>
      <c r="AO872" s="3"/>
    </row>
    <row r="873" spans="2:41" x14ac:dyDescent="0.25">
      <c r="B873" s="14"/>
      <c r="C873" s="12"/>
      <c r="V873" s="19"/>
      <c r="X873" s="14"/>
      <c r="Y873" s="12"/>
    </row>
    <row r="874" spans="2:41" x14ac:dyDescent="0.25">
      <c r="B874" s="14"/>
      <c r="C874" s="12"/>
      <c r="V874" s="19"/>
      <c r="X874" s="14"/>
      <c r="Y874" s="12"/>
    </row>
    <row r="875" spans="2:41" x14ac:dyDescent="0.25">
      <c r="B875" s="14"/>
      <c r="C875" s="12"/>
      <c r="E875" s="16"/>
      <c r="V875" s="19"/>
      <c r="X875" s="14"/>
      <c r="Y875" s="12"/>
      <c r="AA875" s="16"/>
    </row>
    <row r="876" spans="2:41" x14ac:dyDescent="0.25">
      <c r="B876" s="14"/>
      <c r="C876" s="12"/>
      <c r="V876" s="19"/>
      <c r="X876" s="14"/>
      <c r="Y876" s="12"/>
    </row>
    <row r="877" spans="2:41" x14ac:dyDescent="0.25">
      <c r="B877" s="14"/>
      <c r="C877" s="12"/>
      <c r="V877" s="19"/>
      <c r="X877" s="14"/>
      <c r="Y877" s="12"/>
    </row>
    <row r="878" spans="2:41" x14ac:dyDescent="0.25">
      <c r="B878" s="14"/>
      <c r="C878" s="12"/>
      <c r="V878" s="19"/>
      <c r="X878" s="14"/>
      <c r="Y878" s="12"/>
    </row>
    <row r="879" spans="2:41" x14ac:dyDescent="0.25">
      <c r="B879" s="14"/>
      <c r="C879" s="12"/>
      <c r="V879" s="19"/>
      <c r="X879" s="14"/>
      <c r="Y879" s="12"/>
    </row>
    <row r="880" spans="2:41" x14ac:dyDescent="0.25">
      <c r="B880" s="13"/>
      <c r="C880" s="12"/>
      <c r="V880" s="19"/>
      <c r="X880" s="13"/>
      <c r="Y880" s="12"/>
    </row>
    <row r="881" spans="1:43" x14ac:dyDescent="0.25">
      <c r="B881" s="17" t="s">
        <v>18</v>
      </c>
      <c r="C881" s="18">
        <f>SUM(C862:C880)</f>
        <v>0</v>
      </c>
      <c r="V881" s="19"/>
      <c r="X881" s="17" t="s">
        <v>18</v>
      </c>
      <c r="Y881" s="18">
        <f>SUM(Y862:Y880)</f>
        <v>0</v>
      </c>
    </row>
    <row r="882" spans="1:43" x14ac:dyDescent="0.25">
      <c r="D882" s="30" t="s">
        <v>22</v>
      </c>
      <c r="E882" s="30" t="s">
        <v>21</v>
      </c>
      <c r="V882" s="19"/>
      <c r="Z882" s="30" t="s">
        <v>22</v>
      </c>
      <c r="AA882" s="30" t="s">
        <v>21</v>
      </c>
    </row>
    <row r="883" spans="1:43" x14ac:dyDescent="0.25">
      <c r="E883" s="1" t="s">
        <v>19</v>
      </c>
      <c r="V883" s="19"/>
      <c r="AA883" s="1" t="s">
        <v>19</v>
      </c>
    </row>
    <row r="884" spans="1:43" x14ac:dyDescent="0.25">
      <c r="V884" s="19"/>
    </row>
    <row r="885" spans="1:43" x14ac:dyDescent="0.25">
      <c r="V885" s="19"/>
    </row>
    <row r="886" spans="1:43" x14ac:dyDescent="0.25">
      <c r="V886" s="19"/>
    </row>
    <row r="887" spans="1:43" x14ac:dyDescent="0.25">
      <c r="V887" s="19"/>
    </row>
    <row r="888" spans="1:43" x14ac:dyDescent="0.25">
      <c r="V888" s="19"/>
    </row>
    <row r="889" spans="1:43" x14ac:dyDescent="0.25">
      <c r="V889" s="19"/>
    </row>
    <row r="890" spans="1:43" x14ac:dyDescent="0.2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</row>
    <row r="891" spans="1:43" x14ac:dyDescent="0.2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</row>
    <row r="892" spans="1:43" x14ac:dyDescent="0.2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</row>
    <row r="893" spans="1:43" x14ac:dyDescent="0.25">
      <c r="V893" s="19"/>
    </row>
    <row r="894" spans="1:43" x14ac:dyDescent="0.25">
      <c r="H894" s="165" t="s">
        <v>30</v>
      </c>
      <c r="I894" s="165"/>
      <c r="J894" s="165"/>
      <c r="V894" s="19"/>
      <c r="AA894" s="165" t="s">
        <v>31</v>
      </c>
      <c r="AB894" s="165"/>
      <c r="AC894" s="165"/>
    </row>
    <row r="895" spans="1:43" x14ac:dyDescent="0.25">
      <c r="H895" s="165"/>
      <c r="I895" s="165"/>
      <c r="J895" s="165"/>
      <c r="V895" s="19"/>
      <c r="AA895" s="165"/>
      <c r="AB895" s="165"/>
      <c r="AC895" s="165"/>
    </row>
    <row r="896" spans="1:43" x14ac:dyDescent="0.25">
      <c r="V896" s="19"/>
    </row>
    <row r="897" spans="2:41" x14ac:dyDescent="0.25">
      <c r="V897" s="19"/>
    </row>
    <row r="898" spans="2:41" ht="23.25" x14ac:dyDescent="0.35">
      <c r="B898" s="26" t="s">
        <v>70</v>
      </c>
      <c r="V898" s="19"/>
      <c r="X898" s="24" t="s">
        <v>70</v>
      </c>
    </row>
    <row r="899" spans="2:41" ht="23.25" x14ac:dyDescent="0.35">
      <c r="B899" s="25" t="s">
        <v>32</v>
      </c>
      <c r="C899" s="22">
        <f>IF(X854="PAGADO",0,C859)</f>
        <v>0</v>
      </c>
      <c r="E899" s="166" t="s">
        <v>20</v>
      </c>
      <c r="F899" s="166"/>
      <c r="G899" s="166"/>
      <c r="H899" s="166"/>
      <c r="V899" s="19"/>
      <c r="X899" s="25" t="s">
        <v>32</v>
      </c>
      <c r="Y899" s="22">
        <f>IF(B1699="PAGADO",0,C904)</f>
        <v>0</v>
      </c>
      <c r="AA899" s="166" t="s">
        <v>20</v>
      </c>
      <c r="AB899" s="166"/>
      <c r="AC899" s="166"/>
      <c r="AD899" s="166"/>
    </row>
    <row r="900" spans="2:41" x14ac:dyDescent="0.25">
      <c r="B900" s="1" t="s">
        <v>0</v>
      </c>
      <c r="C900" s="21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9"/>
      <c r="X900" s="1" t="s">
        <v>0</v>
      </c>
      <c r="Y900" s="21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 x14ac:dyDescent="0.25">
      <c r="C901" s="22"/>
      <c r="E901" s="4"/>
      <c r="F901" s="3"/>
      <c r="G901" s="3"/>
      <c r="H901" s="5"/>
      <c r="N901" s="3"/>
      <c r="O901" s="3"/>
      <c r="P901" s="3"/>
      <c r="Q901" s="3"/>
      <c r="R901" s="20"/>
      <c r="S901" s="3"/>
      <c r="V901" s="19"/>
      <c r="Y901" s="22"/>
      <c r="AA901" s="4"/>
      <c r="AB901" s="3"/>
      <c r="AC901" s="3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" t="s">
        <v>24</v>
      </c>
      <c r="C902" s="21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20"/>
      <c r="S902" s="3"/>
      <c r="V902" s="19"/>
      <c r="X902" s="1" t="s">
        <v>24</v>
      </c>
      <c r="Y902" s="21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" t="s">
        <v>9</v>
      </c>
      <c r="C903" s="22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20"/>
      <c r="S903" s="3"/>
      <c r="V903" s="19"/>
      <c r="X903" s="1" t="s">
        <v>9</v>
      </c>
      <c r="Y903" s="22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6" t="s">
        <v>26</v>
      </c>
      <c r="C904" s="23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20"/>
      <c r="S904" s="3"/>
      <c r="V904" s="19"/>
      <c r="X904" s="6" t="s">
        <v>27</v>
      </c>
      <c r="Y904" s="23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20"/>
      <c r="AO904" s="3"/>
    </row>
    <row r="905" spans="2:41" ht="23.25" x14ac:dyDescent="0.35">
      <c r="B905" s="6"/>
      <c r="C905" s="7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68" t="str">
        <f>IF(Y904&lt;0,"NO PAGAR","COBRAR'")</f>
        <v>COBRAR'</v>
      </c>
      <c r="Y905" s="168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ht="23.25" x14ac:dyDescent="0.35">
      <c r="B906" s="168" t="str">
        <f>IF(C904&lt;0,"NO PAGAR","COBRAR'")</f>
        <v>COBRAR'</v>
      </c>
      <c r="C906" s="168"/>
      <c r="E906" s="9"/>
      <c r="F906" s="10"/>
      <c r="G906" s="10"/>
      <c r="H906" s="5"/>
      <c r="N906" s="3"/>
      <c r="O906" s="3"/>
      <c r="P906" s="3"/>
      <c r="Q906" s="3"/>
      <c r="R906" s="20"/>
      <c r="S906" s="3"/>
      <c r="V906" s="19"/>
      <c r="X906" s="6"/>
      <c r="Y906" s="8"/>
      <c r="AA906" s="9"/>
      <c r="AB906" s="10"/>
      <c r="AC906" s="10"/>
      <c r="AD906" s="5"/>
      <c r="AJ906" s="3"/>
      <c r="AK906" s="3"/>
      <c r="AL906" s="3"/>
      <c r="AM906" s="3"/>
      <c r="AN906" s="20"/>
      <c r="AO906" s="3"/>
    </row>
    <row r="907" spans="2:41" x14ac:dyDescent="0.25">
      <c r="B907" s="159" t="s">
        <v>9</v>
      </c>
      <c r="C907" s="160"/>
      <c r="E907" s="9"/>
      <c r="F907" s="10"/>
      <c r="G907" s="10"/>
      <c r="H907" s="5"/>
      <c r="N907" s="3"/>
      <c r="O907" s="3"/>
      <c r="P907" s="3"/>
      <c r="Q907" s="3"/>
      <c r="R907" s="20"/>
      <c r="S907" s="3"/>
      <c r="V907" s="19"/>
      <c r="X907" s="159" t="s">
        <v>9</v>
      </c>
      <c r="Y907" s="160"/>
      <c r="AA907" s="9"/>
      <c r="AB907" s="10"/>
      <c r="AC907" s="10"/>
      <c r="AD907" s="5"/>
      <c r="AJ907" s="3"/>
      <c r="AK907" s="3"/>
      <c r="AL907" s="3"/>
      <c r="AM907" s="3"/>
      <c r="AN907" s="20"/>
      <c r="AO907" s="3"/>
    </row>
    <row r="908" spans="2:41" x14ac:dyDescent="0.25">
      <c r="B908" s="11" t="str">
        <f>IF(Y859&lt;0,"SALDO ADELANTADO","SALDO A FAVOR '")</f>
        <v>SALDO A FAVOR '</v>
      </c>
      <c r="C908" s="12">
        <f>IF(Y859&lt;=0,Y859*-1)</f>
        <v>0</v>
      </c>
      <c r="E908" s="9"/>
      <c r="F908" s="10"/>
      <c r="G908" s="10"/>
      <c r="H908" s="5"/>
      <c r="N908" s="3"/>
      <c r="O908" s="3"/>
      <c r="P908" s="3"/>
      <c r="Q908" s="3"/>
      <c r="R908" s="20"/>
      <c r="S908" s="3"/>
      <c r="V908" s="19"/>
      <c r="X908" s="11" t="str">
        <f>IF(C904&lt;0,"SALDO ADELANTADO","SALDO A FAVOR'")</f>
        <v>SALDO A FAVOR'</v>
      </c>
      <c r="Y908" s="12">
        <f>IF(C904&lt;=0,C904*-1)</f>
        <v>0</v>
      </c>
      <c r="AA908" s="9"/>
      <c r="AB908" s="10"/>
      <c r="AC908" s="10"/>
      <c r="AD908" s="5"/>
      <c r="AJ908" s="3"/>
      <c r="AK908" s="3"/>
      <c r="AL908" s="3"/>
      <c r="AM908" s="3"/>
      <c r="AN908" s="20"/>
      <c r="AO908" s="3"/>
    </row>
    <row r="909" spans="2:41" x14ac:dyDescent="0.25">
      <c r="B909" s="13" t="s">
        <v>10</v>
      </c>
      <c r="C909" s="12">
        <f>R917</f>
        <v>0</v>
      </c>
      <c r="E909" s="9"/>
      <c r="F909" s="10"/>
      <c r="G909" s="10"/>
      <c r="H909" s="5"/>
      <c r="N909" s="3"/>
      <c r="O909" s="3"/>
      <c r="P909" s="3"/>
      <c r="Q909" s="3"/>
      <c r="R909" s="20"/>
      <c r="S909" s="3"/>
      <c r="V909" s="19"/>
      <c r="X909" s="13" t="s">
        <v>10</v>
      </c>
      <c r="Y909" s="12">
        <f>AN917</f>
        <v>0</v>
      </c>
      <c r="AA909" s="9"/>
      <c r="AB909" s="10"/>
      <c r="AC909" s="10"/>
      <c r="AD909" s="5"/>
      <c r="AJ909" s="3"/>
      <c r="AK909" s="3"/>
      <c r="AL909" s="3"/>
      <c r="AM909" s="3"/>
      <c r="AN909" s="20"/>
      <c r="AO909" s="3"/>
    </row>
    <row r="910" spans="2:41" x14ac:dyDescent="0.25">
      <c r="B910" s="13" t="s">
        <v>11</v>
      </c>
      <c r="C910" s="12"/>
      <c r="E910" s="9"/>
      <c r="F910" s="10"/>
      <c r="G910" s="10"/>
      <c r="H910" s="5"/>
      <c r="N910" s="3"/>
      <c r="O910" s="3"/>
      <c r="P910" s="3"/>
      <c r="Q910" s="3"/>
      <c r="R910" s="20"/>
      <c r="S910" s="3"/>
      <c r="V910" s="19"/>
      <c r="X910" s="13" t="s">
        <v>11</v>
      </c>
      <c r="Y910" s="12"/>
      <c r="AA910" s="9"/>
      <c r="AB910" s="10"/>
      <c r="AC910" s="10"/>
      <c r="AD910" s="5"/>
      <c r="AJ910" s="3"/>
      <c r="AK910" s="3"/>
      <c r="AL910" s="3"/>
      <c r="AM910" s="3"/>
      <c r="AN910" s="20"/>
      <c r="AO910" s="3"/>
    </row>
    <row r="911" spans="2:41" x14ac:dyDescent="0.25">
      <c r="B911" s="13" t="s">
        <v>12</v>
      </c>
      <c r="C911" s="12"/>
      <c r="E911" s="9"/>
      <c r="F911" s="10"/>
      <c r="G911" s="10"/>
      <c r="H911" s="5"/>
      <c r="N911" s="3"/>
      <c r="O911" s="3"/>
      <c r="P911" s="3"/>
      <c r="Q911" s="3"/>
      <c r="R911" s="20"/>
      <c r="S911" s="3"/>
      <c r="V911" s="19"/>
      <c r="X911" s="13" t="s">
        <v>12</v>
      </c>
      <c r="Y911" s="12"/>
      <c r="AA911" s="9"/>
      <c r="AB911" s="10"/>
      <c r="AC911" s="10"/>
      <c r="AD911" s="5"/>
      <c r="AJ911" s="3"/>
      <c r="AK911" s="3"/>
      <c r="AL911" s="3"/>
      <c r="AM911" s="3"/>
      <c r="AN911" s="20"/>
      <c r="AO911" s="3"/>
    </row>
    <row r="912" spans="2:41" x14ac:dyDescent="0.25">
      <c r="B912" s="13" t="s">
        <v>13</v>
      </c>
      <c r="C912" s="12"/>
      <c r="E912" s="9"/>
      <c r="F912" s="10"/>
      <c r="G912" s="10"/>
      <c r="H912" s="5"/>
      <c r="N912" s="3"/>
      <c r="O912" s="3"/>
      <c r="P912" s="3"/>
      <c r="Q912" s="3"/>
      <c r="R912" s="20"/>
      <c r="S912" s="3"/>
      <c r="V912" s="19"/>
      <c r="X912" s="13" t="s">
        <v>13</v>
      </c>
      <c r="Y912" s="12"/>
      <c r="AA912" s="9"/>
      <c r="AB912" s="10"/>
      <c r="AC912" s="10"/>
      <c r="AD912" s="5"/>
      <c r="AJ912" s="3"/>
      <c r="AK912" s="3"/>
      <c r="AL912" s="3"/>
      <c r="AM912" s="3"/>
      <c r="AN912" s="20"/>
      <c r="AO912" s="3"/>
    </row>
    <row r="913" spans="2:41" x14ac:dyDescent="0.25">
      <c r="B913" s="13" t="s">
        <v>14</v>
      </c>
      <c r="C913" s="12"/>
      <c r="E913" s="9"/>
      <c r="F913" s="10"/>
      <c r="G913" s="10"/>
      <c r="H913" s="5"/>
      <c r="N913" s="3"/>
      <c r="O913" s="3"/>
      <c r="P913" s="3"/>
      <c r="Q913" s="3"/>
      <c r="R913" s="20"/>
      <c r="S913" s="3"/>
      <c r="V913" s="19"/>
      <c r="X913" s="13" t="s">
        <v>14</v>
      </c>
      <c r="Y913" s="12"/>
      <c r="AA913" s="9"/>
      <c r="AB913" s="10"/>
      <c r="AC913" s="10"/>
      <c r="AD913" s="5"/>
      <c r="AJ913" s="3"/>
      <c r="AK913" s="3"/>
      <c r="AL913" s="3"/>
      <c r="AM913" s="3"/>
      <c r="AN913" s="20"/>
      <c r="AO913" s="3"/>
    </row>
    <row r="914" spans="2:41" x14ac:dyDescent="0.25">
      <c r="B914" s="13" t="s">
        <v>15</v>
      </c>
      <c r="C914" s="12"/>
      <c r="E914" s="9"/>
      <c r="F914" s="10"/>
      <c r="G914" s="10"/>
      <c r="H914" s="5"/>
      <c r="N914" s="3"/>
      <c r="O914" s="3"/>
      <c r="P914" s="3"/>
      <c r="Q914" s="3"/>
      <c r="R914" s="20"/>
      <c r="S914" s="3"/>
      <c r="V914" s="19"/>
      <c r="X914" s="13" t="s">
        <v>15</v>
      </c>
      <c r="Y914" s="12"/>
      <c r="AA914" s="9"/>
      <c r="AB914" s="10"/>
      <c r="AC914" s="10"/>
      <c r="AD914" s="5"/>
      <c r="AJ914" s="3"/>
      <c r="AK914" s="3"/>
      <c r="AL914" s="3"/>
      <c r="AM914" s="3"/>
      <c r="AN914" s="20"/>
      <c r="AO914" s="3"/>
    </row>
    <row r="915" spans="2:41" x14ac:dyDescent="0.25">
      <c r="B915" s="13" t="s">
        <v>16</v>
      </c>
      <c r="C915" s="12"/>
      <c r="E915" s="161" t="s">
        <v>7</v>
      </c>
      <c r="F915" s="162"/>
      <c r="G915" s="163"/>
      <c r="H915" s="5">
        <f>SUM(H901:H914)</f>
        <v>0</v>
      </c>
      <c r="N915" s="3"/>
      <c r="O915" s="3"/>
      <c r="P915" s="3"/>
      <c r="Q915" s="3"/>
      <c r="R915" s="20"/>
      <c r="S915" s="3"/>
      <c r="V915" s="19"/>
      <c r="X915" s="13" t="s">
        <v>16</v>
      </c>
      <c r="Y915" s="12"/>
      <c r="AA915" s="161" t="s">
        <v>7</v>
      </c>
      <c r="AB915" s="162"/>
      <c r="AC915" s="163"/>
      <c r="AD915" s="5">
        <f>SUM(AD901:AD914)</f>
        <v>0</v>
      </c>
      <c r="AJ915" s="3"/>
      <c r="AK915" s="3"/>
      <c r="AL915" s="3"/>
      <c r="AM915" s="3"/>
      <c r="AN915" s="20"/>
      <c r="AO915" s="3"/>
    </row>
    <row r="916" spans="2:41" x14ac:dyDescent="0.25">
      <c r="B916" s="13" t="s">
        <v>17</v>
      </c>
      <c r="C916" s="12"/>
      <c r="E916" s="15"/>
      <c r="F916" s="15"/>
      <c r="G916" s="15"/>
      <c r="N916" s="3"/>
      <c r="O916" s="3"/>
      <c r="P916" s="3"/>
      <c r="Q916" s="3"/>
      <c r="R916" s="20"/>
      <c r="S916" s="3"/>
      <c r="V916" s="19"/>
      <c r="X916" s="13" t="s">
        <v>17</v>
      </c>
      <c r="Y916" s="12"/>
      <c r="AA916" s="15"/>
      <c r="AB916" s="15"/>
      <c r="AC916" s="15"/>
      <c r="AJ916" s="3"/>
      <c r="AK916" s="3"/>
      <c r="AL916" s="3"/>
      <c r="AM916" s="3"/>
      <c r="AN916" s="20"/>
      <c r="AO916" s="3"/>
    </row>
    <row r="917" spans="2:41" x14ac:dyDescent="0.25">
      <c r="B917" s="14"/>
      <c r="C917" s="12"/>
      <c r="N917" s="161" t="s">
        <v>7</v>
      </c>
      <c r="O917" s="162"/>
      <c r="P917" s="162"/>
      <c r="Q917" s="163"/>
      <c r="R917" s="20">
        <f>SUM(R901:R916)</f>
        <v>0</v>
      </c>
      <c r="S917" s="3"/>
      <c r="V917" s="19"/>
      <c r="X917" s="14"/>
      <c r="Y917" s="12"/>
      <c r="AJ917" s="161" t="s">
        <v>7</v>
      </c>
      <c r="AK917" s="162"/>
      <c r="AL917" s="162"/>
      <c r="AM917" s="163"/>
      <c r="AN917" s="20">
        <f>SUM(AN901:AN916)</f>
        <v>0</v>
      </c>
      <c r="AO917" s="3"/>
    </row>
    <row r="918" spans="2:41" x14ac:dyDescent="0.25">
      <c r="B918" s="14"/>
      <c r="C918" s="12"/>
      <c r="V918" s="19"/>
      <c r="X918" s="14"/>
      <c r="Y918" s="12"/>
    </row>
    <row r="919" spans="2:41" x14ac:dyDescent="0.25">
      <c r="B919" s="14"/>
      <c r="C919" s="12"/>
      <c r="V919" s="19"/>
      <c r="X919" s="14"/>
      <c r="Y919" s="12"/>
    </row>
    <row r="920" spans="2:41" x14ac:dyDescent="0.25">
      <c r="B920" s="14"/>
      <c r="C920" s="12"/>
      <c r="E920" s="16"/>
      <c r="V920" s="19"/>
      <c r="X920" s="14"/>
      <c r="Y920" s="12"/>
      <c r="AA920" s="16"/>
    </row>
    <row r="921" spans="2:41" x14ac:dyDescent="0.25">
      <c r="B921" s="14"/>
      <c r="C921" s="12"/>
      <c r="V921" s="19"/>
      <c r="X921" s="14"/>
      <c r="Y921" s="12"/>
    </row>
    <row r="922" spans="2:41" x14ac:dyDescent="0.25">
      <c r="B922" s="14"/>
      <c r="C922" s="12"/>
      <c r="V922" s="19"/>
      <c r="X922" s="14"/>
      <c r="Y922" s="12"/>
    </row>
    <row r="923" spans="2:41" x14ac:dyDescent="0.25">
      <c r="B923" s="14"/>
      <c r="C923" s="12"/>
      <c r="V923" s="19"/>
      <c r="X923" s="14"/>
      <c r="Y923" s="12"/>
    </row>
    <row r="924" spans="2:41" x14ac:dyDescent="0.25">
      <c r="B924" s="14"/>
      <c r="C924" s="12"/>
      <c r="V924" s="19"/>
      <c r="X924" s="14"/>
      <c r="Y924" s="12"/>
    </row>
    <row r="925" spans="2:41" x14ac:dyDescent="0.25">
      <c r="B925" s="14"/>
      <c r="C925" s="12"/>
      <c r="V925" s="19"/>
      <c r="X925" s="14"/>
      <c r="Y925" s="12"/>
    </row>
    <row r="926" spans="2:41" x14ac:dyDescent="0.25">
      <c r="B926" s="13"/>
      <c r="C926" s="12"/>
      <c r="V926" s="19"/>
      <c r="X926" s="13"/>
      <c r="Y926" s="12"/>
    </row>
    <row r="927" spans="2:41" x14ac:dyDescent="0.25">
      <c r="B927" s="17" t="s">
        <v>18</v>
      </c>
      <c r="C927" s="18">
        <f>SUM(C908:C926)</f>
        <v>0</v>
      </c>
      <c r="D927" s="30" t="s">
        <v>22</v>
      </c>
      <c r="E927" s="30" t="s">
        <v>21</v>
      </c>
      <c r="V927" s="19"/>
      <c r="X927" s="17" t="s">
        <v>18</v>
      </c>
      <c r="Y927" s="18">
        <f>SUM(Y908:Y926)</f>
        <v>0</v>
      </c>
      <c r="Z927" s="30" t="s">
        <v>22</v>
      </c>
      <c r="AA927" s="30" t="s">
        <v>21</v>
      </c>
    </row>
    <row r="928" spans="2:41" x14ac:dyDescent="0.25">
      <c r="E928" s="1" t="s">
        <v>19</v>
      </c>
      <c r="V928" s="19"/>
      <c r="AA928" s="1" t="s">
        <v>19</v>
      </c>
    </row>
    <row r="929" spans="8:31" x14ac:dyDescent="0.25">
      <c r="V929" s="19"/>
    </row>
    <row r="930" spans="8:31" x14ac:dyDescent="0.25">
      <c r="V930" s="19"/>
    </row>
    <row r="931" spans="8:31" x14ac:dyDescent="0.25">
      <c r="V931" s="19"/>
    </row>
    <row r="932" spans="8:31" x14ac:dyDescent="0.25">
      <c r="V932" s="19"/>
    </row>
    <row r="933" spans="8:31" x14ac:dyDescent="0.25">
      <c r="V933" s="19"/>
    </row>
    <row r="934" spans="8:31" x14ac:dyDescent="0.25">
      <c r="V934" s="19"/>
    </row>
    <row r="935" spans="8:31" x14ac:dyDescent="0.25">
      <c r="V935" s="19"/>
    </row>
    <row r="936" spans="8:31" x14ac:dyDescent="0.25">
      <c r="V936" s="19"/>
    </row>
    <row r="937" spans="8:31" x14ac:dyDescent="0.25">
      <c r="V937" s="19"/>
    </row>
    <row r="938" spans="8:31" x14ac:dyDescent="0.25">
      <c r="V938" s="19"/>
    </row>
    <row r="939" spans="8:31" x14ac:dyDescent="0.25">
      <c r="V939" s="19"/>
    </row>
    <row r="940" spans="8:31" x14ac:dyDescent="0.25">
      <c r="V940" s="19"/>
    </row>
    <row r="941" spans="8:31" x14ac:dyDescent="0.25">
      <c r="V941" s="19"/>
    </row>
    <row r="942" spans="8:31" x14ac:dyDescent="0.25">
      <c r="V942" s="19"/>
      <c r="AC942" s="164" t="s">
        <v>29</v>
      </c>
      <c r="AD942" s="164"/>
      <c r="AE942" s="164"/>
    </row>
    <row r="943" spans="8:31" x14ac:dyDescent="0.25">
      <c r="H943" s="165" t="s">
        <v>28</v>
      </c>
      <c r="I943" s="165"/>
      <c r="J943" s="165"/>
      <c r="V943" s="19"/>
      <c r="AC943" s="164"/>
      <c r="AD943" s="164"/>
      <c r="AE943" s="164"/>
    </row>
    <row r="944" spans="8:31" x14ac:dyDescent="0.25">
      <c r="H944" s="165"/>
      <c r="I944" s="165"/>
      <c r="J944" s="165"/>
      <c r="V944" s="19"/>
      <c r="AC944" s="164"/>
      <c r="AD944" s="164"/>
      <c r="AE944" s="164"/>
    </row>
    <row r="945" spans="2:41" x14ac:dyDescent="0.25">
      <c r="V945" s="19"/>
    </row>
    <row r="946" spans="2:41" x14ac:dyDescent="0.25">
      <c r="V946" s="19"/>
    </row>
    <row r="947" spans="2:41" ht="23.25" x14ac:dyDescent="0.35">
      <c r="B947" s="24" t="s">
        <v>71</v>
      </c>
      <c r="V947" s="19"/>
      <c r="X947" s="24" t="s">
        <v>71</v>
      </c>
    </row>
    <row r="948" spans="2:41" ht="23.25" x14ac:dyDescent="0.35">
      <c r="B948" s="25" t="s">
        <v>32</v>
      </c>
      <c r="C948" s="22">
        <f>IF(X899="PAGADO",0,Y904)</f>
        <v>0</v>
      </c>
      <c r="E948" s="166" t="s">
        <v>20</v>
      </c>
      <c r="F948" s="166"/>
      <c r="G948" s="166"/>
      <c r="H948" s="166"/>
      <c r="V948" s="19"/>
      <c r="X948" s="25" t="s">
        <v>32</v>
      </c>
      <c r="Y948" s="22">
        <f>IF(B948="PAGADO",0,C953)</f>
        <v>0</v>
      </c>
      <c r="AA948" s="166" t="s">
        <v>20</v>
      </c>
      <c r="AB948" s="166"/>
      <c r="AC948" s="166"/>
      <c r="AD948" s="166"/>
    </row>
    <row r="949" spans="2:41" x14ac:dyDescent="0.25">
      <c r="B949" s="1" t="s">
        <v>0</v>
      </c>
      <c r="C949" s="21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9"/>
      <c r="X949" s="1" t="s">
        <v>0</v>
      </c>
      <c r="Y949" s="21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2"/>
      <c r="E950" s="4"/>
      <c r="F950" s="3"/>
      <c r="G950" s="3"/>
      <c r="H950" s="5"/>
      <c r="N950" s="3"/>
      <c r="O950" s="3"/>
      <c r="P950" s="3"/>
      <c r="Q950" s="3"/>
      <c r="R950" s="20"/>
      <c r="S950" s="3"/>
      <c r="V950" s="19"/>
      <c r="Y950" s="22"/>
      <c r="AA950" s="4"/>
      <c r="AB950" s="3"/>
      <c r="AC950" s="3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" t="s">
        <v>24</v>
      </c>
      <c r="C951" s="21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20"/>
      <c r="S951" s="3"/>
      <c r="V951" s="19"/>
      <c r="X951" s="1" t="s">
        <v>24</v>
      </c>
      <c r="Y951" s="21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" t="s">
        <v>9</v>
      </c>
      <c r="C952" s="22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20"/>
      <c r="S952" s="3"/>
      <c r="V952" s="19"/>
      <c r="X952" s="1" t="s">
        <v>9</v>
      </c>
      <c r="Y952" s="22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6" t="s">
        <v>25</v>
      </c>
      <c r="C953" s="23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20"/>
      <c r="S953" s="3"/>
      <c r="V953" s="19"/>
      <c r="X953" s="6" t="s">
        <v>8</v>
      </c>
      <c r="Y953" s="23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20"/>
      <c r="AO953" s="3"/>
    </row>
    <row r="954" spans="2:41" ht="26.25" x14ac:dyDescent="0.4">
      <c r="B954" s="167" t="str">
        <f>IF(C953&lt;0,"NO PAGAR","COBRAR")</f>
        <v>COBRAR</v>
      </c>
      <c r="C954" s="167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67" t="str">
        <f>IF(Y953&lt;0,"NO PAGAR","COBRAR")</f>
        <v>COBRAR</v>
      </c>
      <c r="Y954" s="167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59" t="s">
        <v>9</v>
      </c>
      <c r="C955" s="160"/>
      <c r="E955" s="9"/>
      <c r="F955" s="10"/>
      <c r="G955" s="10"/>
      <c r="H955" s="5"/>
      <c r="N955" s="3"/>
      <c r="O955" s="3"/>
      <c r="P955" s="3"/>
      <c r="Q955" s="3"/>
      <c r="R955" s="20"/>
      <c r="S955" s="3"/>
      <c r="V955" s="19"/>
      <c r="X955" s="159" t="s">
        <v>9</v>
      </c>
      <c r="Y955" s="160"/>
      <c r="AA955" s="9"/>
      <c r="AB955" s="10"/>
      <c r="AC955" s="10"/>
      <c r="AD955" s="5"/>
      <c r="AJ955" s="3"/>
      <c r="AK955" s="3"/>
      <c r="AL955" s="3"/>
      <c r="AM955" s="3"/>
      <c r="AN955" s="20"/>
      <c r="AO955" s="3"/>
    </row>
    <row r="956" spans="2:41" x14ac:dyDescent="0.25">
      <c r="B956" s="11" t="str">
        <f>IF(C989&lt;0,"SALDO A FAVOR","SALDO ADELANTAD0'")</f>
        <v>SALDO ADELANTAD0'</v>
      </c>
      <c r="C956" s="12">
        <f>IF(Y904&lt;=0,Y904*-1)</f>
        <v>0</v>
      </c>
      <c r="E956" s="9"/>
      <c r="F956" s="10"/>
      <c r="G956" s="10"/>
      <c r="H956" s="5"/>
      <c r="N956" s="3"/>
      <c r="O956" s="3"/>
      <c r="P956" s="3"/>
      <c r="Q956" s="3"/>
      <c r="R956" s="20"/>
      <c r="S956" s="3"/>
      <c r="V956" s="19"/>
      <c r="X956" s="11" t="str">
        <f>IF(C953&lt;0,"SALDO ADELANTADO","SALDO A FAVOR'")</f>
        <v>SALDO A FAVOR'</v>
      </c>
      <c r="Y956" s="12">
        <f>IF(C953&lt;=0,C953*-1)</f>
        <v>0</v>
      </c>
      <c r="AA956" s="9"/>
      <c r="AB956" s="10"/>
      <c r="AC956" s="10"/>
      <c r="AD956" s="5"/>
      <c r="AJ956" s="3"/>
      <c r="AK956" s="3"/>
      <c r="AL956" s="3"/>
      <c r="AM956" s="3"/>
      <c r="AN956" s="20"/>
      <c r="AO956" s="3"/>
    </row>
    <row r="957" spans="2:41" x14ac:dyDescent="0.25">
      <c r="B957" s="13" t="s">
        <v>10</v>
      </c>
      <c r="C957" s="12">
        <f>R966</f>
        <v>0</v>
      </c>
      <c r="E957" s="9"/>
      <c r="F957" s="10"/>
      <c r="G957" s="10"/>
      <c r="H957" s="5"/>
      <c r="N957" s="3"/>
      <c r="O957" s="3"/>
      <c r="P957" s="3"/>
      <c r="Q957" s="3"/>
      <c r="R957" s="20"/>
      <c r="S957" s="3"/>
      <c r="V957" s="19"/>
      <c r="X957" s="13" t="s">
        <v>10</v>
      </c>
      <c r="Y957" s="12">
        <f>AN966</f>
        <v>0</v>
      </c>
      <c r="AA957" s="9"/>
      <c r="AB957" s="10"/>
      <c r="AC957" s="10"/>
      <c r="AD957" s="5"/>
      <c r="AJ957" s="3"/>
      <c r="AK957" s="3"/>
      <c r="AL957" s="3"/>
      <c r="AM957" s="3"/>
      <c r="AN957" s="20"/>
      <c r="AO957" s="3"/>
    </row>
    <row r="958" spans="2:41" x14ac:dyDescent="0.25">
      <c r="B958" s="13" t="s">
        <v>11</v>
      </c>
      <c r="C958" s="12"/>
      <c r="E958" s="9"/>
      <c r="F958" s="10"/>
      <c r="G958" s="10"/>
      <c r="H958" s="5"/>
      <c r="N958" s="3"/>
      <c r="O958" s="3"/>
      <c r="P958" s="3"/>
      <c r="Q958" s="3"/>
      <c r="R958" s="20"/>
      <c r="S958" s="3"/>
      <c r="V958" s="19"/>
      <c r="X958" s="13" t="s">
        <v>11</v>
      </c>
      <c r="Y958" s="12"/>
      <c r="AA958" s="9"/>
      <c r="AB958" s="10"/>
      <c r="AC958" s="10"/>
      <c r="AD958" s="5"/>
      <c r="AJ958" s="3"/>
      <c r="AK958" s="3"/>
      <c r="AL958" s="3"/>
      <c r="AM958" s="3"/>
      <c r="AN958" s="20"/>
      <c r="AO958" s="3"/>
    </row>
    <row r="959" spans="2:41" x14ac:dyDescent="0.25">
      <c r="B959" s="13" t="s">
        <v>12</v>
      </c>
      <c r="C959" s="12"/>
      <c r="E959" s="9"/>
      <c r="F959" s="10"/>
      <c r="G959" s="10"/>
      <c r="H959" s="5"/>
      <c r="N959" s="3"/>
      <c r="O959" s="3"/>
      <c r="P959" s="3"/>
      <c r="Q959" s="3"/>
      <c r="R959" s="20"/>
      <c r="S959" s="3"/>
      <c r="V959" s="19"/>
      <c r="X959" s="13" t="s">
        <v>12</v>
      </c>
      <c r="Y959" s="12"/>
      <c r="AA959" s="9"/>
      <c r="AB959" s="10"/>
      <c r="AC959" s="10"/>
      <c r="AD959" s="5"/>
      <c r="AJ959" s="3"/>
      <c r="AK959" s="3"/>
      <c r="AL959" s="3"/>
      <c r="AM959" s="3"/>
      <c r="AN959" s="20"/>
      <c r="AO959" s="3"/>
    </row>
    <row r="960" spans="2:41" x14ac:dyDescent="0.25">
      <c r="B960" s="13" t="s">
        <v>13</v>
      </c>
      <c r="C960" s="12"/>
      <c r="E960" s="9"/>
      <c r="F960" s="10"/>
      <c r="G960" s="10"/>
      <c r="H960" s="5"/>
      <c r="N960" s="3"/>
      <c r="O960" s="3"/>
      <c r="P960" s="3"/>
      <c r="Q960" s="3"/>
      <c r="R960" s="20"/>
      <c r="S960" s="3"/>
      <c r="V960" s="19"/>
      <c r="X960" s="13" t="s">
        <v>13</v>
      </c>
      <c r="Y960" s="12"/>
      <c r="AA960" s="9"/>
      <c r="AB960" s="10"/>
      <c r="AC960" s="10"/>
      <c r="AD960" s="5"/>
      <c r="AJ960" s="3"/>
      <c r="AK960" s="3"/>
      <c r="AL960" s="3"/>
      <c r="AM960" s="3"/>
      <c r="AN960" s="20"/>
      <c r="AO960" s="3"/>
    </row>
    <row r="961" spans="2:41" x14ac:dyDescent="0.25">
      <c r="B961" s="13" t="s">
        <v>14</v>
      </c>
      <c r="C961" s="12"/>
      <c r="E961" s="9"/>
      <c r="F961" s="10"/>
      <c r="G961" s="10"/>
      <c r="H961" s="5"/>
      <c r="N961" s="3"/>
      <c r="O961" s="3"/>
      <c r="P961" s="3"/>
      <c r="Q961" s="3"/>
      <c r="R961" s="20"/>
      <c r="S961" s="3"/>
      <c r="V961" s="19"/>
      <c r="X961" s="13" t="s">
        <v>14</v>
      </c>
      <c r="Y961" s="12"/>
      <c r="AA961" s="9"/>
      <c r="AB961" s="10"/>
      <c r="AC961" s="10"/>
      <c r="AD961" s="5"/>
      <c r="AJ961" s="3"/>
      <c r="AK961" s="3"/>
      <c r="AL961" s="3"/>
      <c r="AM961" s="3"/>
      <c r="AN961" s="20"/>
      <c r="AO961" s="3"/>
    </row>
    <row r="962" spans="2:41" x14ac:dyDescent="0.25">
      <c r="B962" s="13" t="s">
        <v>15</v>
      </c>
      <c r="C962" s="12"/>
      <c r="E962" s="9"/>
      <c r="F962" s="10"/>
      <c r="G962" s="10"/>
      <c r="H962" s="5"/>
      <c r="N962" s="3"/>
      <c r="O962" s="3"/>
      <c r="P962" s="3"/>
      <c r="Q962" s="3"/>
      <c r="R962" s="20"/>
      <c r="S962" s="3"/>
      <c r="V962" s="19"/>
      <c r="X962" s="13" t="s">
        <v>15</v>
      </c>
      <c r="Y962" s="12"/>
      <c r="AA962" s="9"/>
      <c r="AB962" s="10"/>
      <c r="AC962" s="10"/>
      <c r="AD962" s="5"/>
      <c r="AJ962" s="3"/>
      <c r="AK962" s="3"/>
      <c r="AL962" s="3"/>
      <c r="AM962" s="3"/>
      <c r="AN962" s="20"/>
      <c r="AO962" s="3"/>
    </row>
    <row r="963" spans="2:41" x14ac:dyDescent="0.25">
      <c r="B963" s="13" t="s">
        <v>16</v>
      </c>
      <c r="C963" s="12"/>
      <c r="E963" s="9"/>
      <c r="F963" s="10"/>
      <c r="G963" s="10"/>
      <c r="H963" s="5"/>
      <c r="N963" s="3"/>
      <c r="O963" s="3"/>
      <c r="P963" s="3"/>
      <c r="Q963" s="3"/>
      <c r="R963" s="20"/>
      <c r="S963" s="3"/>
      <c r="V963" s="19"/>
      <c r="X963" s="13" t="s">
        <v>16</v>
      </c>
      <c r="Y963" s="12"/>
      <c r="AA963" s="9"/>
      <c r="AB963" s="10"/>
      <c r="AC963" s="10"/>
      <c r="AD963" s="5"/>
      <c r="AJ963" s="3"/>
      <c r="AK963" s="3"/>
      <c r="AL963" s="3"/>
      <c r="AM963" s="3"/>
      <c r="AN963" s="20"/>
      <c r="AO963" s="3"/>
    </row>
    <row r="964" spans="2:41" x14ac:dyDescent="0.25">
      <c r="B964" s="13" t="s">
        <v>17</v>
      </c>
      <c r="C964" s="12"/>
      <c r="E964" s="161" t="s">
        <v>7</v>
      </c>
      <c r="F964" s="162"/>
      <c r="G964" s="163"/>
      <c r="H964" s="5">
        <f>SUM(H950:H963)</f>
        <v>0</v>
      </c>
      <c r="N964" s="3"/>
      <c r="O964" s="3"/>
      <c r="P964" s="3"/>
      <c r="Q964" s="3"/>
      <c r="R964" s="20"/>
      <c r="S964" s="3"/>
      <c r="V964" s="19"/>
      <c r="X964" s="13" t="s">
        <v>17</v>
      </c>
      <c r="Y964" s="12"/>
      <c r="AA964" s="161" t="s">
        <v>7</v>
      </c>
      <c r="AB964" s="162"/>
      <c r="AC964" s="163"/>
      <c r="AD964" s="5">
        <f>SUM(AD950:AD963)</f>
        <v>0</v>
      </c>
      <c r="AJ964" s="3"/>
      <c r="AK964" s="3"/>
      <c r="AL964" s="3"/>
      <c r="AM964" s="3"/>
      <c r="AN964" s="20"/>
      <c r="AO964" s="3"/>
    </row>
    <row r="965" spans="2:41" x14ac:dyDescent="0.25">
      <c r="B965" s="14"/>
      <c r="C965" s="12"/>
      <c r="E965" s="15"/>
      <c r="F965" s="15"/>
      <c r="G965" s="15"/>
      <c r="N965" s="3"/>
      <c r="O965" s="3"/>
      <c r="P965" s="3"/>
      <c r="Q965" s="3"/>
      <c r="R965" s="20"/>
      <c r="S965" s="3"/>
      <c r="V965" s="19"/>
      <c r="X965" s="14"/>
      <c r="Y965" s="12"/>
      <c r="AA965" s="15"/>
      <c r="AB965" s="15"/>
      <c r="AC965" s="15"/>
      <c r="AJ965" s="3"/>
      <c r="AK965" s="3"/>
      <c r="AL965" s="3"/>
      <c r="AM965" s="3"/>
      <c r="AN965" s="20"/>
      <c r="AO965" s="3"/>
    </row>
    <row r="966" spans="2:41" x14ac:dyDescent="0.25">
      <c r="B966" s="14"/>
      <c r="C966" s="12"/>
      <c r="N966" s="161" t="s">
        <v>7</v>
      </c>
      <c r="O966" s="162"/>
      <c r="P966" s="162"/>
      <c r="Q966" s="163"/>
      <c r="R966" s="20">
        <f>SUM(R950:R965)</f>
        <v>0</v>
      </c>
      <c r="S966" s="3"/>
      <c r="V966" s="19"/>
      <c r="X966" s="14"/>
      <c r="Y966" s="12"/>
      <c r="AJ966" s="161" t="s">
        <v>7</v>
      </c>
      <c r="AK966" s="162"/>
      <c r="AL966" s="162"/>
      <c r="AM966" s="163"/>
      <c r="AN966" s="20">
        <f>SUM(AN950:AN965)</f>
        <v>0</v>
      </c>
      <c r="AO966" s="3"/>
    </row>
    <row r="967" spans="2:41" x14ac:dyDescent="0.25">
      <c r="B967" s="14"/>
      <c r="C967" s="12"/>
      <c r="V967" s="19"/>
      <c r="X967" s="14"/>
      <c r="Y967" s="12"/>
    </row>
    <row r="968" spans="2:41" x14ac:dyDescent="0.25">
      <c r="B968" s="14"/>
      <c r="C968" s="12"/>
      <c r="V968" s="19"/>
      <c r="X968" s="14"/>
      <c r="Y968" s="12"/>
    </row>
    <row r="969" spans="2:41" x14ac:dyDescent="0.25">
      <c r="B969" s="14"/>
      <c r="C969" s="12"/>
      <c r="E969" s="16"/>
      <c r="V969" s="19"/>
      <c r="X969" s="14"/>
      <c r="Y969" s="12"/>
      <c r="AA969" s="16"/>
    </row>
    <row r="970" spans="2:41" x14ac:dyDescent="0.25">
      <c r="B970" s="14"/>
      <c r="C970" s="12"/>
      <c r="V970" s="19"/>
      <c r="X970" s="14"/>
      <c r="Y970" s="12"/>
    </row>
    <row r="971" spans="2:41" x14ac:dyDescent="0.25">
      <c r="B971" s="14"/>
      <c r="C971" s="12"/>
      <c r="V971" s="19"/>
      <c r="X971" s="14"/>
      <c r="Y971" s="12"/>
    </row>
    <row r="972" spans="2:41" x14ac:dyDescent="0.25">
      <c r="B972" s="14"/>
      <c r="C972" s="12"/>
      <c r="V972" s="19"/>
      <c r="X972" s="14"/>
      <c r="Y972" s="12"/>
    </row>
    <row r="973" spans="2:41" x14ac:dyDescent="0.25">
      <c r="B973" s="14"/>
      <c r="C973" s="12"/>
      <c r="V973" s="19"/>
      <c r="X973" s="14"/>
      <c r="Y973" s="12"/>
    </row>
    <row r="974" spans="2:41" x14ac:dyDescent="0.25">
      <c r="B974" s="13"/>
      <c r="C974" s="12"/>
      <c r="V974" s="19"/>
      <c r="X974" s="13"/>
      <c r="Y974" s="12"/>
    </row>
    <row r="975" spans="2:41" x14ac:dyDescent="0.25">
      <c r="B975" s="17" t="s">
        <v>18</v>
      </c>
      <c r="C975" s="18">
        <f>SUM(C956:C974)</f>
        <v>0</v>
      </c>
      <c r="V975" s="19"/>
      <c r="X975" s="17" t="s">
        <v>18</v>
      </c>
      <c r="Y975" s="18">
        <f>SUM(Y956:Y974)</f>
        <v>0</v>
      </c>
    </row>
    <row r="976" spans="2:41" x14ac:dyDescent="0.25">
      <c r="D976" s="30" t="s">
        <v>22</v>
      </c>
      <c r="E976" s="30" t="s">
        <v>21</v>
      </c>
      <c r="V976" s="19"/>
      <c r="Z976" s="30" t="s">
        <v>22</v>
      </c>
      <c r="AA976" s="30" t="s">
        <v>21</v>
      </c>
    </row>
    <row r="977" spans="1:43" x14ac:dyDescent="0.25">
      <c r="E977" s="1" t="s">
        <v>19</v>
      </c>
      <c r="V977" s="19"/>
      <c r="AA977" s="1" t="s">
        <v>19</v>
      </c>
    </row>
    <row r="978" spans="1:43" x14ac:dyDescent="0.25">
      <c r="V978" s="19"/>
    </row>
    <row r="979" spans="1:43" x14ac:dyDescent="0.25">
      <c r="V979" s="19"/>
    </row>
    <row r="980" spans="1:43" x14ac:dyDescent="0.25">
      <c r="V980" s="19"/>
    </row>
    <row r="981" spans="1:43" x14ac:dyDescent="0.25">
      <c r="V981" s="19"/>
    </row>
    <row r="982" spans="1:43" x14ac:dyDescent="0.25">
      <c r="V982" s="19"/>
    </row>
    <row r="983" spans="1:43" x14ac:dyDescent="0.25">
      <c r="V983" s="19"/>
    </row>
    <row r="984" spans="1:43" x14ac:dyDescent="0.2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</row>
    <row r="985" spans="1:43" x14ac:dyDescent="0.2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</row>
    <row r="986" spans="1:43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</row>
    <row r="987" spans="1:43" x14ac:dyDescent="0.25">
      <c r="V987" s="19"/>
    </row>
    <row r="988" spans="1:43" x14ac:dyDescent="0.25">
      <c r="H988" s="165" t="s">
        <v>30</v>
      </c>
      <c r="I988" s="165"/>
      <c r="J988" s="165"/>
      <c r="V988" s="19"/>
      <c r="AA988" s="165" t="s">
        <v>31</v>
      </c>
      <c r="AB988" s="165"/>
      <c r="AC988" s="165"/>
    </row>
    <row r="989" spans="1:43" x14ac:dyDescent="0.25">
      <c r="H989" s="165"/>
      <c r="I989" s="165"/>
      <c r="J989" s="165"/>
      <c r="V989" s="19"/>
      <c r="AA989" s="165"/>
      <c r="AB989" s="165"/>
      <c r="AC989" s="165"/>
    </row>
    <row r="990" spans="1:43" x14ac:dyDescent="0.25">
      <c r="V990" s="19"/>
    </row>
    <row r="991" spans="1:43" x14ac:dyDescent="0.25">
      <c r="V991" s="19"/>
    </row>
    <row r="992" spans="1:43" ht="23.25" x14ac:dyDescent="0.35">
      <c r="B992" s="26" t="s">
        <v>73</v>
      </c>
      <c r="V992" s="19"/>
      <c r="X992" s="24" t="s">
        <v>71</v>
      </c>
    </row>
    <row r="993" spans="2:41" ht="23.25" x14ac:dyDescent="0.35">
      <c r="B993" s="25" t="s">
        <v>32</v>
      </c>
      <c r="C993" s="22">
        <f>IF(X948="PAGADO",0,C953)</f>
        <v>0</v>
      </c>
      <c r="E993" s="166" t="s">
        <v>20</v>
      </c>
      <c r="F993" s="166"/>
      <c r="G993" s="166"/>
      <c r="H993" s="166"/>
      <c r="V993" s="19"/>
      <c r="X993" s="25" t="s">
        <v>32</v>
      </c>
      <c r="Y993" s="22">
        <f>IF(B1793="PAGADO",0,C998)</f>
        <v>0</v>
      </c>
      <c r="AA993" s="166" t="s">
        <v>20</v>
      </c>
      <c r="AB993" s="166"/>
      <c r="AC993" s="166"/>
      <c r="AD993" s="166"/>
    </row>
    <row r="994" spans="2:41" x14ac:dyDescent="0.25">
      <c r="B994" s="1" t="s">
        <v>0</v>
      </c>
      <c r="C994" s="21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9"/>
      <c r="X994" s="1" t="s">
        <v>0</v>
      </c>
      <c r="Y994" s="21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2"/>
      <c r="E995" s="4"/>
      <c r="F995" s="3"/>
      <c r="G995" s="3"/>
      <c r="H995" s="5"/>
      <c r="N995" s="3"/>
      <c r="O995" s="3"/>
      <c r="P995" s="3"/>
      <c r="Q995" s="3"/>
      <c r="R995" s="20"/>
      <c r="S995" s="3"/>
      <c r="V995" s="19"/>
      <c r="Y995" s="22"/>
      <c r="AA995" s="4"/>
      <c r="AB995" s="3"/>
      <c r="AC995" s="3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" t="s">
        <v>24</v>
      </c>
      <c r="C996" s="21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20"/>
      <c r="S996" s="3"/>
      <c r="V996" s="19"/>
      <c r="X996" s="1" t="s">
        <v>24</v>
      </c>
      <c r="Y996" s="21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" t="s">
        <v>9</v>
      </c>
      <c r="C997" s="22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20"/>
      <c r="S997" s="3"/>
      <c r="V997" s="19"/>
      <c r="X997" s="1" t="s">
        <v>9</v>
      </c>
      <c r="Y997" s="22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6" t="s">
        <v>26</v>
      </c>
      <c r="C998" s="23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20"/>
      <c r="S998" s="3"/>
      <c r="V998" s="19"/>
      <c r="X998" s="6" t="s">
        <v>27</v>
      </c>
      <c r="Y998" s="23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20"/>
      <c r="AO998" s="3"/>
    </row>
    <row r="999" spans="2:41" ht="23.25" x14ac:dyDescent="0.35">
      <c r="B999" s="6"/>
      <c r="C999" s="7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68" t="str">
        <f>IF(Y998&lt;0,"NO PAGAR","COBRAR'")</f>
        <v>COBRAR'</v>
      </c>
      <c r="Y999" s="168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ht="23.25" x14ac:dyDescent="0.35">
      <c r="B1000" s="168" t="str">
        <f>IF(C998&lt;0,"NO PAGAR","COBRAR'")</f>
        <v>COBRAR'</v>
      </c>
      <c r="C1000" s="168"/>
      <c r="E1000" s="9"/>
      <c r="F1000" s="10"/>
      <c r="G1000" s="10"/>
      <c r="H1000" s="5"/>
      <c r="N1000" s="3"/>
      <c r="O1000" s="3"/>
      <c r="P1000" s="3"/>
      <c r="Q1000" s="3"/>
      <c r="R1000" s="20"/>
      <c r="S1000" s="3"/>
      <c r="V1000" s="19"/>
      <c r="X1000" s="6"/>
      <c r="Y1000" s="8"/>
      <c r="AA1000" s="9"/>
      <c r="AB1000" s="10"/>
      <c r="AC1000" s="10"/>
      <c r="AD1000" s="5"/>
      <c r="AJ1000" s="3"/>
      <c r="AK1000" s="3"/>
      <c r="AL1000" s="3"/>
      <c r="AM1000" s="3"/>
      <c r="AN1000" s="20"/>
      <c r="AO1000" s="3"/>
    </row>
    <row r="1001" spans="2:41" x14ac:dyDescent="0.25">
      <c r="B1001" s="159" t="s">
        <v>9</v>
      </c>
      <c r="C1001" s="160"/>
      <c r="E1001" s="9"/>
      <c r="F1001" s="10"/>
      <c r="G1001" s="10"/>
      <c r="H1001" s="5"/>
      <c r="N1001" s="3"/>
      <c r="O1001" s="3"/>
      <c r="P1001" s="3"/>
      <c r="Q1001" s="3"/>
      <c r="R1001" s="20"/>
      <c r="S1001" s="3"/>
      <c r="V1001" s="19"/>
      <c r="X1001" s="159" t="s">
        <v>9</v>
      </c>
      <c r="Y1001" s="160"/>
      <c r="AA1001" s="9"/>
      <c r="AB1001" s="10"/>
      <c r="AC1001" s="10"/>
      <c r="AD1001" s="5"/>
      <c r="AJ1001" s="3"/>
      <c r="AK1001" s="3"/>
      <c r="AL1001" s="3"/>
      <c r="AM1001" s="3"/>
      <c r="AN1001" s="20"/>
      <c r="AO1001" s="3"/>
    </row>
    <row r="1002" spans="2:41" x14ac:dyDescent="0.25">
      <c r="B1002" s="11" t="str">
        <f>IF(Y953&lt;0,"SALDO ADELANTADO","SALDO A FAVOR '")</f>
        <v>SALDO A FAVOR '</v>
      </c>
      <c r="C1002" s="12">
        <f>IF(Y953&lt;=0,Y953*-1)</f>
        <v>0</v>
      </c>
      <c r="E1002" s="9"/>
      <c r="F1002" s="10"/>
      <c r="G1002" s="10"/>
      <c r="H1002" s="5"/>
      <c r="N1002" s="3"/>
      <c r="O1002" s="3"/>
      <c r="P1002" s="3"/>
      <c r="Q1002" s="3"/>
      <c r="R1002" s="20"/>
      <c r="S1002" s="3"/>
      <c r="V1002" s="19"/>
      <c r="X1002" s="11" t="str">
        <f>IF(C998&lt;0,"SALDO ADELANTADO","SALDO A FAVOR'")</f>
        <v>SALDO A FAVOR'</v>
      </c>
      <c r="Y1002" s="12">
        <f>IF(C998&lt;=0,C998*-1)</f>
        <v>0</v>
      </c>
      <c r="AA1002" s="9"/>
      <c r="AB1002" s="10"/>
      <c r="AC1002" s="10"/>
      <c r="AD1002" s="5"/>
      <c r="AJ1002" s="3"/>
      <c r="AK1002" s="3"/>
      <c r="AL1002" s="3"/>
      <c r="AM1002" s="3"/>
      <c r="AN1002" s="20"/>
      <c r="AO1002" s="3"/>
    </row>
    <row r="1003" spans="2:41" x14ac:dyDescent="0.25">
      <c r="B1003" s="13" t="s">
        <v>10</v>
      </c>
      <c r="C1003" s="12">
        <f>R1011</f>
        <v>0</v>
      </c>
      <c r="E1003" s="9"/>
      <c r="F1003" s="10"/>
      <c r="G1003" s="10"/>
      <c r="H1003" s="5"/>
      <c r="N1003" s="3"/>
      <c r="O1003" s="3"/>
      <c r="P1003" s="3"/>
      <c r="Q1003" s="3"/>
      <c r="R1003" s="20"/>
      <c r="S1003" s="3"/>
      <c r="V1003" s="19"/>
      <c r="X1003" s="13" t="s">
        <v>10</v>
      </c>
      <c r="Y1003" s="12">
        <f>AN1011</f>
        <v>0</v>
      </c>
      <c r="AA1003" s="9"/>
      <c r="AB1003" s="10"/>
      <c r="AC1003" s="10"/>
      <c r="AD1003" s="5"/>
      <c r="AJ1003" s="3"/>
      <c r="AK1003" s="3"/>
      <c r="AL1003" s="3"/>
      <c r="AM1003" s="3"/>
      <c r="AN1003" s="20"/>
      <c r="AO1003" s="3"/>
    </row>
    <row r="1004" spans="2:41" x14ac:dyDescent="0.25">
      <c r="B1004" s="13" t="s">
        <v>11</v>
      </c>
      <c r="C1004" s="12"/>
      <c r="E1004" s="9"/>
      <c r="F1004" s="10"/>
      <c r="G1004" s="10"/>
      <c r="H1004" s="5"/>
      <c r="N1004" s="3"/>
      <c r="O1004" s="3"/>
      <c r="P1004" s="3"/>
      <c r="Q1004" s="3"/>
      <c r="R1004" s="20"/>
      <c r="S1004" s="3"/>
      <c r="V1004" s="19"/>
      <c r="X1004" s="13" t="s">
        <v>11</v>
      </c>
      <c r="Y1004" s="12"/>
      <c r="AA1004" s="9"/>
      <c r="AB1004" s="10"/>
      <c r="AC1004" s="10"/>
      <c r="AD1004" s="5"/>
      <c r="AJ1004" s="3"/>
      <c r="AK1004" s="3"/>
      <c r="AL1004" s="3"/>
      <c r="AM1004" s="3"/>
      <c r="AN1004" s="20"/>
      <c r="AO1004" s="3"/>
    </row>
    <row r="1005" spans="2:41" x14ac:dyDescent="0.25">
      <c r="B1005" s="13" t="s">
        <v>12</v>
      </c>
      <c r="C1005" s="12"/>
      <c r="E1005" s="9"/>
      <c r="F1005" s="10"/>
      <c r="G1005" s="10"/>
      <c r="H1005" s="5"/>
      <c r="N1005" s="3"/>
      <c r="O1005" s="3"/>
      <c r="P1005" s="3"/>
      <c r="Q1005" s="3"/>
      <c r="R1005" s="20"/>
      <c r="S1005" s="3"/>
      <c r="V1005" s="19"/>
      <c r="X1005" s="13" t="s">
        <v>12</v>
      </c>
      <c r="Y1005" s="12"/>
      <c r="AA1005" s="9"/>
      <c r="AB1005" s="10"/>
      <c r="AC1005" s="10"/>
      <c r="AD1005" s="5"/>
      <c r="AJ1005" s="3"/>
      <c r="AK1005" s="3"/>
      <c r="AL1005" s="3"/>
      <c r="AM1005" s="3"/>
      <c r="AN1005" s="20"/>
      <c r="AO1005" s="3"/>
    </row>
    <row r="1006" spans="2:41" x14ac:dyDescent="0.25">
      <c r="B1006" s="13" t="s">
        <v>13</v>
      </c>
      <c r="C1006" s="12"/>
      <c r="E1006" s="9"/>
      <c r="F1006" s="10"/>
      <c r="G1006" s="10"/>
      <c r="H1006" s="5"/>
      <c r="N1006" s="3"/>
      <c r="O1006" s="3"/>
      <c r="P1006" s="3"/>
      <c r="Q1006" s="3"/>
      <c r="R1006" s="20"/>
      <c r="S1006" s="3"/>
      <c r="V1006" s="19"/>
      <c r="X1006" s="13" t="s">
        <v>13</v>
      </c>
      <c r="Y1006" s="12"/>
      <c r="AA1006" s="9"/>
      <c r="AB1006" s="10"/>
      <c r="AC1006" s="10"/>
      <c r="AD1006" s="5"/>
      <c r="AJ1006" s="3"/>
      <c r="AK1006" s="3"/>
      <c r="AL1006" s="3"/>
      <c r="AM1006" s="3"/>
      <c r="AN1006" s="20"/>
      <c r="AO1006" s="3"/>
    </row>
    <row r="1007" spans="2:41" x14ac:dyDescent="0.25">
      <c r="B1007" s="13" t="s">
        <v>14</v>
      </c>
      <c r="C1007" s="12"/>
      <c r="E1007" s="9"/>
      <c r="F1007" s="10"/>
      <c r="G1007" s="10"/>
      <c r="H1007" s="5"/>
      <c r="N1007" s="3"/>
      <c r="O1007" s="3"/>
      <c r="P1007" s="3"/>
      <c r="Q1007" s="3"/>
      <c r="R1007" s="20"/>
      <c r="S1007" s="3"/>
      <c r="V1007" s="19"/>
      <c r="X1007" s="13" t="s">
        <v>14</v>
      </c>
      <c r="Y1007" s="12"/>
      <c r="AA1007" s="9"/>
      <c r="AB1007" s="10"/>
      <c r="AC1007" s="10"/>
      <c r="AD1007" s="5"/>
      <c r="AJ1007" s="3"/>
      <c r="AK1007" s="3"/>
      <c r="AL1007" s="3"/>
      <c r="AM1007" s="3"/>
      <c r="AN1007" s="20"/>
      <c r="AO1007" s="3"/>
    </row>
    <row r="1008" spans="2:41" x14ac:dyDescent="0.25">
      <c r="B1008" s="13" t="s">
        <v>15</v>
      </c>
      <c r="C1008" s="12"/>
      <c r="E1008" s="9"/>
      <c r="F1008" s="10"/>
      <c r="G1008" s="10"/>
      <c r="H1008" s="5"/>
      <c r="N1008" s="3"/>
      <c r="O1008" s="3"/>
      <c r="P1008" s="3"/>
      <c r="Q1008" s="3"/>
      <c r="R1008" s="20"/>
      <c r="S1008" s="3"/>
      <c r="V1008" s="19"/>
      <c r="X1008" s="13" t="s">
        <v>15</v>
      </c>
      <c r="Y1008" s="12"/>
      <c r="AA1008" s="9"/>
      <c r="AB1008" s="10"/>
      <c r="AC1008" s="10"/>
      <c r="AD1008" s="5"/>
      <c r="AJ1008" s="3"/>
      <c r="AK1008" s="3"/>
      <c r="AL1008" s="3"/>
      <c r="AM1008" s="3"/>
      <c r="AN1008" s="20"/>
      <c r="AO1008" s="3"/>
    </row>
    <row r="1009" spans="2:41" x14ac:dyDescent="0.25">
      <c r="B1009" s="13" t="s">
        <v>16</v>
      </c>
      <c r="C1009" s="12"/>
      <c r="E1009" s="161" t="s">
        <v>7</v>
      </c>
      <c r="F1009" s="162"/>
      <c r="G1009" s="163"/>
      <c r="H1009" s="5">
        <f>SUM(H995:H1008)</f>
        <v>0</v>
      </c>
      <c r="N1009" s="3"/>
      <c r="O1009" s="3"/>
      <c r="P1009" s="3"/>
      <c r="Q1009" s="3"/>
      <c r="R1009" s="20"/>
      <c r="S1009" s="3"/>
      <c r="V1009" s="19"/>
      <c r="X1009" s="13" t="s">
        <v>16</v>
      </c>
      <c r="Y1009" s="12"/>
      <c r="AA1009" s="161" t="s">
        <v>7</v>
      </c>
      <c r="AB1009" s="162"/>
      <c r="AC1009" s="163"/>
      <c r="AD1009" s="5">
        <f>SUM(AD995:AD1008)</f>
        <v>0</v>
      </c>
      <c r="AJ1009" s="3"/>
      <c r="AK1009" s="3"/>
      <c r="AL1009" s="3"/>
      <c r="AM1009" s="3"/>
      <c r="AN1009" s="20"/>
      <c r="AO1009" s="3"/>
    </row>
    <row r="1010" spans="2:41" x14ac:dyDescent="0.25">
      <c r="B1010" s="13" t="s">
        <v>17</v>
      </c>
      <c r="C1010" s="12"/>
      <c r="E1010" s="15"/>
      <c r="F1010" s="15"/>
      <c r="G1010" s="15"/>
      <c r="N1010" s="3"/>
      <c r="O1010" s="3"/>
      <c r="P1010" s="3"/>
      <c r="Q1010" s="3"/>
      <c r="R1010" s="20"/>
      <c r="S1010" s="3"/>
      <c r="V1010" s="19"/>
      <c r="X1010" s="13" t="s">
        <v>17</v>
      </c>
      <c r="Y1010" s="12"/>
      <c r="AA1010" s="15"/>
      <c r="AB1010" s="15"/>
      <c r="AC1010" s="15"/>
      <c r="AJ1010" s="3"/>
      <c r="AK1010" s="3"/>
      <c r="AL1010" s="3"/>
      <c r="AM1010" s="3"/>
      <c r="AN1010" s="20"/>
      <c r="AO1010" s="3"/>
    </row>
    <row r="1011" spans="2:41" x14ac:dyDescent="0.25">
      <c r="B1011" s="14"/>
      <c r="C1011" s="12"/>
      <c r="N1011" s="161" t="s">
        <v>7</v>
      </c>
      <c r="O1011" s="162"/>
      <c r="P1011" s="162"/>
      <c r="Q1011" s="163"/>
      <c r="R1011" s="20">
        <f>SUM(R995:R1010)</f>
        <v>0</v>
      </c>
      <c r="S1011" s="3"/>
      <c r="V1011" s="19"/>
      <c r="X1011" s="14"/>
      <c r="Y1011" s="12"/>
      <c r="AJ1011" s="161" t="s">
        <v>7</v>
      </c>
      <c r="AK1011" s="162"/>
      <c r="AL1011" s="162"/>
      <c r="AM1011" s="163"/>
      <c r="AN1011" s="20">
        <f>SUM(AN995:AN1010)</f>
        <v>0</v>
      </c>
      <c r="AO1011" s="3"/>
    </row>
    <row r="1012" spans="2:41" x14ac:dyDescent="0.25">
      <c r="B1012" s="14"/>
      <c r="C1012" s="12"/>
      <c r="V1012" s="19"/>
      <c r="X1012" s="14"/>
      <c r="Y1012" s="12"/>
    </row>
    <row r="1013" spans="2:41" x14ac:dyDescent="0.25">
      <c r="B1013" s="14"/>
      <c r="C1013" s="12"/>
      <c r="V1013" s="19"/>
      <c r="X1013" s="14"/>
      <c r="Y1013" s="12"/>
    </row>
    <row r="1014" spans="2:41" x14ac:dyDescent="0.25">
      <c r="B1014" s="14"/>
      <c r="C1014" s="12"/>
      <c r="E1014" s="16"/>
      <c r="V1014" s="19"/>
      <c r="X1014" s="14"/>
      <c r="Y1014" s="12"/>
      <c r="AA1014" s="16"/>
    </row>
    <row r="1015" spans="2:41" x14ac:dyDescent="0.25">
      <c r="B1015" s="14"/>
      <c r="C1015" s="12"/>
      <c r="V1015" s="19"/>
      <c r="X1015" s="14"/>
      <c r="Y1015" s="12"/>
    </row>
    <row r="1016" spans="2:41" x14ac:dyDescent="0.25">
      <c r="B1016" s="14"/>
      <c r="C1016" s="12"/>
      <c r="V1016" s="19"/>
      <c r="X1016" s="14"/>
      <c r="Y1016" s="12"/>
    </row>
    <row r="1017" spans="2:41" x14ac:dyDescent="0.25">
      <c r="B1017" s="14"/>
      <c r="C1017" s="12"/>
      <c r="V1017" s="19"/>
      <c r="X1017" s="14"/>
      <c r="Y1017" s="12"/>
    </row>
    <row r="1018" spans="2:41" x14ac:dyDescent="0.25">
      <c r="B1018" s="14"/>
      <c r="C1018" s="12"/>
      <c r="V1018" s="19"/>
      <c r="X1018" s="14"/>
      <c r="Y1018" s="12"/>
    </row>
    <row r="1019" spans="2:41" x14ac:dyDescent="0.25">
      <c r="B1019" s="14"/>
      <c r="C1019" s="12"/>
      <c r="V1019" s="19"/>
      <c r="X1019" s="14"/>
      <c r="Y1019" s="12"/>
    </row>
    <row r="1020" spans="2:41" x14ac:dyDescent="0.25">
      <c r="B1020" s="13"/>
      <c r="C1020" s="12"/>
      <c r="V1020" s="19"/>
      <c r="X1020" s="13"/>
      <c r="Y1020" s="12"/>
    </row>
    <row r="1021" spans="2:41" x14ac:dyDescent="0.25">
      <c r="B1021" s="17" t="s">
        <v>18</v>
      </c>
      <c r="C1021" s="18">
        <f>SUM(C1002:C1020)</f>
        <v>0</v>
      </c>
      <c r="D1021" s="30" t="s">
        <v>22</v>
      </c>
      <c r="E1021" s="30" t="s">
        <v>21</v>
      </c>
      <c r="V1021" s="19"/>
      <c r="X1021" s="17" t="s">
        <v>18</v>
      </c>
      <c r="Y1021" s="18">
        <f>SUM(Y1002:Y1020)</f>
        <v>0</v>
      </c>
      <c r="Z1021" s="30" t="s">
        <v>22</v>
      </c>
      <c r="AA1021" s="30" t="s">
        <v>21</v>
      </c>
    </row>
    <row r="1022" spans="2:41" x14ac:dyDescent="0.25">
      <c r="E1022" s="1" t="s">
        <v>19</v>
      </c>
      <c r="V1022" s="19"/>
      <c r="AA1022" s="1" t="s">
        <v>19</v>
      </c>
    </row>
    <row r="1023" spans="2:41" x14ac:dyDescent="0.25">
      <c r="V1023" s="19"/>
    </row>
    <row r="1024" spans="2:41" x14ac:dyDescent="0.25">
      <c r="V1024" s="19"/>
    </row>
    <row r="1025" spans="2:31" x14ac:dyDescent="0.25">
      <c r="V1025" s="19"/>
    </row>
    <row r="1026" spans="2:31" x14ac:dyDescent="0.25">
      <c r="V1026" s="19"/>
    </row>
    <row r="1027" spans="2:31" x14ac:dyDescent="0.25">
      <c r="V1027" s="19"/>
    </row>
    <row r="1028" spans="2:31" x14ac:dyDescent="0.25">
      <c r="V1028" s="19"/>
    </row>
    <row r="1029" spans="2:31" x14ac:dyDescent="0.25">
      <c r="V1029" s="19"/>
    </row>
    <row r="1030" spans="2:31" x14ac:dyDescent="0.25">
      <c r="V1030" s="19"/>
    </row>
    <row r="1031" spans="2:31" x14ac:dyDescent="0.25">
      <c r="V1031" s="19"/>
    </row>
    <row r="1032" spans="2:31" x14ac:dyDescent="0.25">
      <c r="V1032" s="19"/>
    </row>
    <row r="1033" spans="2:31" x14ac:dyDescent="0.25">
      <c r="V1033" s="19"/>
    </row>
    <row r="1034" spans="2:31" x14ac:dyDescent="0.25">
      <c r="V1034" s="19"/>
    </row>
    <row r="1035" spans="2:31" x14ac:dyDescent="0.25">
      <c r="V1035" s="19"/>
      <c r="AC1035" s="164" t="s">
        <v>29</v>
      </c>
      <c r="AD1035" s="164"/>
      <c r="AE1035" s="164"/>
    </row>
    <row r="1036" spans="2:31" x14ac:dyDescent="0.25">
      <c r="H1036" s="165" t="s">
        <v>28</v>
      </c>
      <c r="I1036" s="165"/>
      <c r="J1036" s="165"/>
      <c r="V1036" s="19"/>
      <c r="AC1036" s="164"/>
      <c r="AD1036" s="164"/>
      <c r="AE1036" s="164"/>
    </row>
    <row r="1037" spans="2:31" x14ac:dyDescent="0.25">
      <c r="H1037" s="165"/>
      <c r="I1037" s="165"/>
      <c r="J1037" s="165"/>
      <c r="V1037" s="19"/>
      <c r="AC1037" s="164"/>
      <c r="AD1037" s="164"/>
      <c r="AE1037" s="164"/>
    </row>
    <row r="1038" spans="2:31" x14ac:dyDescent="0.25">
      <c r="V1038" s="19"/>
    </row>
    <row r="1039" spans="2:31" x14ac:dyDescent="0.25">
      <c r="V1039" s="19"/>
    </row>
    <row r="1040" spans="2:31" ht="23.25" x14ac:dyDescent="0.35">
      <c r="B1040" s="24" t="s">
        <v>72</v>
      </c>
      <c r="V1040" s="19"/>
      <c r="X1040" s="24" t="s">
        <v>74</v>
      </c>
    </row>
    <row r="1041" spans="2:41" ht="23.25" x14ac:dyDescent="0.35">
      <c r="B1041" s="25" t="s">
        <v>32</v>
      </c>
      <c r="C1041" s="22">
        <f>IF(X993="PAGADO",0,Y998)</f>
        <v>0</v>
      </c>
      <c r="E1041" s="166" t="s">
        <v>20</v>
      </c>
      <c r="F1041" s="166"/>
      <c r="G1041" s="166"/>
      <c r="H1041" s="166"/>
      <c r="V1041" s="19"/>
      <c r="X1041" s="25" t="s">
        <v>32</v>
      </c>
      <c r="Y1041" s="22">
        <f>IF(B1041="PAGADO",0,C1046)</f>
        <v>0</v>
      </c>
      <c r="AA1041" s="166" t="s">
        <v>20</v>
      </c>
      <c r="AB1041" s="166"/>
      <c r="AC1041" s="166"/>
      <c r="AD1041" s="166"/>
    </row>
    <row r="1042" spans="2:41" x14ac:dyDescent="0.25">
      <c r="B1042" s="1" t="s">
        <v>0</v>
      </c>
      <c r="C1042" s="21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9"/>
      <c r="X1042" s="1" t="s">
        <v>0</v>
      </c>
      <c r="Y1042" s="21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2"/>
      <c r="E1043" s="4"/>
      <c r="F1043" s="3"/>
      <c r="G1043" s="3"/>
      <c r="H1043" s="5"/>
      <c r="N1043" s="3"/>
      <c r="O1043" s="3"/>
      <c r="P1043" s="3"/>
      <c r="Q1043" s="3"/>
      <c r="R1043" s="20"/>
      <c r="S1043" s="3"/>
      <c r="V1043" s="19"/>
      <c r="Y1043" s="22"/>
      <c r="AA1043" s="4"/>
      <c r="AB1043" s="3"/>
      <c r="AC1043" s="3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" t="s">
        <v>24</v>
      </c>
      <c r="C1044" s="21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20"/>
      <c r="S1044" s="3"/>
      <c r="V1044" s="19"/>
      <c r="X1044" s="1" t="s">
        <v>24</v>
      </c>
      <c r="Y1044" s="21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" t="s">
        <v>9</v>
      </c>
      <c r="C1045" s="22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20"/>
      <c r="S1045" s="3"/>
      <c r="V1045" s="19"/>
      <c r="X1045" s="1" t="s">
        <v>9</v>
      </c>
      <c r="Y1045" s="22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6" t="s">
        <v>25</v>
      </c>
      <c r="C1046" s="23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20"/>
      <c r="S1046" s="3"/>
      <c r="V1046" s="19"/>
      <c r="X1046" s="6" t="s">
        <v>8</v>
      </c>
      <c r="Y1046" s="23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20"/>
      <c r="AO1046" s="3"/>
    </row>
    <row r="1047" spans="2:41" ht="26.25" x14ac:dyDescent="0.4">
      <c r="B1047" s="167" t="str">
        <f>IF(C1046&lt;0,"NO PAGAR","COBRAR")</f>
        <v>COBRAR</v>
      </c>
      <c r="C1047" s="167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67" t="str">
        <f>IF(Y1046&lt;0,"NO PAGAR","COBRAR")</f>
        <v>COBRAR</v>
      </c>
      <c r="Y1047" s="167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59" t="s">
        <v>9</v>
      </c>
      <c r="C1048" s="160"/>
      <c r="E1048" s="9"/>
      <c r="F1048" s="10"/>
      <c r="G1048" s="10"/>
      <c r="H1048" s="5"/>
      <c r="N1048" s="3"/>
      <c r="O1048" s="3"/>
      <c r="P1048" s="3"/>
      <c r="Q1048" s="3"/>
      <c r="R1048" s="20"/>
      <c r="S1048" s="3"/>
      <c r="V1048" s="19"/>
      <c r="X1048" s="159" t="s">
        <v>9</v>
      </c>
      <c r="Y1048" s="160"/>
      <c r="AA1048" s="9"/>
      <c r="AB1048" s="10"/>
      <c r="AC1048" s="10"/>
      <c r="AD1048" s="5"/>
      <c r="AJ1048" s="3"/>
      <c r="AK1048" s="3"/>
      <c r="AL1048" s="3"/>
      <c r="AM1048" s="3"/>
      <c r="AN1048" s="20"/>
      <c r="AO1048" s="3"/>
    </row>
    <row r="1049" spans="2:41" x14ac:dyDescent="0.25">
      <c r="B1049" s="11" t="str">
        <f>IF(C1082&lt;0,"SALDO A FAVOR","SALDO ADELANTAD0'")</f>
        <v>SALDO ADELANTAD0'</v>
      </c>
      <c r="C1049" s="12">
        <f>IF(Y993&lt;=0,Y993*-1)</f>
        <v>0</v>
      </c>
      <c r="E1049" s="9"/>
      <c r="F1049" s="10"/>
      <c r="G1049" s="10"/>
      <c r="H1049" s="5"/>
      <c r="N1049" s="3"/>
      <c r="O1049" s="3"/>
      <c r="P1049" s="3"/>
      <c r="Q1049" s="3"/>
      <c r="R1049" s="20"/>
      <c r="S1049" s="3"/>
      <c r="V1049" s="19"/>
      <c r="X1049" s="11" t="str">
        <f>IF(C1046&lt;0,"SALDO ADELANTADO","SALDO A FAVOR'")</f>
        <v>SALDO A FAVOR'</v>
      </c>
      <c r="Y1049" s="12">
        <f>IF(C1046&lt;=0,C1046*-1)</f>
        <v>0</v>
      </c>
      <c r="AA1049" s="9"/>
      <c r="AB1049" s="10"/>
      <c r="AC1049" s="10"/>
      <c r="AD1049" s="5"/>
      <c r="AJ1049" s="3"/>
      <c r="AK1049" s="3"/>
      <c r="AL1049" s="3"/>
      <c r="AM1049" s="3"/>
      <c r="AN1049" s="20"/>
      <c r="AO1049" s="3"/>
    </row>
    <row r="1050" spans="2:41" x14ac:dyDescent="0.25">
      <c r="B1050" s="13" t="s">
        <v>10</v>
      </c>
      <c r="C1050" s="12">
        <f>R1059</f>
        <v>0</v>
      </c>
      <c r="E1050" s="9"/>
      <c r="F1050" s="10"/>
      <c r="G1050" s="10"/>
      <c r="H1050" s="5"/>
      <c r="N1050" s="3"/>
      <c r="O1050" s="3"/>
      <c r="P1050" s="3"/>
      <c r="Q1050" s="3"/>
      <c r="R1050" s="20"/>
      <c r="S1050" s="3"/>
      <c r="V1050" s="19"/>
      <c r="X1050" s="13" t="s">
        <v>10</v>
      </c>
      <c r="Y1050" s="12">
        <f>AN1059</f>
        <v>0</v>
      </c>
      <c r="AA1050" s="9"/>
      <c r="AB1050" s="10"/>
      <c r="AC1050" s="10"/>
      <c r="AD1050" s="5"/>
      <c r="AJ1050" s="3"/>
      <c r="AK1050" s="3"/>
      <c r="AL1050" s="3"/>
      <c r="AM1050" s="3"/>
      <c r="AN1050" s="20"/>
      <c r="AO1050" s="3"/>
    </row>
    <row r="1051" spans="2:41" x14ac:dyDescent="0.25">
      <c r="B1051" s="13" t="s">
        <v>11</v>
      </c>
      <c r="C1051" s="12"/>
      <c r="E1051" s="9"/>
      <c r="F1051" s="10"/>
      <c r="G1051" s="10"/>
      <c r="H1051" s="5"/>
      <c r="N1051" s="3"/>
      <c r="O1051" s="3"/>
      <c r="P1051" s="3"/>
      <c r="Q1051" s="3"/>
      <c r="R1051" s="20"/>
      <c r="S1051" s="3"/>
      <c r="V1051" s="19"/>
      <c r="X1051" s="13" t="s">
        <v>11</v>
      </c>
      <c r="Y1051" s="12"/>
      <c r="AA1051" s="9"/>
      <c r="AB1051" s="10"/>
      <c r="AC1051" s="10"/>
      <c r="AD1051" s="5"/>
      <c r="AJ1051" s="3"/>
      <c r="AK1051" s="3"/>
      <c r="AL1051" s="3"/>
      <c r="AM1051" s="3"/>
      <c r="AN1051" s="20"/>
      <c r="AO1051" s="3"/>
    </row>
    <row r="1052" spans="2:41" x14ac:dyDescent="0.25">
      <c r="B1052" s="13" t="s">
        <v>12</v>
      </c>
      <c r="C1052" s="12"/>
      <c r="E1052" s="9"/>
      <c r="F1052" s="10"/>
      <c r="G1052" s="10"/>
      <c r="H1052" s="5"/>
      <c r="N1052" s="3"/>
      <c r="O1052" s="3"/>
      <c r="P1052" s="3"/>
      <c r="Q1052" s="3"/>
      <c r="R1052" s="20"/>
      <c r="S1052" s="3"/>
      <c r="V1052" s="19"/>
      <c r="X1052" s="13" t="s">
        <v>12</v>
      </c>
      <c r="Y1052" s="12"/>
      <c r="AA1052" s="9"/>
      <c r="AB1052" s="10"/>
      <c r="AC1052" s="10"/>
      <c r="AD1052" s="5"/>
      <c r="AJ1052" s="3"/>
      <c r="AK1052" s="3"/>
      <c r="AL1052" s="3"/>
      <c r="AM1052" s="3"/>
      <c r="AN1052" s="20"/>
      <c r="AO1052" s="3"/>
    </row>
    <row r="1053" spans="2:41" x14ac:dyDescent="0.25">
      <c r="B1053" s="13" t="s">
        <v>13</v>
      </c>
      <c r="C1053" s="12"/>
      <c r="E1053" s="9"/>
      <c r="F1053" s="10"/>
      <c r="G1053" s="10"/>
      <c r="H1053" s="5"/>
      <c r="N1053" s="3"/>
      <c r="O1053" s="3"/>
      <c r="P1053" s="3"/>
      <c r="Q1053" s="3"/>
      <c r="R1053" s="20"/>
      <c r="S1053" s="3"/>
      <c r="V1053" s="19"/>
      <c r="X1053" s="13" t="s">
        <v>13</v>
      </c>
      <c r="Y1053" s="12"/>
      <c r="AA1053" s="9"/>
      <c r="AB1053" s="10"/>
      <c r="AC1053" s="10"/>
      <c r="AD1053" s="5"/>
      <c r="AJ1053" s="3"/>
      <c r="AK1053" s="3"/>
      <c r="AL1053" s="3"/>
      <c r="AM1053" s="3"/>
      <c r="AN1053" s="20"/>
      <c r="AO1053" s="3"/>
    </row>
    <row r="1054" spans="2:41" x14ac:dyDescent="0.25">
      <c r="B1054" s="13" t="s">
        <v>14</v>
      </c>
      <c r="C1054" s="12"/>
      <c r="E1054" s="9"/>
      <c r="F1054" s="10"/>
      <c r="G1054" s="10"/>
      <c r="H1054" s="5"/>
      <c r="N1054" s="3"/>
      <c r="O1054" s="3"/>
      <c r="P1054" s="3"/>
      <c r="Q1054" s="3"/>
      <c r="R1054" s="20"/>
      <c r="S1054" s="3"/>
      <c r="V1054" s="19"/>
      <c r="X1054" s="13" t="s">
        <v>14</v>
      </c>
      <c r="Y1054" s="12"/>
      <c r="AA1054" s="9"/>
      <c r="AB1054" s="10"/>
      <c r="AC1054" s="10"/>
      <c r="AD1054" s="5"/>
      <c r="AJ1054" s="3"/>
      <c r="AK1054" s="3"/>
      <c r="AL1054" s="3"/>
      <c r="AM1054" s="3"/>
      <c r="AN1054" s="20"/>
      <c r="AO1054" s="3"/>
    </row>
    <row r="1055" spans="2:41" x14ac:dyDescent="0.25">
      <c r="B1055" s="13" t="s">
        <v>15</v>
      </c>
      <c r="C1055" s="12"/>
      <c r="E1055" s="9"/>
      <c r="F1055" s="10"/>
      <c r="G1055" s="10"/>
      <c r="H1055" s="5"/>
      <c r="N1055" s="3"/>
      <c r="O1055" s="3"/>
      <c r="P1055" s="3"/>
      <c r="Q1055" s="3"/>
      <c r="R1055" s="20"/>
      <c r="S1055" s="3"/>
      <c r="V1055" s="19"/>
      <c r="X1055" s="13" t="s">
        <v>15</v>
      </c>
      <c r="Y1055" s="12"/>
      <c r="AA1055" s="9"/>
      <c r="AB1055" s="10"/>
      <c r="AC1055" s="10"/>
      <c r="AD1055" s="5"/>
      <c r="AJ1055" s="3"/>
      <c r="AK1055" s="3"/>
      <c r="AL1055" s="3"/>
      <c r="AM1055" s="3"/>
      <c r="AN1055" s="20"/>
      <c r="AO1055" s="3"/>
    </row>
    <row r="1056" spans="2:41" x14ac:dyDescent="0.25">
      <c r="B1056" s="13" t="s">
        <v>16</v>
      </c>
      <c r="C1056" s="12"/>
      <c r="E1056" s="9"/>
      <c r="F1056" s="10"/>
      <c r="G1056" s="10"/>
      <c r="H1056" s="5"/>
      <c r="N1056" s="3"/>
      <c r="O1056" s="3"/>
      <c r="P1056" s="3"/>
      <c r="Q1056" s="3"/>
      <c r="R1056" s="20"/>
      <c r="S1056" s="3"/>
      <c r="V1056" s="19"/>
      <c r="X1056" s="13" t="s">
        <v>16</v>
      </c>
      <c r="Y1056" s="12"/>
      <c r="AA1056" s="9"/>
      <c r="AB1056" s="10"/>
      <c r="AC1056" s="10"/>
      <c r="AD1056" s="5"/>
      <c r="AJ1056" s="3"/>
      <c r="AK1056" s="3"/>
      <c r="AL1056" s="3"/>
      <c r="AM1056" s="3"/>
      <c r="AN1056" s="20"/>
      <c r="AO1056" s="3"/>
    </row>
    <row r="1057" spans="2:41" x14ac:dyDescent="0.25">
      <c r="B1057" s="13" t="s">
        <v>17</v>
      </c>
      <c r="C1057" s="12"/>
      <c r="E1057" s="161" t="s">
        <v>7</v>
      </c>
      <c r="F1057" s="162"/>
      <c r="G1057" s="163"/>
      <c r="H1057" s="5">
        <f>SUM(H1043:H1056)</f>
        <v>0</v>
      </c>
      <c r="N1057" s="3"/>
      <c r="O1057" s="3"/>
      <c r="P1057" s="3"/>
      <c r="Q1057" s="3"/>
      <c r="R1057" s="20"/>
      <c r="S1057" s="3"/>
      <c r="V1057" s="19"/>
      <c r="X1057" s="13" t="s">
        <v>17</v>
      </c>
      <c r="Y1057" s="12"/>
      <c r="AA1057" s="161" t="s">
        <v>7</v>
      </c>
      <c r="AB1057" s="162"/>
      <c r="AC1057" s="163"/>
      <c r="AD1057" s="5">
        <f>SUM(AD1043:AD1056)</f>
        <v>0</v>
      </c>
      <c r="AJ1057" s="3"/>
      <c r="AK1057" s="3"/>
      <c r="AL1057" s="3"/>
      <c r="AM1057" s="3"/>
      <c r="AN1057" s="20"/>
      <c r="AO1057" s="3"/>
    </row>
    <row r="1058" spans="2:41" x14ac:dyDescent="0.25">
      <c r="B1058" s="14"/>
      <c r="C1058" s="12"/>
      <c r="E1058" s="15"/>
      <c r="F1058" s="15"/>
      <c r="G1058" s="15"/>
      <c r="N1058" s="3"/>
      <c r="O1058" s="3"/>
      <c r="P1058" s="3"/>
      <c r="Q1058" s="3"/>
      <c r="R1058" s="20"/>
      <c r="S1058" s="3"/>
      <c r="V1058" s="19"/>
      <c r="X1058" s="14"/>
      <c r="Y1058" s="12"/>
      <c r="AA1058" s="15"/>
      <c r="AB1058" s="15"/>
      <c r="AC1058" s="15"/>
      <c r="AJ1058" s="3"/>
      <c r="AK1058" s="3"/>
      <c r="AL1058" s="3"/>
      <c r="AM1058" s="3"/>
      <c r="AN1058" s="20"/>
      <c r="AO1058" s="3"/>
    </row>
    <row r="1059" spans="2:41" x14ac:dyDescent="0.25">
      <c r="B1059" s="14"/>
      <c r="C1059" s="12"/>
      <c r="N1059" s="161" t="s">
        <v>7</v>
      </c>
      <c r="O1059" s="162"/>
      <c r="P1059" s="162"/>
      <c r="Q1059" s="163"/>
      <c r="R1059" s="20">
        <f>SUM(R1043:R1058)</f>
        <v>0</v>
      </c>
      <c r="S1059" s="3"/>
      <c r="V1059" s="19"/>
      <c r="X1059" s="14"/>
      <c r="Y1059" s="12"/>
      <c r="AJ1059" s="161" t="s">
        <v>7</v>
      </c>
      <c r="AK1059" s="162"/>
      <c r="AL1059" s="162"/>
      <c r="AM1059" s="163"/>
      <c r="AN1059" s="20">
        <f>SUM(AN1043:AN1058)</f>
        <v>0</v>
      </c>
      <c r="AO1059" s="3"/>
    </row>
    <row r="1060" spans="2:41" x14ac:dyDescent="0.25">
      <c r="B1060" s="14"/>
      <c r="C1060" s="12"/>
      <c r="V1060" s="19"/>
      <c r="X1060" s="14"/>
      <c r="Y1060" s="12"/>
    </row>
    <row r="1061" spans="2:41" x14ac:dyDescent="0.25">
      <c r="B1061" s="14"/>
      <c r="C1061" s="12"/>
      <c r="V1061" s="19"/>
      <c r="X1061" s="14"/>
      <c r="Y1061" s="12"/>
    </row>
    <row r="1062" spans="2:41" x14ac:dyDescent="0.25">
      <c r="B1062" s="14"/>
      <c r="C1062" s="12"/>
      <c r="E1062" s="16"/>
      <c r="V1062" s="19"/>
      <c r="X1062" s="14"/>
      <c r="Y1062" s="12"/>
      <c r="AA1062" s="16"/>
    </row>
    <row r="1063" spans="2:41" x14ac:dyDescent="0.25">
      <c r="B1063" s="14"/>
      <c r="C1063" s="12"/>
      <c r="V1063" s="19"/>
      <c r="X1063" s="14"/>
      <c r="Y1063" s="12"/>
    </row>
    <row r="1064" spans="2:41" x14ac:dyDescent="0.25">
      <c r="B1064" s="14"/>
      <c r="C1064" s="12"/>
      <c r="V1064" s="19"/>
      <c r="X1064" s="14"/>
      <c r="Y1064" s="12"/>
    </row>
    <row r="1065" spans="2:41" x14ac:dyDescent="0.25">
      <c r="B1065" s="14"/>
      <c r="C1065" s="12"/>
      <c r="V1065" s="19"/>
      <c r="X1065" s="14"/>
      <c r="Y1065" s="12"/>
    </row>
    <row r="1066" spans="2:41" x14ac:dyDescent="0.25">
      <c r="B1066" s="14"/>
      <c r="C1066" s="12"/>
      <c r="V1066" s="19"/>
      <c r="X1066" s="14"/>
      <c r="Y1066" s="12"/>
    </row>
    <row r="1067" spans="2:41" x14ac:dyDescent="0.25">
      <c r="B1067" s="13"/>
      <c r="C1067" s="12"/>
      <c r="V1067" s="19"/>
      <c r="X1067" s="13"/>
      <c r="Y1067" s="12"/>
    </row>
    <row r="1068" spans="2:41" x14ac:dyDescent="0.25">
      <c r="B1068" s="17" t="s">
        <v>18</v>
      </c>
      <c r="C1068" s="18">
        <f>SUM(C1049:C1067)</f>
        <v>0</v>
      </c>
      <c r="V1068" s="19"/>
      <c r="X1068" s="17" t="s">
        <v>18</v>
      </c>
      <c r="Y1068" s="18">
        <f>SUM(Y1049:Y1067)</f>
        <v>0</v>
      </c>
    </row>
    <row r="1069" spans="2:41" x14ac:dyDescent="0.25">
      <c r="D1069" s="30" t="s">
        <v>22</v>
      </c>
      <c r="E1069" s="30" t="s">
        <v>21</v>
      </c>
      <c r="V1069" s="19"/>
      <c r="Z1069" s="30" t="s">
        <v>22</v>
      </c>
      <c r="AA1069" s="30" t="s">
        <v>21</v>
      </c>
    </row>
    <row r="1070" spans="2:41" x14ac:dyDescent="0.25">
      <c r="E1070" s="1" t="s">
        <v>19</v>
      </c>
      <c r="V1070" s="19"/>
      <c r="AA1070" s="1" t="s">
        <v>19</v>
      </c>
    </row>
    <row r="1071" spans="2:41" x14ac:dyDescent="0.25">
      <c r="V1071" s="19"/>
    </row>
    <row r="1072" spans="2:41" x14ac:dyDescent="0.25">
      <c r="V1072" s="19"/>
    </row>
    <row r="1073" spans="1:43" x14ac:dyDescent="0.25">
      <c r="V1073" s="19"/>
    </row>
    <row r="1074" spans="1:43" x14ac:dyDescent="0.25">
      <c r="V1074" s="19"/>
    </row>
    <row r="1075" spans="1:43" x14ac:dyDescent="0.25">
      <c r="V1075" s="19"/>
    </row>
    <row r="1076" spans="1:43" x14ac:dyDescent="0.25">
      <c r="V1076" s="19"/>
    </row>
    <row r="1077" spans="1:43" x14ac:dyDescent="0.25">
      <c r="A1077" s="19"/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</row>
    <row r="1078" spans="1:43" x14ac:dyDescent="0.25">
      <c r="A1078" s="19"/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</row>
    <row r="1079" spans="1:43" x14ac:dyDescent="0.25">
      <c r="A1079" s="19"/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</row>
    <row r="1080" spans="1:43" x14ac:dyDescent="0.25">
      <c r="V1080" s="19"/>
    </row>
    <row r="1081" spans="1:43" x14ac:dyDescent="0.25">
      <c r="H1081" s="165" t="s">
        <v>30</v>
      </c>
      <c r="I1081" s="165"/>
      <c r="J1081" s="165"/>
      <c r="V1081" s="19"/>
      <c r="AA1081" s="165" t="s">
        <v>31</v>
      </c>
      <c r="AB1081" s="165"/>
      <c r="AC1081" s="165"/>
    </row>
    <row r="1082" spans="1:43" x14ac:dyDescent="0.25">
      <c r="H1082" s="165"/>
      <c r="I1082" s="165"/>
      <c r="J1082" s="165"/>
      <c r="V1082" s="19"/>
      <c r="AA1082" s="165"/>
      <c r="AB1082" s="165"/>
      <c r="AC1082" s="165"/>
    </row>
    <row r="1083" spans="1:43" x14ac:dyDescent="0.25">
      <c r="V1083" s="19"/>
    </row>
    <row r="1084" spans="1:43" x14ac:dyDescent="0.25">
      <c r="V1084" s="19"/>
    </row>
    <row r="1085" spans="1:43" ht="23.25" x14ac:dyDescent="0.35">
      <c r="B1085" s="26" t="s">
        <v>72</v>
      </c>
      <c r="V1085" s="19"/>
      <c r="X1085" s="24" t="s">
        <v>72</v>
      </c>
    </row>
    <row r="1086" spans="1:43" ht="23.25" x14ac:dyDescent="0.35">
      <c r="B1086" s="25" t="s">
        <v>32</v>
      </c>
      <c r="C1086" s="22">
        <f>IF(X1041="PAGADO",0,C1046)</f>
        <v>0</v>
      </c>
      <c r="E1086" s="166" t="s">
        <v>20</v>
      </c>
      <c r="F1086" s="166"/>
      <c r="G1086" s="166"/>
      <c r="H1086" s="166"/>
      <c r="V1086" s="19"/>
      <c r="X1086" s="25" t="s">
        <v>32</v>
      </c>
      <c r="Y1086" s="22">
        <f>IF(B1886="PAGADO",0,C1091)</f>
        <v>0</v>
      </c>
      <c r="AA1086" s="166" t="s">
        <v>20</v>
      </c>
      <c r="AB1086" s="166"/>
      <c r="AC1086" s="166"/>
      <c r="AD1086" s="166"/>
    </row>
    <row r="1087" spans="1:43" x14ac:dyDescent="0.25">
      <c r="B1087" s="1" t="s">
        <v>0</v>
      </c>
      <c r="C1087" s="21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9"/>
      <c r="X1087" s="1" t="s">
        <v>0</v>
      </c>
      <c r="Y1087" s="21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 x14ac:dyDescent="0.25">
      <c r="C1088" s="22"/>
      <c r="E1088" s="4"/>
      <c r="F1088" s="3"/>
      <c r="G1088" s="3"/>
      <c r="H1088" s="5"/>
      <c r="N1088" s="3"/>
      <c r="O1088" s="3"/>
      <c r="P1088" s="3"/>
      <c r="Q1088" s="3"/>
      <c r="R1088" s="20"/>
      <c r="S1088" s="3"/>
      <c r="V1088" s="19"/>
      <c r="Y1088" s="22"/>
      <c r="AA1088" s="4"/>
      <c r="AB1088" s="3"/>
      <c r="AC1088" s="3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" t="s">
        <v>24</v>
      </c>
      <c r="C1089" s="21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20"/>
      <c r="S1089" s="3"/>
      <c r="V1089" s="19"/>
      <c r="X1089" s="1" t="s">
        <v>24</v>
      </c>
      <c r="Y1089" s="21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" t="s">
        <v>9</v>
      </c>
      <c r="C1090" s="22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20"/>
      <c r="S1090" s="3"/>
      <c r="V1090" s="19"/>
      <c r="X1090" s="1" t="s">
        <v>9</v>
      </c>
      <c r="Y1090" s="22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6" t="s">
        <v>26</v>
      </c>
      <c r="C1091" s="23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20"/>
      <c r="S1091" s="3"/>
      <c r="V1091" s="19"/>
      <c r="X1091" s="6" t="s">
        <v>27</v>
      </c>
      <c r="Y1091" s="23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20"/>
      <c r="AO1091" s="3"/>
    </row>
    <row r="1092" spans="2:41" ht="23.25" x14ac:dyDescent="0.35">
      <c r="B1092" s="6"/>
      <c r="C1092" s="7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68" t="str">
        <f>IF(Y1091&lt;0,"NO PAGAR","COBRAR'")</f>
        <v>COBRAR'</v>
      </c>
      <c r="Y1092" s="168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ht="23.25" x14ac:dyDescent="0.35">
      <c r="B1093" s="168" t="str">
        <f>IF(C1091&lt;0,"NO PAGAR","COBRAR'")</f>
        <v>COBRAR'</v>
      </c>
      <c r="C1093" s="168"/>
      <c r="E1093" s="9"/>
      <c r="F1093" s="10"/>
      <c r="G1093" s="10"/>
      <c r="H1093" s="5"/>
      <c r="N1093" s="3"/>
      <c r="O1093" s="3"/>
      <c r="P1093" s="3"/>
      <c r="Q1093" s="3"/>
      <c r="R1093" s="20"/>
      <c r="S1093" s="3"/>
      <c r="V1093" s="19"/>
      <c r="X1093" s="6"/>
      <c r="Y1093" s="8"/>
      <c r="AA1093" s="9"/>
      <c r="AB1093" s="10"/>
      <c r="AC1093" s="10"/>
      <c r="AD1093" s="5"/>
      <c r="AJ1093" s="3"/>
      <c r="AK1093" s="3"/>
      <c r="AL1093" s="3"/>
      <c r="AM1093" s="3"/>
      <c r="AN1093" s="20"/>
      <c r="AO1093" s="3"/>
    </row>
    <row r="1094" spans="2:41" x14ac:dyDescent="0.25">
      <c r="B1094" s="159" t="s">
        <v>9</v>
      </c>
      <c r="C1094" s="160"/>
      <c r="E1094" s="9"/>
      <c r="F1094" s="10"/>
      <c r="G1094" s="10"/>
      <c r="H1094" s="5"/>
      <c r="N1094" s="3"/>
      <c r="O1094" s="3"/>
      <c r="P1094" s="3"/>
      <c r="Q1094" s="3"/>
      <c r="R1094" s="20"/>
      <c r="S1094" s="3"/>
      <c r="V1094" s="19"/>
      <c r="X1094" s="159" t="s">
        <v>9</v>
      </c>
      <c r="Y1094" s="160"/>
      <c r="AA1094" s="9"/>
      <c r="AB1094" s="10"/>
      <c r="AC1094" s="10"/>
      <c r="AD1094" s="5"/>
      <c r="AJ1094" s="3"/>
      <c r="AK1094" s="3"/>
      <c r="AL1094" s="3"/>
      <c r="AM1094" s="3"/>
      <c r="AN1094" s="20"/>
      <c r="AO1094" s="3"/>
    </row>
    <row r="1095" spans="2:41" x14ac:dyDescent="0.25">
      <c r="B1095" s="11" t="str">
        <f>IF(Y1046&lt;0,"SALDO ADELANTADO","SALDO A FAVOR '")</f>
        <v>SALDO A FAVOR '</v>
      </c>
      <c r="C1095" s="12">
        <f>IF(Y1046&lt;=0,Y1046*-1)</f>
        <v>0</v>
      </c>
      <c r="E1095" s="9"/>
      <c r="F1095" s="10"/>
      <c r="G1095" s="10"/>
      <c r="H1095" s="5"/>
      <c r="N1095" s="3"/>
      <c r="O1095" s="3"/>
      <c r="P1095" s="3"/>
      <c r="Q1095" s="3"/>
      <c r="R1095" s="20"/>
      <c r="S1095" s="3"/>
      <c r="V1095" s="19"/>
      <c r="X1095" s="11" t="str">
        <f>IF(C1091&lt;0,"SALDO ADELANTADO","SALDO A FAVOR'")</f>
        <v>SALDO A FAVOR'</v>
      </c>
      <c r="Y1095" s="12">
        <f>IF(C1091&lt;=0,C1091*-1)</f>
        <v>0</v>
      </c>
      <c r="AA1095" s="9"/>
      <c r="AB1095" s="10"/>
      <c r="AC1095" s="10"/>
      <c r="AD1095" s="5"/>
      <c r="AJ1095" s="3"/>
      <c r="AK1095" s="3"/>
      <c r="AL1095" s="3"/>
      <c r="AM1095" s="3"/>
      <c r="AN1095" s="20"/>
      <c r="AO1095" s="3"/>
    </row>
    <row r="1096" spans="2:41" x14ac:dyDescent="0.25">
      <c r="B1096" s="13" t="s">
        <v>10</v>
      </c>
      <c r="C1096" s="12">
        <f>R1104</f>
        <v>0</v>
      </c>
      <c r="E1096" s="9"/>
      <c r="F1096" s="10"/>
      <c r="G1096" s="10"/>
      <c r="H1096" s="5"/>
      <c r="N1096" s="3"/>
      <c r="O1096" s="3"/>
      <c r="P1096" s="3"/>
      <c r="Q1096" s="3"/>
      <c r="R1096" s="20"/>
      <c r="S1096" s="3"/>
      <c r="V1096" s="19"/>
      <c r="X1096" s="13" t="s">
        <v>10</v>
      </c>
      <c r="Y1096" s="12">
        <f>AN1104</f>
        <v>0</v>
      </c>
      <c r="AA1096" s="9"/>
      <c r="AB1096" s="10"/>
      <c r="AC1096" s="10"/>
      <c r="AD1096" s="5"/>
      <c r="AJ1096" s="3"/>
      <c r="AK1096" s="3"/>
      <c r="AL1096" s="3"/>
      <c r="AM1096" s="3"/>
      <c r="AN1096" s="20"/>
      <c r="AO1096" s="3"/>
    </row>
    <row r="1097" spans="2:41" x14ac:dyDescent="0.25">
      <c r="B1097" s="13" t="s">
        <v>11</v>
      </c>
      <c r="C1097" s="12"/>
      <c r="E1097" s="9"/>
      <c r="F1097" s="10"/>
      <c r="G1097" s="10"/>
      <c r="H1097" s="5"/>
      <c r="N1097" s="3"/>
      <c r="O1097" s="3"/>
      <c r="P1097" s="3"/>
      <c r="Q1097" s="3"/>
      <c r="R1097" s="20"/>
      <c r="S1097" s="3"/>
      <c r="V1097" s="19"/>
      <c r="X1097" s="13" t="s">
        <v>11</v>
      </c>
      <c r="Y1097" s="12"/>
      <c r="AA1097" s="9"/>
      <c r="AB1097" s="10"/>
      <c r="AC1097" s="10"/>
      <c r="AD1097" s="5"/>
      <c r="AJ1097" s="3"/>
      <c r="AK1097" s="3"/>
      <c r="AL1097" s="3"/>
      <c r="AM1097" s="3"/>
      <c r="AN1097" s="20"/>
      <c r="AO1097" s="3"/>
    </row>
    <row r="1098" spans="2:41" x14ac:dyDescent="0.25">
      <c r="B1098" s="13" t="s">
        <v>12</v>
      </c>
      <c r="C1098" s="12"/>
      <c r="E1098" s="9"/>
      <c r="F1098" s="10"/>
      <c r="G1098" s="10"/>
      <c r="H1098" s="5"/>
      <c r="N1098" s="3"/>
      <c r="O1098" s="3"/>
      <c r="P1098" s="3"/>
      <c r="Q1098" s="3"/>
      <c r="R1098" s="20"/>
      <c r="S1098" s="3"/>
      <c r="V1098" s="19"/>
      <c r="X1098" s="13" t="s">
        <v>12</v>
      </c>
      <c r="Y1098" s="12"/>
      <c r="AA1098" s="9"/>
      <c r="AB1098" s="10"/>
      <c r="AC1098" s="10"/>
      <c r="AD1098" s="5"/>
      <c r="AJ1098" s="3"/>
      <c r="AK1098" s="3"/>
      <c r="AL1098" s="3"/>
      <c r="AM1098" s="3"/>
      <c r="AN1098" s="20"/>
      <c r="AO1098" s="3"/>
    </row>
    <row r="1099" spans="2:41" x14ac:dyDescent="0.25">
      <c r="B1099" s="13" t="s">
        <v>13</v>
      </c>
      <c r="C1099" s="12"/>
      <c r="E1099" s="9"/>
      <c r="F1099" s="10"/>
      <c r="G1099" s="10"/>
      <c r="H1099" s="5"/>
      <c r="N1099" s="3"/>
      <c r="O1099" s="3"/>
      <c r="P1099" s="3"/>
      <c r="Q1099" s="3"/>
      <c r="R1099" s="20"/>
      <c r="S1099" s="3"/>
      <c r="V1099" s="19"/>
      <c r="X1099" s="13" t="s">
        <v>13</v>
      </c>
      <c r="Y1099" s="12"/>
      <c r="AA1099" s="9"/>
      <c r="AB1099" s="10"/>
      <c r="AC1099" s="10"/>
      <c r="AD1099" s="5"/>
      <c r="AJ1099" s="3"/>
      <c r="AK1099" s="3"/>
      <c r="AL1099" s="3"/>
      <c r="AM1099" s="3"/>
      <c r="AN1099" s="20"/>
      <c r="AO1099" s="3"/>
    </row>
    <row r="1100" spans="2:41" x14ac:dyDescent="0.25">
      <c r="B1100" s="13" t="s">
        <v>14</v>
      </c>
      <c r="C1100" s="12"/>
      <c r="E1100" s="9"/>
      <c r="F1100" s="10"/>
      <c r="G1100" s="10"/>
      <c r="H1100" s="5"/>
      <c r="N1100" s="3"/>
      <c r="O1100" s="3"/>
      <c r="P1100" s="3"/>
      <c r="Q1100" s="3"/>
      <c r="R1100" s="20"/>
      <c r="S1100" s="3"/>
      <c r="V1100" s="19"/>
      <c r="X1100" s="13" t="s">
        <v>14</v>
      </c>
      <c r="Y1100" s="12"/>
      <c r="AA1100" s="9"/>
      <c r="AB1100" s="10"/>
      <c r="AC1100" s="10"/>
      <c r="AD1100" s="5"/>
      <c r="AJ1100" s="3"/>
      <c r="AK1100" s="3"/>
      <c r="AL1100" s="3"/>
      <c r="AM1100" s="3"/>
      <c r="AN1100" s="20"/>
      <c r="AO1100" s="3"/>
    </row>
    <row r="1101" spans="2:41" x14ac:dyDescent="0.25">
      <c r="B1101" s="13" t="s">
        <v>15</v>
      </c>
      <c r="C1101" s="12"/>
      <c r="E1101" s="9"/>
      <c r="F1101" s="10"/>
      <c r="G1101" s="10"/>
      <c r="H1101" s="5"/>
      <c r="N1101" s="3"/>
      <c r="O1101" s="3"/>
      <c r="P1101" s="3"/>
      <c r="Q1101" s="3"/>
      <c r="R1101" s="20"/>
      <c r="S1101" s="3"/>
      <c r="V1101" s="19"/>
      <c r="X1101" s="13" t="s">
        <v>15</v>
      </c>
      <c r="Y1101" s="12"/>
      <c r="AA1101" s="9"/>
      <c r="AB1101" s="10"/>
      <c r="AC1101" s="10"/>
      <c r="AD1101" s="5"/>
      <c r="AJ1101" s="3"/>
      <c r="AK1101" s="3"/>
      <c r="AL1101" s="3"/>
      <c r="AM1101" s="3"/>
      <c r="AN1101" s="20"/>
      <c r="AO1101" s="3"/>
    </row>
    <row r="1102" spans="2:41" x14ac:dyDescent="0.25">
      <c r="B1102" s="13" t="s">
        <v>16</v>
      </c>
      <c r="C1102" s="12"/>
      <c r="E1102" s="161" t="s">
        <v>7</v>
      </c>
      <c r="F1102" s="162"/>
      <c r="G1102" s="163"/>
      <c r="H1102" s="5">
        <f>SUM(H1088:H1101)</f>
        <v>0</v>
      </c>
      <c r="N1102" s="3"/>
      <c r="O1102" s="3"/>
      <c r="P1102" s="3"/>
      <c r="Q1102" s="3"/>
      <c r="R1102" s="20"/>
      <c r="S1102" s="3"/>
      <c r="V1102" s="19"/>
      <c r="X1102" s="13" t="s">
        <v>16</v>
      </c>
      <c r="Y1102" s="12"/>
      <c r="AA1102" s="161" t="s">
        <v>7</v>
      </c>
      <c r="AB1102" s="162"/>
      <c r="AC1102" s="163"/>
      <c r="AD1102" s="5">
        <f>SUM(AD1088:AD1101)</f>
        <v>0</v>
      </c>
      <c r="AJ1102" s="3"/>
      <c r="AK1102" s="3"/>
      <c r="AL1102" s="3"/>
      <c r="AM1102" s="3"/>
      <c r="AN1102" s="20"/>
      <c r="AO1102" s="3"/>
    </row>
    <row r="1103" spans="2:41" x14ac:dyDescent="0.25">
      <c r="B1103" s="13" t="s">
        <v>17</v>
      </c>
      <c r="C1103" s="12"/>
      <c r="E1103" s="15"/>
      <c r="F1103" s="15"/>
      <c r="G1103" s="15"/>
      <c r="N1103" s="3"/>
      <c r="O1103" s="3"/>
      <c r="P1103" s="3"/>
      <c r="Q1103" s="3"/>
      <c r="R1103" s="20"/>
      <c r="S1103" s="3"/>
      <c r="V1103" s="19"/>
      <c r="X1103" s="13" t="s">
        <v>17</v>
      </c>
      <c r="Y1103" s="12"/>
      <c r="AA1103" s="15"/>
      <c r="AB1103" s="15"/>
      <c r="AC1103" s="15"/>
      <c r="AJ1103" s="3"/>
      <c r="AK1103" s="3"/>
      <c r="AL1103" s="3"/>
      <c r="AM1103" s="3"/>
      <c r="AN1103" s="20"/>
      <c r="AO1103" s="3"/>
    </row>
    <row r="1104" spans="2:41" x14ac:dyDescent="0.25">
      <c r="B1104" s="14"/>
      <c r="C1104" s="12"/>
      <c r="N1104" s="161" t="s">
        <v>7</v>
      </c>
      <c r="O1104" s="162"/>
      <c r="P1104" s="162"/>
      <c r="Q1104" s="163"/>
      <c r="R1104" s="20">
        <f>SUM(R1088:R1103)</f>
        <v>0</v>
      </c>
      <c r="S1104" s="3"/>
      <c r="V1104" s="19"/>
      <c r="X1104" s="14"/>
      <c r="Y1104" s="12"/>
      <c r="AJ1104" s="161" t="s">
        <v>7</v>
      </c>
      <c r="AK1104" s="162"/>
      <c r="AL1104" s="162"/>
      <c r="AM1104" s="163"/>
      <c r="AN1104" s="20">
        <f>SUM(AN1088:AN1103)</f>
        <v>0</v>
      </c>
      <c r="AO1104" s="3"/>
    </row>
    <row r="1105" spans="2:27" x14ac:dyDescent="0.25">
      <c r="B1105" s="14"/>
      <c r="C1105" s="12"/>
      <c r="V1105" s="19"/>
      <c r="X1105" s="14"/>
      <c r="Y1105" s="12"/>
    </row>
    <row r="1106" spans="2:27" x14ac:dyDescent="0.25">
      <c r="B1106" s="14"/>
      <c r="C1106" s="12"/>
      <c r="V1106" s="19"/>
      <c r="X1106" s="14"/>
      <c r="Y1106" s="12"/>
    </row>
    <row r="1107" spans="2:27" x14ac:dyDescent="0.25">
      <c r="B1107" s="14"/>
      <c r="C1107" s="12"/>
      <c r="E1107" s="16"/>
      <c r="V1107" s="19"/>
      <c r="X1107" s="14"/>
      <c r="Y1107" s="12"/>
      <c r="AA1107" s="16"/>
    </row>
    <row r="1108" spans="2:27" x14ac:dyDescent="0.25">
      <c r="B1108" s="14"/>
      <c r="C1108" s="12"/>
      <c r="V1108" s="19"/>
      <c r="X1108" s="14"/>
      <c r="Y1108" s="12"/>
    </row>
    <row r="1109" spans="2:27" x14ac:dyDescent="0.25">
      <c r="B1109" s="14"/>
      <c r="C1109" s="12"/>
      <c r="V1109" s="19"/>
      <c r="X1109" s="14"/>
      <c r="Y1109" s="12"/>
    </row>
    <row r="1110" spans="2:27" x14ac:dyDescent="0.25">
      <c r="B1110" s="14"/>
      <c r="C1110" s="12"/>
      <c r="V1110" s="19"/>
      <c r="X1110" s="14"/>
      <c r="Y1110" s="12"/>
    </row>
    <row r="1111" spans="2:27" x14ac:dyDescent="0.25">
      <c r="B1111" s="14"/>
      <c r="C1111" s="12"/>
      <c r="V1111" s="19"/>
      <c r="X1111" s="14"/>
      <c r="Y1111" s="12"/>
    </row>
    <row r="1112" spans="2:27" x14ac:dyDescent="0.25">
      <c r="B1112" s="14"/>
      <c r="C1112" s="12"/>
      <c r="V1112" s="19"/>
      <c r="X1112" s="14"/>
      <c r="Y1112" s="12"/>
    </row>
    <row r="1113" spans="2:27" x14ac:dyDescent="0.25">
      <c r="B1113" s="13"/>
      <c r="C1113" s="12"/>
      <c r="V1113" s="19"/>
      <c r="X1113" s="13"/>
      <c r="Y1113" s="12"/>
    </row>
    <row r="1114" spans="2:27" x14ac:dyDescent="0.25">
      <c r="B1114" s="17" t="s">
        <v>18</v>
      </c>
      <c r="C1114" s="18">
        <f>SUM(C1095:C1113)</f>
        <v>0</v>
      </c>
      <c r="D1114" s="30" t="s">
        <v>22</v>
      </c>
      <c r="E1114" s="30" t="s">
        <v>21</v>
      </c>
      <c r="V1114" s="19"/>
      <c r="X1114" s="17" t="s">
        <v>18</v>
      </c>
      <c r="Y1114" s="18">
        <f>SUM(Y1095:Y1113)</f>
        <v>0</v>
      </c>
      <c r="Z1114" s="30" t="s">
        <v>22</v>
      </c>
      <c r="AA1114" s="30" t="s">
        <v>21</v>
      </c>
    </row>
    <row r="1115" spans="2:27" x14ac:dyDescent="0.25">
      <c r="E1115" s="1" t="s">
        <v>19</v>
      </c>
      <c r="V1115" s="19"/>
      <c r="AA1115" s="1" t="s">
        <v>19</v>
      </c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  <row r="1223" spans="22:22" x14ac:dyDescent="0.25">
      <c r="V1223" s="19"/>
    </row>
    <row r="1224" spans="22:22" x14ac:dyDescent="0.25">
      <c r="V1224" s="19"/>
    </row>
    <row r="1225" spans="22:22" x14ac:dyDescent="0.25">
      <c r="V1225" s="19"/>
    </row>
    <row r="1226" spans="22:22" x14ac:dyDescent="0.25">
      <c r="V1226" s="19"/>
    </row>
    <row r="1227" spans="22:22" x14ac:dyDescent="0.25">
      <c r="V1227" s="19"/>
    </row>
    <row r="1228" spans="22:22" x14ac:dyDescent="0.25">
      <c r="V1228" s="19"/>
    </row>
    <row r="1229" spans="22:22" x14ac:dyDescent="0.25">
      <c r="V1229" s="19"/>
    </row>
    <row r="1230" spans="22:22" x14ac:dyDescent="0.25">
      <c r="V1230" s="19"/>
    </row>
    <row r="1231" spans="22:22" x14ac:dyDescent="0.25">
      <c r="V1231" s="19"/>
    </row>
  </sheetData>
  <mergeCells count="288"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275" workbookViewId="0">
      <selection activeCell="AB298" sqref="AB298"/>
    </sheetView>
  </sheetViews>
  <sheetFormatPr baseColWidth="10" defaultRowHeight="15" x14ac:dyDescent="0.25"/>
  <cols>
    <col min="1" max="1" width="6.5703125" style="30" customWidth="1"/>
    <col min="2" max="2" width="26.5703125" style="30" customWidth="1"/>
    <col min="3" max="3" width="16.85546875" style="30" customWidth="1"/>
    <col min="4" max="4" width="10" style="30" customWidth="1"/>
    <col min="5" max="5" width="11.42578125" style="30"/>
    <col min="6" max="6" width="12.85546875" style="30" customWidth="1"/>
    <col min="7" max="7" width="17.7109375" style="30" customWidth="1"/>
    <col min="8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156</v>
      </c>
      <c r="C8" s="22"/>
      <c r="E8" s="166" t="s">
        <v>134</v>
      </c>
      <c r="F8" s="166"/>
      <c r="G8" s="166"/>
      <c r="H8" s="166"/>
      <c r="V8" s="19"/>
      <c r="X8" s="25" t="s">
        <v>156</v>
      </c>
      <c r="Y8" s="22">
        <f>IF(B8="PAGADO",0,C13)</f>
        <v>0</v>
      </c>
      <c r="AA8" s="166" t="s">
        <v>157</v>
      </c>
      <c r="AB8" s="166"/>
      <c r="AC8" s="166"/>
      <c r="AD8" s="166"/>
    </row>
    <row r="9" spans="2:41" x14ac:dyDescent="0.25">
      <c r="B9" s="1" t="s">
        <v>0</v>
      </c>
      <c r="C9" s="21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20"/>
      <c r="S10" s="3"/>
      <c r="V10" s="19"/>
      <c r="Y10" s="22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300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300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/>
      <c r="AB14" s="10"/>
      <c r="AC14" s="10"/>
      <c r="AD14" s="5"/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/>
      <c r="AB15" s="10"/>
      <c r="AC15" s="10"/>
      <c r="AD15" s="5"/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 t="b">
        <f>IF(C13&lt;=0,C13*-1)</f>
        <v>0</v>
      </c>
      <c r="AA16" s="9"/>
      <c r="AB16" s="10"/>
      <c r="AC16" s="10"/>
      <c r="AD16" s="5"/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/>
      <c r="AB17" s="10"/>
      <c r="AC17" s="10"/>
      <c r="AD17" s="5"/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/>
      <c r="AB18" s="10"/>
      <c r="AC18" s="10"/>
      <c r="AD18" s="5"/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/>
      <c r="AB19" s="10"/>
      <c r="AC19" s="10"/>
      <c r="AD19" s="5"/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/>
      <c r="AB20" s="10"/>
      <c r="AC20" s="10"/>
      <c r="AD20" s="5"/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/>
      <c r="AB21" s="10"/>
      <c r="AC21" s="10"/>
      <c r="AD21" s="5"/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>
        <v>207</v>
      </c>
      <c r="AA23" s="9"/>
      <c r="AB23" s="10"/>
      <c r="AC23" s="10"/>
      <c r="AD23" s="5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300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61" t="s">
        <v>7</v>
      </c>
      <c r="AB24" s="162"/>
      <c r="AC24" s="163"/>
      <c r="AD24" s="5">
        <f>SUM(AD10:AD23)</f>
        <v>570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0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207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ht="15" customHeight="1" x14ac:dyDescent="0.25">
      <c r="V47" s="19"/>
    </row>
    <row r="48" spans="1:52" ht="15" customHeight="1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ht="15" customHeight="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156</v>
      </c>
      <c r="C53" s="22">
        <f>IF(X8="PAGADO",0,Y13)</f>
        <v>0</v>
      </c>
      <c r="E53" s="166" t="s">
        <v>195</v>
      </c>
      <c r="F53" s="166"/>
      <c r="G53" s="166"/>
      <c r="H53" s="166"/>
      <c r="V53" s="19"/>
      <c r="X53" s="25" t="s">
        <v>82</v>
      </c>
      <c r="Y53" s="22">
        <f>IF(B53="PAGADO",0,C58)</f>
        <v>0</v>
      </c>
      <c r="AA53" s="166" t="s">
        <v>239</v>
      </c>
      <c r="AB53" s="166"/>
      <c r="AC53" s="166"/>
      <c r="AD53" s="166"/>
    </row>
    <row r="54" spans="2:41" x14ac:dyDescent="0.25">
      <c r="B54" s="1" t="s">
        <v>0</v>
      </c>
      <c r="C54" s="21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20"/>
      <c r="S55" s="3"/>
      <c r="V55" s="19"/>
      <c r="Y55" s="22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/>
      <c r="F57" s="3"/>
      <c r="G57" s="3"/>
      <c r="H57" s="5"/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1100</v>
      </c>
      <c r="E58" s="4"/>
      <c r="F58" s="3"/>
      <c r="G58" s="3"/>
      <c r="H58" s="5"/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1100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550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31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31" x14ac:dyDescent="0.25">
      <c r="E82" s="1" t="s">
        <v>19</v>
      </c>
      <c r="V82" s="19"/>
      <c r="AA82" s="1" t="s">
        <v>19</v>
      </c>
    </row>
    <row r="83" spans="2:31" x14ac:dyDescent="0.25">
      <c r="V83" s="19"/>
    </row>
    <row r="84" spans="2:31" x14ac:dyDescent="0.25">
      <c r="V84" s="19"/>
    </row>
    <row r="85" spans="2:31" x14ac:dyDescent="0.25">
      <c r="V85" s="19"/>
    </row>
    <row r="86" spans="2:31" x14ac:dyDescent="0.25">
      <c r="V86" s="19"/>
    </row>
    <row r="87" spans="2:31" x14ac:dyDescent="0.25">
      <c r="V87" s="19"/>
    </row>
    <row r="88" spans="2:31" x14ac:dyDescent="0.25">
      <c r="V88" s="19"/>
    </row>
    <row r="89" spans="2:31" x14ac:dyDescent="0.25">
      <c r="V89" s="19"/>
    </row>
    <row r="90" spans="2:31" x14ac:dyDescent="0.25">
      <c r="V90" s="19"/>
    </row>
    <row r="91" spans="2:31" x14ac:dyDescent="0.25">
      <c r="V91" s="19"/>
    </row>
    <row r="92" spans="2:31" x14ac:dyDescent="0.25">
      <c r="V92" s="19"/>
    </row>
    <row r="93" spans="2:31" x14ac:dyDescent="0.25">
      <c r="V93" s="19"/>
      <c r="AC93" s="164" t="s">
        <v>29</v>
      </c>
      <c r="AD93" s="164"/>
      <c r="AE93" s="164"/>
    </row>
    <row r="94" spans="2:31" x14ac:dyDescent="0.25">
      <c r="H94" s="165" t="s">
        <v>28</v>
      </c>
      <c r="I94" s="165"/>
      <c r="J94" s="165"/>
      <c r="V94" s="19"/>
      <c r="AC94" s="164"/>
      <c r="AD94" s="164"/>
      <c r="AE94" s="164"/>
    </row>
    <row r="95" spans="2:31" x14ac:dyDescent="0.25">
      <c r="H95" s="165"/>
      <c r="I95" s="165"/>
      <c r="J95" s="165"/>
      <c r="V95" s="19"/>
      <c r="AC95" s="164"/>
      <c r="AD95" s="164"/>
      <c r="AE95" s="164"/>
    </row>
    <row r="96" spans="2:31" x14ac:dyDescent="0.25">
      <c r="V96" s="19"/>
    </row>
    <row r="97" spans="2:41" x14ac:dyDescent="0.25">
      <c r="V97" s="19"/>
    </row>
    <row r="98" spans="2:41" ht="23.25" x14ac:dyDescent="0.35">
      <c r="B98" s="24" t="s">
        <v>33</v>
      </c>
      <c r="V98" s="19"/>
      <c r="X98" s="24" t="s">
        <v>33</v>
      </c>
    </row>
    <row r="99" spans="2:41" ht="23.25" x14ac:dyDescent="0.35">
      <c r="B99" s="25" t="s">
        <v>82</v>
      </c>
      <c r="C99" s="22">
        <f>IF(X53="PAGADO",0,Y58)</f>
        <v>0</v>
      </c>
      <c r="E99" s="166" t="s">
        <v>287</v>
      </c>
      <c r="F99" s="166"/>
      <c r="G99" s="166"/>
      <c r="H99" s="166"/>
      <c r="V99" s="19"/>
      <c r="X99" s="25" t="s">
        <v>282</v>
      </c>
      <c r="Y99" s="22">
        <f>IF(B99="PAGADO",0,C104)</f>
        <v>0</v>
      </c>
      <c r="AA99" s="166" t="s">
        <v>134</v>
      </c>
      <c r="AB99" s="166"/>
      <c r="AC99" s="166"/>
      <c r="AD99" s="166"/>
    </row>
    <row r="100" spans="2:41" x14ac:dyDescent="0.25">
      <c r="B100" s="1" t="s">
        <v>0</v>
      </c>
      <c r="C100" s="21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9"/>
      <c r="X100" s="1" t="s">
        <v>0</v>
      </c>
      <c r="Y100" s="21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2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20"/>
      <c r="S101" s="3"/>
      <c r="V101" s="19"/>
      <c r="Y101" s="22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20"/>
      <c r="AO101" s="3"/>
    </row>
    <row r="102" spans="2:41" x14ac:dyDescent="0.25">
      <c r="B102" s="1" t="s">
        <v>24</v>
      </c>
      <c r="C102" s="21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20"/>
      <c r="S102" s="3"/>
      <c r="V102" s="19"/>
      <c r="X102" s="1" t="s">
        <v>24</v>
      </c>
      <c r="Y102" s="21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20"/>
      <c r="AO102" s="3"/>
    </row>
    <row r="103" spans="2:41" x14ac:dyDescent="0.25">
      <c r="B103" s="1" t="s">
        <v>9</v>
      </c>
      <c r="C103" s="22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20"/>
      <c r="S103" s="3"/>
      <c r="V103" s="19"/>
      <c r="X103" s="1" t="s">
        <v>9</v>
      </c>
      <c r="Y103" s="22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20"/>
      <c r="AO103" s="3"/>
    </row>
    <row r="104" spans="2:41" x14ac:dyDescent="0.25">
      <c r="B104" s="6" t="s">
        <v>25</v>
      </c>
      <c r="C104" s="23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20"/>
      <c r="S104" s="3"/>
      <c r="V104" s="19"/>
      <c r="X104" s="6" t="s">
        <v>8</v>
      </c>
      <c r="Y104" s="23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20"/>
      <c r="AO104" s="3"/>
    </row>
    <row r="105" spans="2:41" ht="26.25" x14ac:dyDescent="0.4">
      <c r="B105" s="167" t="str">
        <f>IF(C104&lt;0,"NO PAGAR","COBRAR")</f>
        <v>COBRAR</v>
      </c>
      <c r="C105" s="167"/>
      <c r="E105" s="9"/>
      <c r="F105" s="10"/>
      <c r="G105" s="10"/>
      <c r="H105" s="5"/>
      <c r="N105" s="3"/>
      <c r="O105" s="3"/>
      <c r="P105" s="3"/>
      <c r="Q105" s="3"/>
      <c r="R105" s="20"/>
      <c r="S105" s="3"/>
      <c r="V105" s="19"/>
      <c r="X105" s="167" t="str">
        <f>IF(Y104&lt;0,"NO PAGAR","COBRAR")</f>
        <v>COBRAR</v>
      </c>
      <c r="Y105" s="167"/>
      <c r="AA105" s="9"/>
      <c r="AB105" s="10"/>
      <c r="AC105" s="10"/>
      <c r="AD105" s="5"/>
      <c r="AJ105" s="3"/>
      <c r="AK105" s="3"/>
      <c r="AL105" s="3"/>
      <c r="AM105" s="3"/>
      <c r="AN105" s="20"/>
      <c r="AO105" s="3"/>
    </row>
    <row r="106" spans="2:41" x14ac:dyDescent="0.25">
      <c r="B106" s="159" t="s">
        <v>9</v>
      </c>
      <c r="C106" s="160"/>
      <c r="E106" s="9"/>
      <c r="F106" s="10"/>
      <c r="G106" s="10"/>
      <c r="H106" s="5"/>
      <c r="N106" s="3"/>
      <c r="O106" s="3"/>
      <c r="P106" s="3"/>
      <c r="Q106" s="3"/>
      <c r="R106" s="20"/>
      <c r="S106" s="3"/>
      <c r="V106" s="19"/>
      <c r="X106" s="159" t="s">
        <v>9</v>
      </c>
      <c r="Y106" s="160"/>
      <c r="AA106" s="9"/>
      <c r="AB106" s="10"/>
      <c r="AC106" s="10"/>
      <c r="AD106" s="5"/>
      <c r="AJ106" s="3"/>
      <c r="AK106" s="3"/>
      <c r="AL106" s="3"/>
      <c r="AM106" s="3"/>
      <c r="AN106" s="20"/>
      <c r="AO106" s="3"/>
    </row>
    <row r="107" spans="2:41" x14ac:dyDescent="0.25">
      <c r="B107" s="11" t="str">
        <f>IF(C132&lt;0,"SALDO A FAVOR","SALDO ADELANTAD0'")</f>
        <v>SALDO ADELANTAD0'</v>
      </c>
      <c r="C107" s="12" t="b">
        <f>IF(Y58&lt;=0,Y58*-1)</f>
        <v>0</v>
      </c>
      <c r="E107" s="9"/>
      <c r="F107" s="10"/>
      <c r="G107" s="10"/>
      <c r="H107" s="5"/>
      <c r="N107" s="3"/>
      <c r="O107" s="3"/>
      <c r="P107" s="3"/>
      <c r="Q107" s="3"/>
      <c r="R107" s="20"/>
      <c r="S107" s="3"/>
      <c r="V107" s="19"/>
      <c r="X107" s="11" t="str">
        <f>IF(C104&lt;0,"SALDO ADELANTADO","SALDO A FAVOR'")</f>
        <v>SALDO A FAVOR'</v>
      </c>
      <c r="Y107" s="12" t="b">
        <f>IF(C104&lt;=0,C104*-1)</f>
        <v>0</v>
      </c>
      <c r="AA107" s="9"/>
      <c r="AB107" s="10"/>
      <c r="AC107" s="10"/>
      <c r="AD107" s="5"/>
      <c r="AJ107" s="3"/>
      <c r="AK107" s="3"/>
      <c r="AL107" s="3"/>
      <c r="AM107" s="3"/>
      <c r="AN107" s="20"/>
      <c r="AO107" s="3"/>
    </row>
    <row r="108" spans="2:41" x14ac:dyDescent="0.25">
      <c r="B108" s="13" t="s">
        <v>10</v>
      </c>
      <c r="C108" s="12">
        <f>R117</f>
        <v>0</v>
      </c>
      <c r="E108" s="9"/>
      <c r="F108" s="10"/>
      <c r="G108" s="10"/>
      <c r="H108" s="5"/>
      <c r="N108" s="3"/>
      <c r="O108" s="3"/>
      <c r="P108" s="3"/>
      <c r="Q108" s="3"/>
      <c r="R108" s="20"/>
      <c r="S108" s="3"/>
      <c r="V108" s="19"/>
      <c r="X108" s="13" t="s">
        <v>10</v>
      </c>
      <c r="Y108" s="12">
        <f>AN117</f>
        <v>0</v>
      </c>
      <c r="AA108" s="9"/>
      <c r="AB108" s="10"/>
      <c r="AC108" s="10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3" t="s">
        <v>11</v>
      </c>
      <c r="C109" s="12"/>
      <c r="E109" s="9"/>
      <c r="F109" s="10"/>
      <c r="G109" s="10"/>
      <c r="H109" s="5"/>
      <c r="N109" s="3"/>
      <c r="O109" s="3"/>
      <c r="P109" s="3"/>
      <c r="Q109" s="3"/>
      <c r="R109" s="20"/>
      <c r="S109" s="3"/>
      <c r="V109" s="19"/>
      <c r="X109" s="13" t="s">
        <v>11</v>
      </c>
      <c r="Y109" s="12"/>
      <c r="AA109" s="9"/>
      <c r="AB109" s="10"/>
      <c r="AC109" s="10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3" t="s">
        <v>12</v>
      </c>
      <c r="C110" s="12"/>
      <c r="E110" s="9"/>
      <c r="F110" s="10"/>
      <c r="G110" s="10"/>
      <c r="H110" s="5"/>
      <c r="N110" s="3"/>
      <c r="O110" s="3"/>
      <c r="P110" s="3"/>
      <c r="Q110" s="3"/>
      <c r="R110" s="20"/>
      <c r="S110" s="3"/>
      <c r="V110" s="19"/>
      <c r="X110" s="13" t="s">
        <v>12</v>
      </c>
      <c r="Y110" s="12"/>
      <c r="AA110" s="9"/>
      <c r="AB110" s="10"/>
      <c r="AC110" s="10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13" t="s">
        <v>13</v>
      </c>
      <c r="C111" s="12"/>
      <c r="E111" s="9"/>
      <c r="F111" s="10"/>
      <c r="G111" s="10"/>
      <c r="H111" s="5"/>
      <c r="N111" s="3"/>
      <c r="O111" s="3"/>
      <c r="P111" s="3"/>
      <c r="Q111" s="3"/>
      <c r="R111" s="20"/>
      <c r="S111" s="3"/>
      <c r="V111" s="19"/>
      <c r="X111" s="13" t="s">
        <v>13</v>
      </c>
      <c r="Y111" s="12"/>
      <c r="AA111" s="9"/>
      <c r="AB111" s="10"/>
      <c r="AC111" s="10"/>
      <c r="AD111" s="5"/>
      <c r="AJ111" s="3"/>
      <c r="AK111" s="3"/>
      <c r="AL111" s="3"/>
      <c r="AM111" s="3"/>
      <c r="AN111" s="20"/>
      <c r="AO111" s="3"/>
    </row>
    <row r="112" spans="2:41" x14ac:dyDescent="0.25">
      <c r="B112" s="13" t="s">
        <v>14</v>
      </c>
      <c r="C112" s="12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3" t="s">
        <v>14</v>
      </c>
      <c r="Y112" s="12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1:43" x14ac:dyDescent="0.25">
      <c r="B113" s="13" t="s">
        <v>15</v>
      </c>
      <c r="C113" s="12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3" t="s">
        <v>15</v>
      </c>
      <c r="Y113" s="12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1:43" x14ac:dyDescent="0.25">
      <c r="B114" s="13" t="s">
        <v>16</v>
      </c>
      <c r="C114" s="12"/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3" t="s">
        <v>16</v>
      </c>
      <c r="Y114" s="12"/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1:43" x14ac:dyDescent="0.25">
      <c r="B115" s="13" t="s">
        <v>17</v>
      </c>
      <c r="C115" s="12"/>
      <c r="E115" s="161" t="s">
        <v>7</v>
      </c>
      <c r="F115" s="162"/>
      <c r="G115" s="163"/>
      <c r="H115" s="5">
        <f>SUM(H101:H114)</f>
        <v>550</v>
      </c>
      <c r="N115" s="3"/>
      <c r="O115" s="3"/>
      <c r="P115" s="3"/>
      <c r="Q115" s="3"/>
      <c r="R115" s="20"/>
      <c r="S115" s="3"/>
      <c r="V115" s="19"/>
      <c r="X115" s="13" t="s">
        <v>17</v>
      </c>
      <c r="Y115" s="12"/>
      <c r="AA115" s="161" t="s">
        <v>7</v>
      </c>
      <c r="AB115" s="162"/>
      <c r="AC115" s="163"/>
      <c r="AD115" s="5">
        <f>SUM(AD101:AD114)</f>
        <v>250</v>
      </c>
      <c r="AJ115" s="3"/>
      <c r="AK115" s="3"/>
      <c r="AL115" s="3"/>
      <c r="AM115" s="3"/>
      <c r="AN115" s="20"/>
      <c r="AO115" s="3"/>
    </row>
    <row r="116" spans="1:43" x14ac:dyDescent="0.25">
      <c r="B116" s="14"/>
      <c r="C116" s="12"/>
      <c r="E116" s="15"/>
      <c r="F116" s="15"/>
      <c r="G116" s="15"/>
      <c r="N116" s="3"/>
      <c r="O116" s="3"/>
      <c r="P116" s="3"/>
      <c r="Q116" s="3"/>
      <c r="R116" s="20"/>
      <c r="S116" s="3"/>
      <c r="V116" s="19"/>
      <c r="X116" s="14"/>
      <c r="Y116" s="12"/>
      <c r="AA116" s="15"/>
      <c r="AB116" s="15"/>
      <c r="AC116" s="15"/>
      <c r="AJ116" s="3"/>
      <c r="AK116" s="3"/>
      <c r="AL116" s="3"/>
      <c r="AM116" s="3"/>
      <c r="AN116" s="20"/>
      <c r="AO116" s="3"/>
    </row>
    <row r="117" spans="1:43" x14ac:dyDescent="0.25">
      <c r="B117" s="14"/>
      <c r="C117" s="12"/>
      <c r="N117" s="161" t="s">
        <v>7</v>
      </c>
      <c r="O117" s="162"/>
      <c r="P117" s="162"/>
      <c r="Q117" s="163"/>
      <c r="R117" s="20">
        <f>SUM(R101:R116)</f>
        <v>0</v>
      </c>
      <c r="S117" s="3"/>
      <c r="V117" s="19"/>
      <c r="X117" s="14"/>
      <c r="Y117" s="12"/>
      <c r="AJ117" s="161" t="s">
        <v>7</v>
      </c>
      <c r="AK117" s="162"/>
      <c r="AL117" s="162"/>
      <c r="AM117" s="163"/>
      <c r="AN117" s="20">
        <f>SUM(AN101:AN116)</f>
        <v>0</v>
      </c>
      <c r="AO117" s="3"/>
    </row>
    <row r="118" spans="1:43" x14ac:dyDescent="0.25">
      <c r="B118" s="17" t="s">
        <v>18</v>
      </c>
      <c r="C118" s="18">
        <f>SUM(C107:C117)</f>
        <v>0</v>
      </c>
      <c r="V118" s="19"/>
      <c r="X118" s="17" t="s">
        <v>18</v>
      </c>
      <c r="Y118" s="18">
        <f>SUM(Y107:Y117)</f>
        <v>0</v>
      </c>
    </row>
    <row r="119" spans="1:43" x14ac:dyDescent="0.25">
      <c r="D119" s="30" t="s">
        <v>22</v>
      </c>
      <c r="E119" s="30" t="s">
        <v>21</v>
      </c>
      <c r="V119" s="19"/>
      <c r="Z119" s="30" t="s">
        <v>22</v>
      </c>
      <c r="AA119" s="30" t="s">
        <v>21</v>
      </c>
    </row>
    <row r="120" spans="1:43" x14ac:dyDescent="0.25">
      <c r="E120" s="1" t="s">
        <v>19</v>
      </c>
      <c r="V120" s="19"/>
      <c r="AA120" s="1" t="s">
        <v>19</v>
      </c>
    </row>
    <row r="121" spans="1:43" x14ac:dyDescent="0.25">
      <c r="V121" s="19"/>
    </row>
    <row r="122" spans="1:43" x14ac:dyDescent="0.25">
      <c r="V122" s="19"/>
    </row>
    <row r="123" spans="1:43" x14ac:dyDescent="0.25">
      <c r="V123" s="19"/>
    </row>
    <row r="124" spans="1:43" x14ac:dyDescent="0.25">
      <c r="V124" s="19"/>
    </row>
    <row r="125" spans="1:43" x14ac:dyDescent="0.25">
      <c r="V125" s="19"/>
    </row>
    <row r="126" spans="1:43" x14ac:dyDescent="0.25">
      <c r="V126" s="19"/>
    </row>
    <row r="127" spans="1:43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</row>
    <row r="128" spans="1:43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</row>
    <row r="129" spans="1:43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</row>
    <row r="130" spans="1:43" x14ac:dyDescent="0.25">
      <c r="V130" s="19"/>
    </row>
    <row r="131" spans="1:43" x14ac:dyDescent="0.25">
      <c r="H131" s="165" t="s">
        <v>30</v>
      </c>
      <c r="I131" s="165"/>
      <c r="J131" s="165"/>
      <c r="V131" s="19"/>
      <c r="AA131" s="165" t="s">
        <v>31</v>
      </c>
      <c r="AB131" s="165"/>
      <c r="AC131" s="165"/>
    </row>
    <row r="132" spans="1:43" x14ac:dyDescent="0.25">
      <c r="H132" s="165"/>
      <c r="I132" s="165"/>
      <c r="J132" s="165"/>
      <c r="V132" s="19"/>
      <c r="AA132" s="165"/>
      <c r="AB132" s="165"/>
      <c r="AC132" s="165"/>
    </row>
    <row r="133" spans="1:43" x14ac:dyDescent="0.25">
      <c r="V133" s="19"/>
    </row>
    <row r="134" spans="1:43" x14ac:dyDescent="0.25">
      <c r="V134" s="19"/>
    </row>
    <row r="135" spans="1:43" ht="23.25" x14ac:dyDescent="0.35">
      <c r="B135" s="26" t="s">
        <v>33</v>
      </c>
      <c r="V135" s="19"/>
      <c r="X135" s="24" t="s">
        <v>33</v>
      </c>
    </row>
    <row r="136" spans="1:43" ht="23.25" x14ac:dyDescent="0.35">
      <c r="B136" s="25" t="s">
        <v>82</v>
      </c>
      <c r="C136" s="22">
        <f>IF(X99="PAGADO",0,C104)</f>
        <v>550</v>
      </c>
      <c r="E136" s="166" t="s">
        <v>20</v>
      </c>
      <c r="F136" s="166"/>
      <c r="G136" s="166"/>
      <c r="H136" s="166"/>
      <c r="V136" s="19"/>
      <c r="X136" s="25" t="s">
        <v>82</v>
      </c>
      <c r="Y136" s="22">
        <f>IF(B136="PAGADO",0,C141)</f>
        <v>0</v>
      </c>
      <c r="AA136" s="166" t="s">
        <v>20</v>
      </c>
      <c r="AB136" s="166"/>
      <c r="AC136" s="166"/>
      <c r="AD136" s="166"/>
    </row>
    <row r="137" spans="1:43" x14ac:dyDescent="0.25">
      <c r="B137" s="1" t="s">
        <v>0</v>
      </c>
      <c r="C137" s="21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9"/>
      <c r="X137" s="1" t="s">
        <v>0</v>
      </c>
      <c r="Y137" s="21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2"/>
      <c r="E138" s="4"/>
      <c r="F138" s="3"/>
      <c r="G138" s="3"/>
      <c r="H138" s="5"/>
      <c r="N138" s="3"/>
      <c r="O138" s="3"/>
      <c r="P138" s="3"/>
      <c r="Q138" s="3"/>
      <c r="R138" s="20"/>
      <c r="S138" s="3"/>
      <c r="V138" s="19"/>
      <c r="Y138" s="22"/>
      <c r="AA138" s="4"/>
      <c r="AB138" s="3"/>
      <c r="AC138" s="3"/>
      <c r="AD138" s="5"/>
      <c r="AJ138" s="3"/>
      <c r="AK138" s="3"/>
      <c r="AL138" s="3"/>
      <c r="AM138" s="3"/>
      <c r="AN138" s="20"/>
      <c r="AO138" s="3"/>
    </row>
    <row r="139" spans="1:43" x14ac:dyDescent="0.25">
      <c r="B139" s="1" t="s">
        <v>24</v>
      </c>
      <c r="C139" s="21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20"/>
      <c r="S139" s="3"/>
      <c r="V139" s="19"/>
      <c r="X139" s="1" t="s">
        <v>24</v>
      </c>
      <c r="Y139" s="21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20"/>
      <c r="AO139" s="3"/>
    </row>
    <row r="140" spans="1:43" x14ac:dyDescent="0.25">
      <c r="B140" s="1" t="s">
        <v>9</v>
      </c>
      <c r="C140" s="22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20"/>
      <c r="S140" s="3"/>
      <c r="V140" s="19"/>
      <c r="X140" s="1" t="s">
        <v>9</v>
      </c>
      <c r="Y140" s="22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20"/>
      <c r="AO140" s="3"/>
    </row>
    <row r="141" spans="1:43" x14ac:dyDescent="0.25">
      <c r="B141" s="6" t="s">
        <v>26</v>
      </c>
      <c r="C141" s="23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20"/>
      <c r="S141" s="3"/>
      <c r="V141" s="19"/>
      <c r="X141" s="6" t="s">
        <v>27</v>
      </c>
      <c r="Y141" s="23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20"/>
      <c r="AO141" s="3"/>
    </row>
    <row r="142" spans="1:43" ht="23.25" x14ac:dyDescent="0.35">
      <c r="B142" s="6"/>
      <c r="C142" s="7"/>
      <c r="E142" s="9"/>
      <c r="F142" s="10"/>
      <c r="G142" s="10"/>
      <c r="H142" s="5"/>
      <c r="N142" s="3"/>
      <c r="O142" s="3"/>
      <c r="P142" s="3"/>
      <c r="Q142" s="3"/>
      <c r="R142" s="20"/>
      <c r="S142" s="3"/>
      <c r="V142" s="19"/>
      <c r="X142" s="168" t="str">
        <f>IF(Y141&lt;0,"NO PAGAR","COBRAR'")</f>
        <v>COBRAR'</v>
      </c>
      <c r="Y142" s="168"/>
      <c r="AA142" s="9"/>
      <c r="AB142" s="10"/>
      <c r="AC142" s="10"/>
      <c r="AD142" s="5"/>
      <c r="AJ142" s="3"/>
      <c r="AK142" s="3"/>
      <c r="AL142" s="3"/>
      <c r="AM142" s="3"/>
      <c r="AN142" s="20"/>
      <c r="AO142" s="3"/>
    </row>
    <row r="143" spans="1:43" ht="23.25" x14ac:dyDescent="0.35">
      <c r="B143" s="168" t="str">
        <f>IF(C141&lt;0,"NO PAGAR","COBRAR'")</f>
        <v>COBRAR'</v>
      </c>
      <c r="C143" s="168"/>
      <c r="E143" s="9"/>
      <c r="F143" s="10"/>
      <c r="G143" s="10"/>
      <c r="H143" s="5"/>
      <c r="N143" s="3"/>
      <c r="O143" s="3"/>
      <c r="P143" s="3"/>
      <c r="Q143" s="3"/>
      <c r="R143" s="20"/>
      <c r="S143" s="3"/>
      <c r="V143" s="19"/>
      <c r="X143" s="6"/>
      <c r="Y143" s="8"/>
      <c r="AA143" s="9"/>
      <c r="AB143" s="10"/>
      <c r="AC143" s="10"/>
      <c r="AD143" s="5"/>
      <c r="AJ143" s="3"/>
      <c r="AK143" s="3"/>
      <c r="AL143" s="3"/>
      <c r="AM143" s="3"/>
      <c r="AN143" s="20"/>
      <c r="AO143" s="3"/>
    </row>
    <row r="144" spans="1:43" x14ac:dyDescent="0.25">
      <c r="B144" s="159" t="s">
        <v>9</v>
      </c>
      <c r="C144" s="160"/>
      <c r="E144" s="9"/>
      <c r="F144" s="10"/>
      <c r="G144" s="10"/>
      <c r="H144" s="5"/>
      <c r="N144" s="3"/>
      <c r="O144" s="3"/>
      <c r="P144" s="3"/>
      <c r="Q144" s="3"/>
      <c r="R144" s="20"/>
      <c r="S144" s="3"/>
      <c r="V144" s="19"/>
      <c r="X144" s="159" t="s">
        <v>9</v>
      </c>
      <c r="Y144" s="160"/>
      <c r="AA144" s="9"/>
      <c r="AB144" s="10"/>
      <c r="AC144" s="10"/>
      <c r="AD144" s="5"/>
      <c r="AJ144" s="3"/>
      <c r="AK144" s="3"/>
      <c r="AL144" s="3"/>
      <c r="AM144" s="3"/>
      <c r="AN144" s="20"/>
      <c r="AO144" s="3"/>
    </row>
    <row r="145" spans="2:41" x14ac:dyDescent="0.25">
      <c r="B145" s="11" t="str">
        <f>IF(Y104&lt;0,"SALDO ADELANTADO","SALDO A FAVOR '")</f>
        <v>SALDO A FAVOR '</v>
      </c>
      <c r="C145" s="12" t="b">
        <f>IF(Y104&lt;=0,Y104*-1)</f>
        <v>0</v>
      </c>
      <c r="E145" s="9"/>
      <c r="F145" s="10"/>
      <c r="G145" s="10"/>
      <c r="H145" s="5"/>
      <c r="N145" s="3"/>
      <c r="O145" s="3"/>
      <c r="P145" s="3"/>
      <c r="Q145" s="3"/>
      <c r="R145" s="20"/>
      <c r="S145" s="3"/>
      <c r="V145" s="19"/>
      <c r="X145" s="11" t="str">
        <f>IF(C141&lt;0,"SALDO ADELANTADO","SALDO A FAVOR'")</f>
        <v>SALDO A FAVOR'</v>
      </c>
      <c r="Y145" s="12" t="b">
        <f>IF(C141&lt;=0,C141*-1)</f>
        <v>0</v>
      </c>
      <c r="AA145" s="9"/>
      <c r="AB145" s="10"/>
      <c r="AC145" s="10"/>
      <c r="AD145" s="5"/>
      <c r="AJ145" s="3"/>
      <c r="AK145" s="3"/>
      <c r="AL145" s="3"/>
      <c r="AM145" s="3"/>
      <c r="AN145" s="20"/>
      <c r="AO145" s="3"/>
    </row>
    <row r="146" spans="2:41" x14ac:dyDescent="0.25">
      <c r="B146" s="13" t="s">
        <v>10</v>
      </c>
      <c r="C146" s="12">
        <f>R154</f>
        <v>0</v>
      </c>
      <c r="E146" s="9"/>
      <c r="F146" s="10"/>
      <c r="G146" s="10"/>
      <c r="H146" s="5"/>
      <c r="N146" s="3"/>
      <c r="O146" s="3"/>
      <c r="P146" s="3"/>
      <c r="Q146" s="3"/>
      <c r="R146" s="20"/>
      <c r="S146" s="3"/>
      <c r="V146" s="19"/>
      <c r="X146" s="13" t="s">
        <v>10</v>
      </c>
      <c r="Y146" s="12">
        <f>AN154</f>
        <v>0</v>
      </c>
      <c r="AA146" s="9"/>
      <c r="AB146" s="10"/>
      <c r="AC146" s="10"/>
      <c r="AD146" s="5"/>
      <c r="AJ146" s="3"/>
      <c r="AK146" s="3"/>
      <c r="AL146" s="3"/>
      <c r="AM146" s="3"/>
      <c r="AN146" s="20"/>
      <c r="AO146" s="3"/>
    </row>
    <row r="147" spans="2:41" x14ac:dyDescent="0.25">
      <c r="B147" s="13" t="s">
        <v>11</v>
      </c>
      <c r="C147" s="12"/>
      <c r="E147" s="9"/>
      <c r="F147" s="10"/>
      <c r="G147" s="10"/>
      <c r="H147" s="5"/>
      <c r="N147" s="3"/>
      <c r="O147" s="3"/>
      <c r="P147" s="3"/>
      <c r="Q147" s="3"/>
      <c r="R147" s="20"/>
      <c r="S147" s="3"/>
      <c r="V147" s="19"/>
      <c r="X147" s="13" t="s">
        <v>11</v>
      </c>
      <c r="Y147" s="12"/>
      <c r="AA147" s="9"/>
      <c r="AB147" s="10"/>
      <c r="AC147" s="10"/>
      <c r="AD147" s="5"/>
      <c r="AJ147" s="3"/>
      <c r="AK147" s="3"/>
      <c r="AL147" s="3"/>
      <c r="AM147" s="3"/>
      <c r="AN147" s="20"/>
      <c r="AO147" s="3"/>
    </row>
    <row r="148" spans="2:41" x14ac:dyDescent="0.25">
      <c r="B148" s="13" t="s">
        <v>12</v>
      </c>
      <c r="C148" s="12"/>
      <c r="E148" s="9"/>
      <c r="F148" s="10"/>
      <c r="G148" s="10"/>
      <c r="H148" s="5"/>
      <c r="N148" s="3"/>
      <c r="O148" s="3"/>
      <c r="P148" s="3"/>
      <c r="Q148" s="3"/>
      <c r="R148" s="20"/>
      <c r="S148" s="3"/>
      <c r="V148" s="19"/>
      <c r="X148" s="13" t="s">
        <v>12</v>
      </c>
      <c r="Y148" s="12"/>
      <c r="AA148" s="9"/>
      <c r="AB148" s="10"/>
      <c r="AC148" s="10"/>
      <c r="AD148" s="5"/>
      <c r="AJ148" s="3"/>
      <c r="AK148" s="3"/>
      <c r="AL148" s="3"/>
      <c r="AM148" s="3"/>
      <c r="AN148" s="20"/>
      <c r="AO148" s="3"/>
    </row>
    <row r="149" spans="2:41" x14ac:dyDescent="0.25">
      <c r="B149" s="13" t="s">
        <v>13</v>
      </c>
      <c r="C149" s="12"/>
      <c r="E149" s="9"/>
      <c r="F149" s="10"/>
      <c r="G149" s="10"/>
      <c r="H149" s="5"/>
      <c r="N149" s="3"/>
      <c r="O149" s="3"/>
      <c r="P149" s="3"/>
      <c r="Q149" s="3"/>
      <c r="R149" s="20"/>
      <c r="S149" s="3"/>
      <c r="V149" s="19"/>
      <c r="X149" s="13" t="s">
        <v>13</v>
      </c>
      <c r="Y149" s="12"/>
      <c r="AA149" s="9"/>
      <c r="AB149" s="10"/>
      <c r="AC149" s="10"/>
      <c r="AD149" s="5"/>
      <c r="AJ149" s="3"/>
      <c r="AK149" s="3"/>
      <c r="AL149" s="3"/>
      <c r="AM149" s="3"/>
      <c r="AN149" s="20"/>
      <c r="AO149" s="3"/>
    </row>
    <row r="150" spans="2:41" x14ac:dyDescent="0.25">
      <c r="B150" s="13" t="s">
        <v>14</v>
      </c>
      <c r="C150" s="12"/>
      <c r="E150" s="9"/>
      <c r="F150" s="10"/>
      <c r="G150" s="10"/>
      <c r="H150" s="5"/>
      <c r="N150" s="3"/>
      <c r="O150" s="3"/>
      <c r="P150" s="3"/>
      <c r="Q150" s="3"/>
      <c r="R150" s="20"/>
      <c r="S150" s="3"/>
      <c r="V150" s="19"/>
      <c r="X150" s="13" t="s">
        <v>14</v>
      </c>
      <c r="Y150" s="12"/>
      <c r="AA150" s="9"/>
      <c r="AB150" s="10"/>
      <c r="AC150" s="10"/>
      <c r="AD150" s="5"/>
      <c r="AJ150" s="3"/>
      <c r="AK150" s="3"/>
      <c r="AL150" s="3"/>
      <c r="AM150" s="3"/>
      <c r="AN150" s="20"/>
      <c r="AO150" s="3"/>
    </row>
    <row r="151" spans="2:41" x14ac:dyDescent="0.25">
      <c r="B151" s="13" t="s">
        <v>15</v>
      </c>
      <c r="C151" s="12"/>
      <c r="E151" s="9"/>
      <c r="F151" s="10"/>
      <c r="G151" s="10"/>
      <c r="H151" s="5"/>
      <c r="N151" s="3"/>
      <c r="O151" s="3"/>
      <c r="P151" s="3"/>
      <c r="Q151" s="3"/>
      <c r="R151" s="20"/>
      <c r="S151" s="3"/>
      <c r="V151" s="19"/>
      <c r="X151" s="13" t="s">
        <v>15</v>
      </c>
      <c r="Y151" s="12"/>
      <c r="AA151" s="9"/>
      <c r="AB151" s="10"/>
      <c r="AC151" s="10"/>
      <c r="AD151" s="5"/>
      <c r="AJ151" s="3"/>
      <c r="AK151" s="3"/>
      <c r="AL151" s="3"/>
      <c r="AM151" s="3"/>
      <c r="AN151" s="20"/>
      <c r="AO151" s="3"/>
    </row>
    <row r="152" spans="2:41" x14ac:dyDescent="0.25">
      <c r="B152" s="13" t="s">
        <v>16</v>
      </c>
      <c r="C152" s="12"/>
      <c r="E152" s="161" t="s">
        <v>7</v>
      </c>
      <c r="F152" s="162"/>
      <c r="G152" s="163"/>
      <c r="H152" s="5">
        <f>SUM(H138:H151)</f>
        <v>0</v>
      </c>
      <c r="N152" s="3"/>
      <c r="O152" s="3"/>
      <c r="P152" s="3"/>
      <c r="Q152" s="3"/>
      <c r="R152" s="20"/>
      <c r="S152" s="3"/>
      <c r="V152" s="19"/>
      <c r="X152" s="13" t="s">
        <v>16</v>
      </c>
      <c r="Y152" s="12"/>
      <c r="AA152" s="161" t="s">
        <v>7</v>
      </c>
      <c r="AB152" s="162"/>
      <c r="AC152" s="163"/>
      <c r="AD152" s="5">
        <f>SUM(AD138:AD151)</f>
        <v>0</v>
      </c>
      <c r="AJ152" s="3"/>
      <c r="AK152" s="3"/>
      <c r="AL152" s="3"/>
      <c r="AM152" s="3"/>
      <c r="AN152" s="20"/>
      <c r="AO152" s="3"/>
    </row>
    <row r="153" spans="2:41" x14ac:dyDescent="0.25">
      <c r="B153" s="13" t="s">
        <v>17</v>
      </c>
      <c r="C153" s="12"/>
      <c r="E153" s="15"/>
      <c r="F153" s="15"/>
      <c r="G153" s="15"/>
      <c r="N153" s="3"/>
      <c r="O153" s="3"/>
      <c r="P153" s="3"/>
      <c r="Q153" s="3"/>
      <c r="R153" s="20"/>
      <c r="S153" s="3"/>
      <c r="V153" s="19"/>
      <c r="X153" s="13" t="s">
        <v>17</v>
      </c>
      <c r="Y153" s="12"/>
      <c r="AA153" s="15"/>
      <c r="AB153" s="15"/>
      <c r="AC153" s="15"/>
      <c r="AJ153" s="3"/>
      <c r="AK153" s="3"/>
      <c r="AL153" s="3"/>
      <c r="AM153" s="3"/>
      <c r="AN153" s="20"/>
      <c r="AO153" s="3"/>
    </row>
    <row r="154" spans="2:41" x14ac:dyDescent="0.25">
      <c r="B154" s="14"/>
      <c r="C154" s="12"/>
      <c r="N154" s="161" t="s">
        <v>7</v>
      </c>
      <c r="O154" s="162"/>
      <c r="P154" s="162"/>
      <c r="Q154" s="163"/>
      <c r="R154" s="20">
        <f>SUM(R138:R153)</f>
        <v>0</v>
      </c>
      <c r="S154" s="3"/>
      <c r="V154" s="19"/>
      <c r="X154" s="14"/>
      <c r="Y154" s="12"/>
      <c r="AJ154" s="161" t="s">
        <v>7</v>
      </c>
      <c r="AK154" s="162"/>
      <c r="AL154" s="162"/>
      <c r="AM154" s="163"/>
      <c r="AN154" s="20">
        <f>SUM(AN138:AN153)</f>
        <v>0</v>
      </c>
      <c r="AO154" s="3"/>
    </row>
    <row r="155" spans="2:41" x14ac:dyDescent="0.25">
      <c r="B155" s="14"/>
      <c r="C155" s="12"/>
      <c r="V155" s="19"/>
      <c r="X155" s="14"/>
      <c r="Y155" s="12"/>
    </row>
    <row r="156" spans="2:41" x14ac:dyDescent="0.25">
      <c r="B156" s="14"/>
      <c r="C156" s="12"/>
      <c r="V156" s="19"/>
      <c r="X156" s="14"/>
      <c r="Y156" s="12"/>
    </row>
    <row r="157" spans="2:41" x14ac:dyDescent="0.25">
      <c r="B157" s="14"/>
      <c r="C157" s="12"/>
      <c r="E157" s="16"/>
      <c r="V157" s="19"/>
      <c r="X157" s="14"/>
      <c r="Y157" s="12"/>
      <c r="AA157" s="16"/>
    </row>
    <row r="158" spans="2:41" x14ac:dyDescent="0.25">
      <c r="B158" s="14"/>
      <c r="C158" s="12"/>
      <c r="V158" s="19"/>
      <c r="X158" s="14"/>
      <c r="Y158" s="12"/>
    </row>
    <row r="159" spans="2:41" x14ac:dyDescent="0.25">
      <c r="B159" s="14"/>
      <c r="C159" s="12"/>
      <c r="V159" s="19"/>
      <c r="X159" s="14"/>
      <c r="Y159" s="12"/>
    </row>
    <row r="160" spans="2:41" x14ac:dyDescent="0.25">
      <c r="B160" s="14"/>
      <c r="C160" s="12"/>
      <c r="V160" s="19"/>
      <c r="X160" s="14"/>
      <c r="Y160" s="12"/>
    </row>
    <row r="161" spans="2:27" x14ac:dyDescent="0.25">
      <c r="B161" s="14"/>
      <c r="C161" s="12"/>
      <c r="V161" s="19"/>
      <c r="X161" s="14"/>
      <c r="Y161" s="12"/>
    </row>
    <row r="162" spans="2:27" x14ac:dyDescent="0.25">
      <c r="B162" s="14"/>
      <c r="C162" s="12"/>
      <c r="V162" s="19"/>
      <c r="X162" s="14"/>
      <c r="Y162" s="12"/>
    </row>
    <row r="163" spans="2:27" x14ac:dyDescent="0.25">
      <c r="B163" s="13"/>
      <c r="C163" s="12"/>
      <c r="V163" s="19"/>
      <c r="X163" s="13"/>
      <c r="Y163" s="12"/>
    </row>
    <row r="164" spans="2:27" x14ac:dyDescent="0.25">
      <c r="B164" s="17" t="s">
        <v>18</v>
      </c>
      <c r="C164" s="18">
        <f>SUM(C145:C163)</f>
        <v>0</v>
      </c>
      <c r="D164" s="30" t="s">
        <v>22</v>
      </c>
      <c r="E164" s="30" t="s">
        <v>21</v>
      </c>
      <c r="V164" s="19"/>
      <c r="X164" s="17" t="s">
        <v>18</v>
      </c>
      <c r="Y164" s="18">
        <f>SUM(Y145:Y163)</f>
        <v>0</v>
      </c>
      <c r="Z164" s="30" t="s">
        <v>22</v>
      </c>
      <c r="AA164" s="30" t="s">
        <v>21</v>
      </c>
    </row>
    <row r="165" spans="2:27" x14ac:dyDescent="0.25">
      <c r="E165" s="1" t="s">
        <v>19</v>
      </c>
      <c r="V165" s="19"/>
      <c r="AA165" s="1" t="s">
        <v>19</v>
      </c>
    </row>
    <row r="166" spans="2:27" x14ac:dyDescent="0.25">
      <c r="V166" s="19"/>
    </row>
    <row r="167" spans="2:27" x14ac:dyDescent="0.25">
      <c r="V167" s="19"/>
    </row>
    <row r="168" spans="2:27" x14ac:dyDescent="0.25">
      <c r="V168" s="19"/>
    </row>
    <row r="169" spans="2:27" x14ac:dyDescent="0.25">
      <c r="V169" s="19"/>
    </row>
    <row r="170" spans="2:27" x14ac:dyDescent="0.25">
      <c r="V170" s="19"/>
    </row>
    <row r="171" spans="2:27" x14ac:dyDescent="0.25">
      <c r="V171" s="19"/>
    </row>
    <row r="172" spans="2:27" x14ac:dyDescent="0.25">
      <c r="V172" s="19"/>
    </row>
    <row r="173" spans="2:27" x14ac:dyDescent="0.25">
      <c r="V173" s="19"/>
    </row>
    <row r="174" spans="2:27" x14ac:dyDescent="0.25">
      <c r="V174" s="19"/>
    </row>
    <row r="175" spans="2:27" x14ac:dyDescent="0.25">
      <c r="V175" s="19"/>
    </row>
    <row r="176" spans="2:27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  <c r="AC179" s="164" t="s">
        <v>29</v>
      </c>
      <c r="AD179" s="164"/>
      <c r="AE179" s="164"/>
    </row>
    <row r="180" spans="2:41" x14ac:dyDescent="0.25">
      <c r="H180" s="165" t="s">
        <v>28</v>
      </c>
      <c r="I180" s="165"/>
      <c r="J180" s="165"/>
      <c r="V180" s="19"/>
      <c r="AC180" s="164"/>
      <c r="AD180" s="164"/>
      <c r="AE180" s="164"/>
    </row>
    <row r="181" spans="2:41" x14ac:dyDescent="0.25">
      <c r="H181" s="165"/>
      <c r="I181" s="165"/>
      <c r="J181" s="165"/>
      <c r="V181" s="19"/>
      <c r="AC181" s="164"/>
      <c r="AD181" s="164"/>
      <c r="AE181" s="164"/>
    </row>
    <row r="182" spans="2:41" x14ac:dyDescent="0.25">
      <c r="V182" s="19"/>
    </row>
    <row r="183" spans="2:41" x14ac:dyDescent="0.25">
      <c r="V183" s="19"/>
    </row>
    <row r="184" spans="2:41" ht="23.25" x14ac:dyDescent="0.35">
      <c r="B184" s="24" t="s">
        <v>63</v>
      </c>
      <c r="V184" s="19"/>
      <c r="X184" s="24" t="s">
        <v>63</v>
      </c>
    </row>
    <row r="185" spans="2:41" ht="23.25" x14ac:dyDescent="0.35">
      <c r="B185" s="25" t="s">
        <v>32</v>
      </c>
      <c r="C185" s="22">
        <f>IF(X136="PAGADO",0,Y141)</f>
        <v>0</v>
      </c>
      <c r="E185" s="166" t="s">
        <v>20</v>
      </c>
      <c r="F185" s="166"/>
      <c r="G185" s="166"/>
      <c r="H185" s="166"/>
      <c r="V185" s="19"/>
      <c r="X185" s="25" t="s">
        <v>82</v>
      </c>
      <c r="Y185" s="22">
        <f>IF(B185="PAGADO",0,C190)</f>
        <v>0</v>
      </c>
      <c r="AA185" s="166" t="s">
        <v>20</v>
      </c>
      <c r="AB185" s="166"/>
      <c r="AC185" s="166"/>
      <c r="AD185" s="166"/>
    </row>
    <row r="186" spans="2:41" x14ac:dyDescent="0.25">
      <c r="B186" s="1" t="s">
        <v>0</v>
      </c>
      <c r="C186" s="21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9"/>
      <c r="X186" s="1" t="s">
        <v>0</v>
      </c>
      <c r="Y186" s="21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2"/>
      <c r="E187" s="4"/>
      <c r="F187" s="3"/>
      <c r="G187" s="3"/>
      <c r="H187" s="5"/>
      <c r="N187" s="3"/>
      <c r="O187" s="3"/>
      <c r="P187" s="3"/>
      <c r="Q187" s="3"/>
      <c r="R187" s="20"/>
      <c r="S187" s="3"/>
      <c r="V187" s="19"/>
      <c r="Y187" s="22"/>
      <c r="AA187" s="4"/>
      <c r="AB187" s="3"/>
      <c r="AC187" s="3"/>
      <c r="AD187" s="5"/>
      <c r="AJ187" s="3"/>
      <c r="AK187" s="3"/>
      <c r="AL187" s="3"/>
      <c r="AM187" s="3"/>
      <c r="AN187" s="20"/>
      <c r="AO187" s="3"/>
    </row>
    <row r="188" spans="2:41" x14ac:dyDescent="0.25">
      <c r="B188" s="1" t="s">
        <v>24</v>
      </c>
      <c r="C188" s="21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20"/>
      <c r="S188" s="3"/>
      <c r="V188" s="19"/>
      <c r="X188" s="1" t="s">
        <v>24</v>
      </c>
      <c r="Y188" s="21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20"/>
      <c r="AO188" s="3"/>
    </row>
    <row r="189" spans="2:41" x14ac:dyDescent="0.25">
      <c r="B189" s="1" t="s">
        <v>9</v>
      </c>
      <c r="C189" s="22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20"/>
      <c r="S189" s="3"/>
      <c r="V189" s="19"/>
      <c r="X189" s="1" t="s">
        <v>9</v>
      </c>
      <c r="Y189" s="22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20"/>
      <c r="AO189" s="3"/>
    </row>
    <row r="190" spans="2:41" x14ac:dyDescent="0.25">
      <c r="B190" s="6" t="s">
        <v>25</v>
      </c>
      <c r="C190" s="23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20"/>
      <c r="S190" s="3"/>
      <c r="V190" s="19"/>
      <c r="X190" s="6" t="s">
        <v>8</v>
      </c>
      <c r="Y190" s="23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20"/>
      <c r="AO190" s="3"/>
    </row>
    <row r="191" spans="2:41" ht="26.25" x14ac:dyDescent="0.4">
      <c r="B191" s="167" t="str">
        <f>IF(C190&lt;0,"NO PAGAR","COBRAR")</f>
        <v>COBRAR</v>
      </c>
      <c r="C191" s="167"/>
      <c r="E191" s="9"/>
      <c r="F191" s="10"/>
      <c r="G191" s="10"/>
      <c r="H191" s="5"/>
      <c r="N191" s="3"/>
      <c r="O191" s="3"/>
      <c r="P191" s="3"/>
      <c r="Q191" s="3"/>
      <c r="R191" s="20"/>
      <c r="S191" s="3"/>
      <c r="V191" s="19"/>
      <c r="X191" s="167" t="str">
        <f>IF(Y190&lt;0,"NO PAGAR","COBRAR")</f>
        <v>COBRAR</v>
      </c>
      <c r="Y191" s="167"/>
      <c r="AA191" s="9"/>
      <c r="AB191" s="10"/>
      <c r="AC191" s="10"/>
      <c r="AD191" s="5"/>
      <c r="AJ191" s="3"/>
      <c r="AK191" s="3"/>
      <c r="AL191" s="3"/>
      <c r="AM191" s="3"/>
      <c r="AN191" s="20"/>
      <c r="AO191" s="3"/>
    </row>
    <row r="192" spans="2:41" x14ac:dyDescent="0.25">
      <c r="B192" s="159" t="s">
        <v>9</v>
      </c>
      <c r="C192" s="160"/>
      <c r="E192" s="9"/>
      <c r="F192" s="10"/>
      <c r="G192" s="10"/>
      <c r="H192" s="5"/>
      <c r="N192" s="3"/>
      <c r="O192" s="3"/>
      <c r="P192" s="3"/>
      <c r="Q192" s="3"/>
      <c r="R192" s="20"/>
      <c r="S192" s="3"/>
      <c r="V192" s="19"/>
      <c r="X192" s="159" t="s">
        <v>9</v>
      </c>
      <c r="Y192" s="160"/>
      <c r="AA192" s="9"/>
      <c r="AB192" s="10"/>
      <c r="AC192" s="10"/>
      <c r="AD192" s="5"/>
      <c r="AJ192" s="3"/>
      <c r="AK192" s="3"/>
      <c r="AL192" s="3"/>
      <c r="AM192" s="3"/>
      <c r="AN192" s="20"/>
      <c r="AO192" s="3"/>
    </row>
    <row r="193" spans="2:41" x14ac:dyDescent="0.25">
      <c r="B193" s="11" t="str">
        <f>IF(C226&lt;0,"SALDO A FAVOR","SALDO ADELANTAD0'")</f>
        <v>SALDO ADELANTAD0'</v>
      </c>
      <c r="C193" s="12">
        <f>IF(Y141&lt;=0,Y141*-1)</f>
        <v>0</v>
      </c>
      <c r="E193" s="9"/>
      <c r="F193" s="10"/>
      <c r="G193" s="10"/>
      <c r="H193" s="5"/>
      <c r="N193" s="3"/>
      <c r="O193" s="3"/>
      <c r="P193" s="3"/>
      <c r="Q193" s="3"/>
      <c r="R193" s="20"/>
      <c r="S193" s="3"/>
      <c r="V193" s="19"/>
      <c r="X193" s="11" t="str">
        <f>IF(C190&lt;0,"SALDO ADELANTADO","SALDO A FAVOR'")</f>
        <v>SALDO A FAVOR'</v>
      </c>
      <c r="Y193" s="12">
        <f>IF(C190&lt;=0,C190*-1)</f>
        <v>0</v>
      </c>
      <c r="AA193" s="9"/>
      <c r="AB193" s="10"/>
      <c r="AC193" s="10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3" t="s">
        <v>10</v>
      </c>
      <c r="C194" s="12">
        <f>R203</f>
        <v>0</v>
      </c>
      <c r="E194" s="9"/>
      <c r="F194" s="10"/>
      <c r="G194" s="10"/>
      <c r="H194" s="5"/>
      <c r="N194" s="3"/>
      <c r="O194" s="3"/>
      <c r="P194" s="3"/>
      <c r="Q194" s="3"/>
      <c r="R194" s="20"/>
      <c r="S194" s="3"/>
      <c r="V194" s="19"/>
      <c r="X194" s="13" t="s">
        <v>10</v>
      </c>
      <c r="Y194" s="12">
        <f>AN203</f>
        <v>0</v>
      </c>
      <c r="AA194" s="9"/>
      <c r="AB194" s="10"/>
      <c r="AC194" s="10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3" t="s">
        <v>11</v>
      </c>
      <c r="C195" s="12"/>
      <c r="E195" s="9"/>
      <c r="F195" s="10"/>
      <c r="G195" s="10"/>
      <c r="H195" s="5"/>
      <c r="N195" s="3"/>
      <c r="O195" s="3"/>
      <c r="P195" s="3"/>
      <c r="Q195" s="3"/>
      <c r="R195" s="20"/>
      <c r="S195" s="3"/>
      <c r="V195" s="19"/>
      <c r="X195" s="13" t="s">
        <v>11</v>
      </c>
      <c r="Y195" s="12"/>
      <c r="AA195" s="9"/>
      <c r="AB195" s="10"/>
      <c r="AC195" s="10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13" t="s">
        <v>12</v>
      </c>
      <c r="C196" s="12"/>
      <c r="E196" s="9"/>
      <c r="F196" s="10"/>
      <c r="G196" s="10"/>
      <c r="H196" s="5"/>
      <c r="N196" s="3"/>
      <c r="O196" s="3"/>
      <c r="P196" s="3"/>
      <c r="Q196" s="3"/>
      <c r="R196" s="20"/>
      <c r="S196" s="3"/>
      <c r="V196" s="19"/>
      <c r="X196" s="13" t="s">
        <v>12</v>
      </c>
      <c r="Y196" s="12"/>
      <c r="AA196" s="9"/>
      <c r="AB196" s="10"/>
      <c r="AC196" s="10"/>
      <c r="AD196" s="5"/>
      <c r="AJ196" s="3"/>
      <c r="AK196" s="3"/>
      <c r="AL196" s="3"/>
      <c r="AM196" s="3"/>
      <c r="AN196" s="20"/>
      <c r="AO196" s="3"/>
    </row>
    <row r="197" spans="2:41" x14ac:dyDescent="0.25">
      <c r="B197" s="13" t="s">
        <v>13</v>
      </c>
      <c r="C197" s="12"/>
      <c r="E197" s="9"/>
      <c r="F197" s="10"/>
      <c r="G197" s="10"/>
      <c r="H197" s="5"/>
      <c r="N197" s="3"/>
      <c r="O197" s="3"/>
      <c r="P197" s="3"/>
      <c r="Q197" s="3"/>
      <c r="R197" s="20"/>
      <c r="S197" s="3"/>
      <c r="V197" s="19"/>
      <c r="X197" s="13" t="s">
        <v>13</v>
      </c>
      <c r="Y197" s="12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3" t="s">
        <v>14</v>
      </c>
      <c r="C198" s="12"/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3" t="s">
        <v>14</v>
      </c>
      <c r="Y198" s="12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3" t="s">
        <v>15</v>
      </c>
      <c r="C199" s="12"/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3" t="s">
        <v>15</v>
      </c>
      <c r="Y199" s="12"/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16</v>
      </c>
      <c r="C200" s="12"/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16</v>
      </c>
      <c r="Y200" s="12"/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17</v>
      </c>
      <c r="C201" s="12"/>
      <c r="E201" s="161" t="s">
        <v>7</v>
      </c>
      <c r="F201" s="162"/>
      <c r="G201" s="163"/>
      <c r="H201" s="5">
        <f>SUM(H187:H200)</f>
        <v>0</v>
      </c>
      <c r="N201" s="3"/>
      <c r="O201" s="3"/>
      <c r="P201" s="3"/>
      <c r="Q201" s="3"/>
      <c r="R201" s="20"/>
      <c r="S201" s="3"/>
      <c r="V201" s="19"/>
      <c r="X201" s="13" t="s">
        <v>17</v>
      </c>
      <c r="Y201" s="12"/>
      <c r="AA201" s="161" t="s">
        <v>7</v>
      </c>
      <c r="AB201" s="162"/>
      <c r="AC201" s="163"/>
      <c r="AD201" s="5">
        <f>SUM(AD187:AD200)</f>
        <v>0</v>
      </c>
      <c r="AJ201" s="3"/>
      <c r="AK201" s="3"/>
      <c r="AL201" s="3"/>
      <c r="AM201" s="3"/>
      <c r="AN201" s="20"/>
      <c r="AO201" s="3"/>
    </row>
    <row r="202" spans="2:41" x14ac:dyDescent="0.25">
      <c r="B202" s="14"/>
      <c r="C202" s="12"/>
      <c r="E202" s="15"/>
      <c r="F202" s="15"/>
      <c r="G202" s="15"/>
      <c r="N202" s="3"/>
      <c r="O202" s="3"/>
      <c r="P202" s="3"/>
      <c r="Q202" s="3"/>
      <c r="R202" s="20"/>
      <c r="S202" s="3"/>
      <c r="V202" s="19"/>
      <c r="X202" s="14"/>
      <c r="Y202" s="12"/>
      <c r="AA202" s="15"/>
      <c r="AB202" s="15"/>
      <c r="AC202" s="15"/>
      <c r="AJ202" s="3"/>
      <c r="AK202" s="3"/>
      <c r="AL202" s="3"/>
      <c r="AM202" s="3"/>
      <c r="AN202" s="20"/>
      <c r="AO202" s="3"/>
    </row>
    <row r="203" spans="2:41" x14ac:dyDescent="0.25">
      <c r="B203" s="14"/>
      <c r="C203" s="12"/>
      <c r="N203" s="161" t="s">
        <v>7</v>
      </c>
      <c r="O203" s="162"/>
      <c r="P203" s="162"/>
      <c r="Q203" s="163"/>
      <c r="R203" s="20">
        <f>SUM(R187:R202)</f>
        <v>0</v>
      </c>
      <c r="S203" s="3"/>
      <c r="V203" s="19"/>
      <c r="X203" s="14"/>
      <c r="Y203" s="12"/>
      <c r="AJ203" s="161" t="s">
        <v>7</v>
      </c>
      <c r="AK203" s="162"/>
      <c r="AL203" s="162"/>
      <c r="AM203" s="163"/>
      <c r="AN203" s="20">
        <f>SUM(AN187:AN202)</f>
        <v>0</v>
      </c>
      <c r="AO203" s="3"/>
    </row>
    <row r="204" spans="2:41" x14ac:dyDescent="0.25">
      <c r="B204" s="14"/>
      <c r="C204" s="12"/>
      <c r="V204" s="19"/>
      <c r="X204" s="14"/>
      <c r="Y204" s="12"/>
    </row>
    <row r="205" spans="2:41" x14ac:dyDescent="0.25">
      <c r="B205" s="14"/>
      <c r="C205" s="12"/>
      <c r="V205" s="19"/>
      <c r="X205" s="14"/>
      <c r="Y205" s="12"/>
    </row>
    <row r="206" spans="2:41" x14ac:dyDescent="0.25">
      <c r="B206" s="14"/>
      <c r="C206" s="12"/>
      <c r="E206" s="16"/>
      <c r="V206" s="19"/>
      <c r="X206" s="14"/>
      <c r="Y206" s="12"/>
      <c r="AA206" s="16"/>
    </row>
    <row r="207" spans="2:41" x14ac:dyDescent="0.25">
      <c r="B207" s="14"/>
      <c r="C207" s="12"/>
      <c r="V207" s="19"/>
      <c r="X207" s="14"/>
      <c r="Y207" s="12"/>
    </row>
    <row r="208" spans="2:41" x14ac:dyDescent="0.25">
      <c r="B208" s="14"/>
      <c r="C208" s="12"/>
      <c r="V208" s="19"/>
      <c r="X208" s="14"/>
      <c r="Y208" s="12"/>
    </row>
    <row r="209" spans="1:43" x14ac:dyDescent="0.25">
      <c r="B209" s="14"/>
      <c r="C209" s="12"/>
      <c r="V209" s="19"/>
      <c r="X209" s="14"/>
      <c r="Y209" s="12"/>
    </row>
    <row r="210" spans="1:43" x14ac:dyDescent="0.25">
      <c r="B210" s="14"/>
      <c r="C210" s="12"/>
      <c r="V210" s="19"/>
      <c r="X210" s="14"/>
      <c r="Y210" s="12"/>
    </row>
    <row r="211" spans="1:43" x14ac:dyDescent="0.25">
      <c r="B211" s="13"/>
      <c r="C211" s="12"/>
      <c r="V211" s="19"/>
      <c r="X211" s="13"/>
      <c r="Y211" s="12"/>
    </row>
    <row r="212" spans="1:43" x14ac:dyDescent="0.25">
      <c r="B212" s="17" t="s">
        <v>18</v>
      </c>
      <c r="C212" s="18">
        <f>SUM(C193:C211)</f>
        <v>0</v>
      </c>
      <c r="V212" s="19"/>
      <c r="X212" s="17" t="s">
        <v>18</v>
      </c>
      <c r="Y212" s="18">
        <f>SUM(Y193:Y211)</f>
        <v>0</v>
      </c>
    </row>
    <row r="213" spans="1:43" x14ac:dyDescent="0.25">
      <c r="D213" s="30" t="s">
        <v>22</v>
      </c>
      <c r="E213" s="30" t="s">
        <v>21</v>
      </c>
      <c r="V213" s="19"/>
      <c r="Z213" s="30" t="s">
        <v>22</v>
      </c>
      <c r="AA213" s="30" t="s">
        <v>21</v>
      </c>
    </row>
    <row r="214" spans="1:43" x14ac:dyDescent="0.25">
      <c r="E214" s="1" t="s">
        <v>19</v>
      </c>
      <c r="V214" s="19"/>
      <c r="AA214" s="1" t="s">
        <v>19</v>
      </c>
    </row>
    <row r="215" spans="1:43" x14ac:dyDescent="0.25">
      <c r="V215" s="19"/>
    </row>
    <row r="216" spans="1:43" x14ac:dyDescent="0.25">
      <c r="V216" s="19"/>
    </row>
    <row r="217" spans="1:43" x14ac:dyDescent="0.25">
      <c r="V217" s="19"/>
    </row>
    <row r="218" spans="1:43" x14ac:dyDescent="0.25">
      <c r="V218" s="19"/>
    </row>
    <row r="219" spans="1:43" x14ac:dyDescent="0.25">
      <c r="V219" s="19"/>
    </row>
    <row r="220" spans="1:43" x14ac:dyDescent="0.25">
      <c r="V220" s="19"/>
    </row>
    <row r="221" spans="1:43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</row>
    <row r="222" spans="1:43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</row>
    <row r="223" spans="1:43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</row>
    <row r="224" spans="1:43" x14ac:dyDescent="0.25">
      <c r="V224" s="19"/>
    </row>
    <row r="225" spans="2:41" x14ac:dyDescent="0.25">
      <c r="H225" s="165" t="s">
        <v>30</v>
      </c>
      <c r="I225" s="165"/>
      <c r="J225" s="165"/>
      <c r="V225" s="19"/>
      <c r="AA225" s="165" t="s">
        <v>31</v>
      </c>
      <c r="AB225" s="165"/>
      <c r="AC225" s="165"/>
    </row>
    <row r="226" spans="2:41" x14ac:dyDescent="0.25">
      <c r="H226" s="165"/>
      <c r="I226" s="165"/>
      <c r="J226" s="165"/>
      <c r="V226" s="19"/>
      <c r="AA226" s="165"/>
      <c r="AB226" s="165"/>
      <c r="AC226" s="165"/>
    </row>
    <row r="227" spans="2:41" x14ac:dyDescent="0.25">
      <c r="V227" s="19"/>
    </row>
    <row r="228" spans="2:41" x14ac:dyDescent="0.25">
      <c r="V228" s="19"/>
    </row>
    <row r="229" spans="2:41" ht="23.25" x14ac:dyDescent="0.35">
      <c r="B229" s="26" t="s">
        <v>63</v>
      </c>
      <c r="V229" s="19"/>
      <c r="X229" s="24" t="s">
        <v>63</v>
      </c>
    </row>
    <row r="230" spans="2:41" ht="23.25" x14ac:dyDescent="0.35">
      <c r="B230" s="25" t="s">
        <v>32</v>
      </c>
      <c r="C230" s="22">
        <f>IF(X185="PAGADO",0,C190)</f>
        <v>0</v>
      </c>
      <c r="E230" s="166" t="s">
        <v>20</v>
      </c>
      <c r="F230" s="166"/>
      <c r="G230" s="166"/>
      <c r="H230" s="166"/>
      <c r="V230" s="19"/>
      <c r="X230" s="25" t="s">
        <v>32</v>
      </c>
      <c r="Y230" s="22">
        <f>IF(B1030="PAGADO",0,C235)</f>
        <v>0</v>
      </c>
      <c r="AA230" s="166" t="s">
        <v>20</v>
      </c>
      <c r="AB230" s="166"/>
      <c r="AC230" s="166"/>
      <c r="AD230" s="166"/>
    </row>
    <row r="231" spans="2:41" x14ac:dyDescent="0.25">
      <c r="B231" s="1" t="s">
        <v>0</v>
      </c>
      <c r="C231" s="21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9"/>
      <c r="X231" s="1" t="s">
        <v>0</v>
      </c>
      <c r="Y231" s="21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2"/>
      <c r="E232" s="4"/>
      <c r="F232" s="3"/>
      <c r="G232" s="3"/>
      <c r="H232" s="5"/>
      <c r="N232" s="3"/>
      <c r="O232" s="3"/>
      <c r="P232" s="3"/>
      <c r="Q232" s="3"/>
      <c r="R232" s="20"/>
      <c r="S232" s="3"/>
      <c r="V232" s="19"/>
      <c r="Y232" s="22"/>
      <c r="AA232" s="4"/>
      <c r="AB232" s="3"/>
      <c r="AC232" s="3"/>
      <c r="AD232" s="5"/>
      <c r="AJ232" s="3"/>
      <c r="AK232" s="3"/>
      <c r="AL232" s="3"/>
      <c r="AM232" s="3"/>
      <c r="AN232" s="20"/>
      <c r="AO232" s="3"/>
    </row>
    <row r="233" spans="2:41" x14ac:dyDescent="0.25">
      <c r="B233" s="1" t="s">
        <v>24</v>
      </c>
      <c r="C233" s="21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20"/>
      <c r="S233" s="3"/>
      <c r="V233" s="19"/>
      <c r="X233" s="1" t="s">
        <v>24</v>
      </c>
      <c r="Y233" s="21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20"/>
      <c r="AO233" s="3"/>
    </row>
    <row r="234" spans="2:41" x14ac:dyDescent="0.25">
      <c r="B234" s="1" t="s">
        <v>9</v>
      </c>
      <c r="C234" s="22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20"/>
      <c r="S234" s="3"/>
      <c r="V234" s="19"/>
      <c r="X234" s="1" t="s">
        <v>9</v>
      </c>
      <c r="Y234" s="22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20"/>
      <c r="AO234" s="3"/>
    </row>
    <row r="235" spans="2:41" x14ac:dyDescent="0.25">
      <c r="B235" s="6" t="s">
        <v>26</v>
      </c>
      <c r="C235" s="23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20"/>
      <c r="S235" s="3"/>
      <c r="V235" s="19"/>
      <c r="X235" s="6" t="s">
        <v>27</v>
      </c>
      <c r="Y235" s="23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20"/>
      <c r="AO235" s="3"/>
    </row>
    <row r="236" spans="2:41" ht="23.25" x14ac:dyDescent="0.35">
      <c r="B236" s="6"/>
      <c r="C236" s="7"/>
      <c r="E236" s="9"/>
      <c r="F236" s="10"/>
      <c r="G236" s="10"/>
      <c r="H236" s="5"/>
      <c r="N236" s="3"/>
      <c r="O236" s="3"/>
      <c r="P236" s="3"/>
      <c r="Q236" s="3"/>
      <c r="R236" s="20"/>
      <c r="S236" s="3"/>
      <c r="V236" s="19"/>
      <c r="X236" s="168" t="str">
        <f>IF(Y235&lt;0,"NO PAGAR","COBRAR'")</f>
        <v>COBRAR'</v>
      </c>
      <c r="Y236" s="168"/>
      <c r="AA236" s="9"/>
      <c r="AB236" s="10"/>
      <c r="AC236" s="10"/>
      <c r="AD236" s="5"/>
      <c r="AJ236" s="3"/>
      <c r="AK236" s="3"/>
      <c r="AL236" s="3"/>
      <c r="AM236" s="3"/>
      <c r="AN236" s="20"/>
      <c r="AO236" s="3"/>
    </row>
    <row r="237" spans="2:41" ht="23.25" x14ac:dyDescent="0.35">
      <c r="B237" s="168" t="str">
        <f>IF(C235&lt;0,"NO PAGAR","COBRAR'")</f>
        <v>COBRAR'</v>
      </c>
      <c r="C237" s="168"/>
      <c r="E237" s="9"/>
      <c r="F237" s="10"/>
      <c r="G237" s="10"/>
      <c r="H237" s="5"/>
      <c r="N237" s="3"/>
      <c r="O237" s="3"/>
      <c r="P237" s="3"/>
      <c r="Q237" s="3"/>
      <c r="R237" s="20"/>
      <c r="S237" s="3"/>
      <c r="V237" s="19"/>
      <c r="X237" s="6"/>
      <c r="Y237" s="8"/>
      <c r="AA237" s="9"/>
      <c r="AB237" s="10"/>
      <c r="AC237" s="10"/>
      <c r="AD237" s="5"/>
      <c r="AJ237" s="3"/>
      <c r="AK237" s="3"/>
      <c r="AL237" s="3"/>
      <c r="AM237" s="3"/>
      <c r="AN237" s="20"/>
      <c r="AO237" s="3"/>
    </row>
    <row r="238" spans="2:41" x14ac:dyDescent="0.25">
      <c r="B238" s="159" t="s">
        <v>9</v>
      </c>
      <c r="C238" s="160"/>
      <c r="E238" s="9"/>
      <c r="F238" s="10"/>
      <c r="G238" s="10"/>
      <c r="H238" s="5"/>
      <c r="N238" s="3"/>
      <c r="O238" s="3"/>
      <c r="P238" s="3"/>
      <c r="Q238" s="3"/>
      <c r="R238" s="20"/>
      <c r="S238" s="3"/>
      <c r="V238" s="19"/>
      <c r="X238" s="159" t="s">
        <v>9</v>
      </c>
      <c r="Y238" s="160"/>
      <c r="AA238" s="9"/>
      <c r="AB238" s="10"/>
      <c r="AC238" s="10"/>
      <c r="AD238" s="5"/>
      <c r="AJ238" s="3"/>
      <c r="AK238" s="3"/>
      <c r="AL238" s="3"/>
      <c r="AM238" s="3"/>
      <c r="AN238" s="20"/>
      <c r="AO238" s="3"/>
    </row>
    <row r="239" spans="2:41" x14ac:dyDescent="0.25">
      <c r="B239" s="11" t="str">
        <f>IF(Y190&lt;0,"SALDO ADELANTADO","SALDO A FAVOR '")</f>
        <v>SALDO A FAVOR '</v>
      </c>
      <c r="C239" s="12">
        <f>IF(Y190&lt;=0,Y190*-1)</f>
        <v>0</v>
      </c>
      <c r="E239" s="9"/>
      <c r="F239" s="10"/>
      <c r="G239" s="10"/>
      <c r="H239" s="5"/>
      <c r="N239" s="3"/>
      <c r="O239" s="3"/>
      <c r="P239" s="3"/>
      <c r="Q239" s="3"/>
      <c r="R239" s="20"/>
      <c r="S239" s="3"/>
      <c r="V239" s="19"/>
      <c r="X239" s="11" t="str">
        <f>IF(C235&lt;0,"SALDO ADELANTADO","SALDO A FAVOR'")</f>
        <v>SALDO A FAVOR'</v>
      </c>
      <c r="Y239" s="12">
        <f>IF(C235&lt;=0,C235*-1)</f>
        <v>0</v>
      </c>
      <c r="AA239" s="9"/>
      <c r="AB239" s="10"/>
      <c r="AC239" s="10"/>
      <c r="AD239" s="5"/>
      <c r="AJ239" s="3"/>
      <c r="AK239" s="3"/>
      <c r="AL239" s="3"/>
      <c r="AM239" s="3"/>
      <c r="AN239" s="20"/>
      <c r="AO239" s="3"/>
    </row>
    <row r="240" spans="2:41" x14ac:dyDescent="0.25">
      <c r="B240" s="13" t="s">
        <v>10</v>
      </c>
      <c r="C240" s="12">
        <f>R248</f>
        <v>0</v>
      </c>
      <c r="E240" s="9"/>
      <c r="F240" s="10"/>
      <c r="G240" s="10"/>
      <c r="H240" s="5"/>
      <c r="N240" s="3"/>
      <c r="O240" s="3"/>
      <c r="P240" s="3"/>
      <c r="Q240" s="3"/>
      <c r="R240" s="20"/>
      <c r="S240" s="3"/>
      <c r="V240" s="19"/>
      <c r="X240" s="13" t="s">
        <v>10</v>
      </c>
      <c r="Y240" s="12">
        <f>AN248</f>
        <v>0</v>
      </c>
      <c r="AA240" s="9"/>
      <c r="AB240" s="10"/>
      <c r="AC240" s="10"/>
      <c r="AD240" s="5"/>
      <c r="AJ240" s="3"/>
      <c r="AK240" s="3"/>
      <c r="AL240" s="3"/>
      <c r="AM240" s="3"/>
      <c r="AN240" s="20"/>
      <c r="AO240" s="3"/>
    </row>
    <row r="241" spans="2:41" x14ac:dyDescent="0.25">
      <c r="B241" s="13" t="s">
        <v>11</v>
      </c>
      <c r="C241" s="12"/>
      <c r="E241" s="9"/>
      <c r="F241" s="10"/>
      <c r="G241" s="10"/>
      <c r="H241" s="5"/>
      <c r="N241" s="3"/>
      <c r="O241" s="3"/>
      <c r="P241" s="3"/>
      <c r="Q241" s="3"/>
      <c r="R241" s="20"/>
      <c r="S241" s="3"/>
      <c r="V241" s="19"/>
      <c r="X241" s="13" t="s">
        <v>11</v>
      </c>
      <c r="Y241" s="12"/>
      <c r="AA241" s="9"/>
      <c r="AB241" s="10"/>
      <c r="AC241" s="10"/>
      <c r="AD241" s="5"/>
      <c r="AJ241" s="3"/>
      <c r="AK241" s="3"/>
      <c r="AL241" s="3"/>
      <c r="AM241" s="3"/>
      <c r="AN241" s="20"/>
      <c r="AO241" s="3"/>
    </row>
    <row r="242" spans="2:41" x14ac:dyDescent="0.25">
      <c r="B242" s="13" t="s">
        <v>12</v>
      </c>
      <c r="C242" s="12"/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3" t="s">
        <v>12</v>
      </c>
      <c r="Y242" s="12"/>
      <c r="AA242" s="9"/>
      <c r="AB242" s="10"/>
      <c r="AC242" s="10"/>
      <c r="AD242" s="5"/>
      <c r="AJ242" s="3"/>
      <c r="AK242" s="3"/>
      <c r="AL242" s="3"/>
      <c r="AM242" s="3"/>
      <c r="AN242" s="20"/>
      <c r="AO242" s="3"/>
    </row>
    <row r="243" spans="2:41" x14ac:dyDescent="0.25">
      <c r="B243" s="13" t="s">
        <v>13</v>
      </c>
      <c r="C243" s="12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13" t="s">
        <v>13</v>
      </c>
      <c r="Y243" s="12"/>
      <c r="AA243" s="9"/>
      <c r="AB243" s="10"/>
      <c r="AC243" s="10"/>
      <c r="AD243" s="5"/>
      <c r="AJ243" s="3"/>
      <c r="AK243" s="3"/>
      <c r="AL243" s="3"/>
      <c r="AM243" s="3"/>
      <c r="AN243" s="20"/>
      <c r="AO243" s="3"/>
    </row>
    <row r="244" spans="2:41" x14ac:dyDescent="0.25">
      <c r="B244" s="13" t="s">
        <v>14</v>
      </c>
      <c r="C244" s="12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3" t="s">
        <v>14</v>
      </c>
      <c r="Y244" s="12"/>
      <c r="AA244" s="9"/>
      <c r="AB244" s="10"/>
      <c r="AC244" s="10"/>
      <c r="AD244" s="5"/>
      <c r="AJ244" s="3"/>
      <c r="AK244" s="3"/>
      <c r="AL244" s="3"/>
      <c r="AM244" s="3"/>
      <c r="AN244" s="20"/>
      <c r="AO244" s="3"/>
    </row>
    <row r="245" spans="2:41" x14ac:dyDescent="0.25">
      <c r="B245" s="13" t="s">
        <v>15</v>
      </c>
      <c r="C245" s="12"/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3" t="s">
        <v>15</v>
      </c>
      <c r="Y245" s="12"/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16</v>
      </c>
      <c r="C246" s="12"/>
      <c r="E246" s="161" t="s">
        <v>7</v>
      </c>
      <c r="F246" s="162"/>
      <c r="G246" s="163"/>
      <c r="H246" s="5">
        <f>SUM(H232:H245)</f>
        <v>0</v>
      </c>
      <c r="N246" s="3"/>
      <c r="O246" s="3"/>
      <c r="P246" s="3"/>
      <c r="Q246" s="3"/>
      <c r="R246" s="20"/>
      <c r="S246" s="3"/>
      <c r="V246" s="19"/>
      <c r="X246" s="13" t="s">
        <v>16</v>
      </c>
      <c r="Y246" s="12"/>
      <c r="AA246" s="161" t="s">
        <v>7</v>
      </c>
      <c r="AB246" s="162"/>
      <c r="AC246" s="163"/>
      <c r="AD246" s="5">
        <f>SUM(AD232:AD245)</f>
        <v>0</v>
      </c>
      <c r="AJ246" s="3"/>
      <c r="AK246" s="3"/>
      <c r="AL246" s="3"/>
      <c r="AM246" s="3"/>
      <c r="AN246" s="20"/>
      <c r="AO246" s="3"/>
    </row>
    <row r="247" spans="2:41" x14ac:dyDescent="0.25">
      <c r="B247" s="13" t="s">
        <v>17</v>
      </c>
      <c r="C247" s="12"/>
      <c r="E247" s="15"/>
      <c r="F247" s="15"/>
      <c r="G247" s="15"/>
      <c r="N247" s="3"/>
      <c r="O247" s="3"/>
      <c r="P247" s="3"/>
      <c r="Q247" s="3"/>
      <c r="R247" s="20"/>
      <c r="S247" s="3"/>
      <c r="V247" s="19"/>
      <c r="X247" s="13" t="s">
        <v>17</v>
      </c>
      <c r="Y247" s="12"/>
      <c r="AA247" s="15"/>
      <c r="AB247" s="15"/>
      <c r="AC247" s="15"/>
      <c r="AJ247" s="3"/>
      <c r="AK247" s="3"/>
      <c r="AL247" s="3"/>
      <c r="AM247" s="3"/>
      <c r="AN247" s="20"/>
      <c r="AO247" s="3"/>
    </row>
    <row r="248" spans="2:41" x14ac:dyDescent="0.25">
      <c r="B248" s="14"/>
      <c r="C248" s="12"/>
      <c r="N248" s="161" t="s">
        <v>7</v>
      </c>
      <c r="O248" s="162"/>
      <c r="P248" s="162"/>
      <c r="Q248" s="163"/>
      <c r="R248" s="20">
        <f>SUM(R232:R247)</f>
        <v>0</v>
      </c>
      <c r="S248" s="3"/>
      <c r="V248" s="19"/>
      <c r="X248" s="14"/>
      <c r="Y248" s="12"/>
      <c r="AJ248" s="161" t="s">
        <v>7</v>
      </c>
      <c r="AK248" s="162"/>
      <c r="AL248" s="162"/>
      <c r="AM248" s="163"/>
      <c r="AN248" s="20">
        <f>SUM(AN232:AN247)</f>
        <v>0</v>
      </c>
      <c r="AO248" s="3"/>
    </row>
    <row r="249" spans="2:41" x14ac:dyDescent="0.25">
      <c r="B249" s="14"/>
      <c r="C249" s="12"/>
      <c r="V249" s="19"/>
      <c r="X249" s="14"/>
      <c r="Y249" s="12"/>
    </row>
    <row r="250" spans="2:41" x14ac:dyDescent="0.25">
      <c r="B250" s="14"/>
      <c r="C250" s="12"/>
      <c r="V250" s="19"/>
      <c r="X250" s="14"/>
      <c r="Y250" s="12"/>
    </row>
    <row r="251" spans="2:41" x14ac:dyDescent="0.25">
      <c r="B251" s="14"/>
      <c r="C251" s="12"/>
      <c r="E251" s="16"/>
      <c r="V251" s="19"/>
      <c r="X251" s="14"/>
      <c r="Y251" s="12"/>
      <c r="AA251" s="16"/>
    </row>
    <row r="252" spans="2:41" x14ac:dyDescent="0.25">
      <c r="B252" s="14"/>
      <c r="C252" s="12"/>
      <c r="V252" s="19"/>
      <c r="X252" s="14"/>
      <c r="Y252" s="12"/>
    </row>
    <row r="253" spans="2:41" x14ac:dyDescent="0.25">
      <c r="B253" s="14"/>
      <c r="C253" s="12"/>
      <c r="V253" s="19"/>
      <c r="X253" s="14"/>
      <c r="Y253" s="12"/>
    </row>
    <row r="254" spans="2:41" x14ac:dyDescent="0.25">
      <c r="B254" s="14"/>
      <c r="C254" s="12"/>
      <c r="V254" s="19"/>
      <c r="X254" s="14"/>
      <c r="Y254" s="12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</row>
    <row r="257" spans="2:31" x14ac:dyDescent="0.25">
      <c r="B257" s="13"/>
      <c r="C257" s="12"/>
      <c r="V257" s="19"/>
      <c r="X257" s="13"/>
      <c r="Y257" s="12"/>
    </row>
    <row r="258" spans="2:31" x14ac:dyDescent="0.25">
      <c r="B258" s="17" t="s">
        <v>18</v>
      </c>
      <c r="C258" s="18">
        <f>SUM(C239:C257)</f>
        <v>0</v>
      </c>
      <c r="D258" s="30" t="s">
        <v>22</v>
      </c>
      <c r="E258" s="30" t="s">
        <v>21</v>
      </c>
      <c r="V258" s="19"/>
      <c r="X258" s="17" t="s">
        <v>18</v>
      </c>
      <c r="Y258" s="18">
        <f>SUM(Y239:Y257)</f>
        <v>0</v>
      </c>
      <c r="Z258" s="30" t="s">
        <v>22</v>
      </c>
      <c r="AA258" s="30" t="s">
        <v>21</v>
      </c>
    </row>
    <row r="259" spans="2:31" x14ac:dyDescent="0.25">
      <c r="E259" s="1" t="s">
        <v>19</v>
      </c>
      <c r="V259" s="19"/>
      <c r="AA259" s="1" t="s">
        <v>19</v>
      </c>
    </row>
    <row r="260" spans="2:31" x14ac:dyDescent="0.25">
      <c r="V260" s="19"/>
    </row>
    <row r="261" spans="2:31" x14ac:dyDescent="0.25">
      <c r="V261" s="19"/>
    </row>
    <row r="262" spans="2:31" x14ac:dyDescent="0.25">
      <c r="V262" s="19"/>
    </row>
    <row r="263" spans="2:31" x14ac:dyDescent="0.25">
      <c r="V263" s="19"/>
    </row>
    <row r="264" spans="2:31" x14ac:dyDescent="0.25">
      <c r="V264" s="19"/>
    </row>
    <row r="265" spans="2:31" x14ac:dyDescent="0.25">
      <c r="V265" s="19"/>
    </row>
    <row r="266" spans="2:31" x14ac:dyDescent="0.25">
      <c r="V266" s="19"/>
    </row>
    <row r="267" spans="2:31" x14ac:dyDescent="0.25">
      <c r="V267" s="19"/>
    </row>
    <row r="268" spans="2:31" x14ac:dyDescent="0.25">
      <c r="V268" s="19"/>
    </row>
    <row r="269" spans="2:31" x14ac:dyDescent="0.25">
      <c r="V269" s="19"/>
    </row>
    <row r="270" spans="2:31" x14ac:dyDescent="0.25">
      <c r="V270" s="19"/>
    </row>
    <row r="271" spans="2:31" x14ac:dyDescent="0.25">
      <c r="V271" s="19"/>
      <c r="AC271" s="164" t="s">
        <v>29</v>
      </c>
      <c r="AD271" s="164"/>
      <c r="AE271" s="164"/>
    </row>
    <row r="272" spans="2:31" x14ac:dyDescent="0.25">
      <c r="H272" s="165" t="s">
        <v>28</v>
      </c>
      <c r="I272" s="165"/>
      <c r="J272" s="165"/>
      <c r="V272" s="19"/>
      <c r="AC272" s="164"/>
      <c r="AD272" s="164"/>
      <c r="AE272" s="164"/>
    </row>
    <row r="273" spans="2:41" x14ac:dyDescent="0.25">
      <c r="H273" s="165"/>
      <c r="I273" s="165"/>
      <c r="J273" s="165"/>
      <c r="V273" s="19"/>
      <c r="AC273" s="164"/>
      <c r="AD273" s="164"/>
      <c r="AE273" s="164"/>
    </row>
    <row r="274" spans="2:41" x14ac:dyDescent="0.25">
      <c r="V274" s="19"/>
    </row>
    <row r="275" spans="2:41" x14ac:dyDescent="0.25">
      <c r="V275" s="19"/>
    </row>
    <row r="276" spans="2:41" ht="23.25" x14ac:dyDescent="0.35">
      <c r="B276" s="24" t="s">
        <v>65</v>
      </c>
      <c r="V276" s="19"/>
      <c r="X276" s="24" t="s">
        <v>65</v>
      </c>
    </row>
    <row r="277" spans="2:41" ht="23.25" x14ac:dyDescent="0.35">
      <c r="B277" s="25" t="s">
        <v>32</v>
      </c>
      <c r="C277" s="22">
        <f>IF(X230="PAGADO",0,Y235)</f>
        <v>0</v>
      </c>
      <c r="E277" s="166" t="s">
        <v>20</v>
      </c>
      <c r="F277" s="166"/>
      <c r="G277" s="166"/>
      <c r="H277" s="166"/>
      <c r="V277" s="19"/>
      <c r="X277" s="25" t="s">
        <v>282</v>
      </c>
      <c r="Y277" s="22">
        <f>IF(B277="PAGADO",0,C282)</f>
        <v>0</v>
      </c>
      <c r="AA277" s="166" t="s">
        <v>134</v>
      </c>
      <c r="AB277" s="166"/>
      <c r="AC277" s="166"/>
      <c r="AD277" s="166"/>
    </row>
    <row r="278" spans="2:41" x14ac:dyDescent="0.25">
      <c r="B278" s="1" t="s">
        <v>0</v>
      </c>
      <c r="C278" s="21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9"/>
      <c r="X278" s="1" t="s">
        <v>0</v>
      </c>
      <c r="Y278" s="21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2"/>
      <c r="E279" s="4"/>
      <c r="F279" s="3"/>
      <c r="G279" s="3"/>
      <c r="H279" s="5"/>
      <c r="N279" s="3"/>
      <c r="O279" s="3"/>
      <c r="P279" s="3"/>
      <c r="Q279" s="3"/>
      <c r="R279" s="20"/>
      <c r="S279" s="3"/>
      <c r="V279" s="19"/>
      <c r="Y279" s="22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20"/>
      <c r="AO279" s="3"/>
    </row>
    <row r="280" spans="2:41" x14ac:dyDescent="0.25">
      <c r="B280" s="1" t="s">
        <v>24</v>
      </c>
      <c r="C280" s="21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20"/>
      <c r="S280" s="3"/>
      <c r="V280" s="19"/>
      <c r="X280" s="1" t="s">
        <v>24</v>
      </c>
      <c r="Y280" s="21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20"/>
      <c r="AO280" s="3"/>
    </row>
    <row r="281" spans="2:41" x14ac:dyDescent="0.25">
      <c r="B281" s="1" t="s">
        <v>9</v>
      </c>
      <c r="C281" s="22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20"/>
      <c r="S281" s="3"/>
      <c r="V281" s="19"/>
      <c r="X281" s="1" t="s">
        <v>9</v>
      </c>
      <c r="Y281" s="22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20"/>
      <c r="AO281" s="3"/>
    </row>
    <row r="282" spans="2:41" x14ac:dyDescent="0.25">
      <c r="B282" s="6" t="s">
        <v>25</v>
      </c>
      <c r="C282" s="23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20"/>
      <c r="S282" s="3"/>
      <c r="V282" s="19"/>
      <c r="X282" s="6" t="s">
        <v>8</v>
      </c>
      <c r="Y282" s="23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20"/>
      <c r="AO282" s="3"/>
    </row>
    <row r="283" spans="2:41" ht="26.25" x14ac:dyDescent="0.4">
      <c r="B283" s="167" t="str">
        <f>IF(C282&lt;0,"NO PAGAR","COBRAR")</f>
        <v>COBRAR</v>
      </c>
      <c r="C283" s="167"/>
      <c r="E283" s="9"/>
      <c r="F283" s="10"/>
      <c r="G283" s="10"/>
      <c r="H283" s="5"/>
      <c r="N283" s="3"/>
      <c r="O283" s="3"/>
      <c r="P283" s="3"/>
      <c r="Q283" s="3"/>
      <c r="R283" s="20"/>
      <c r="S283" s="3"/>
      <c r="V283" s="19"/>
      <c r="X283" s="167" t="str">
        <f>IF(Y282&lt;0,"NO PAGAR","COBRAR")</f>
        <v>COBRAR</v>
      </c>
      <c r="Y283" s="167"/>
      <c r="AA283" s="9"/>
      <c r="AB283" s="10"/>
      <c r="AC283" s="10"/>
      <c r="AD283" s="5"/>
      <c r="AJ283" s="3"/>
      <c r="AK283" s="3"/>
      <c r="AL283" s="3"/>
      <c r="AM283" s="3"/>
      <c r="AN283" s="20"/>
      <c r="AO283" s="3"/>
    </row>
    <row r="284" spans="2:41" x14ac:dyDescent="0.25">
      <c r="B284" s="159" t="s">
        <v>9</v>
      </c>
      <c r="C284" s="160"/>
      <c r="E284" s="9"/>
      <c r="F284" s="10"/>
      <c r="G284" s="10"/>
      <c r="H284" s="5"/>
      <c r="N284" s="3"/>
      <c r="O284" s="3"/>
      <c r="P284" s="3"/>
      <c r="Q284" s="3"/>
      <c r="R284" s="20"/>
      <c r="S284" s="3"/>
      <c r="V284" s="19"/>
      <c r="X284" s="159" t="s">
        <v>9</v>
      </c>
      <c r="Y284" s="160"/>
      <c r="AA284" s="9"/>
      <c r="AB284" s="10"/>
      <c r="AC284" s="10"/>
      <c r="AD284" s="5"/>
      <c r="AJ284" s="3"/>
      <c r="AK284" s="3"/>
      <c r="AL284" s="3"/>
      <c r="AM284" s="3"/>
      <c r="AN284" s="20"/>
      <c r="AO284" s="3"/>
    </row>
    <row r="285" spans="2:41" x14ac:dyDescent="0.25">
      <c r="B285" s="11" t="str">
        <f>IF(C318&lt;0,"SALDO A FAVOR","SALDO ADELANTAD0'")</f>
        <v>SALDO ADELANTAD0'</v>
      </c>
      <c r="C285" s="12">
        <f>IF(Y235&lt;=0,Y235*-1)</f>
        <v>0</v>
      </c>
      <c r="E285" s="9"/>
      <c r="F285" s="10"/>
      <c r="G285" s="10"/>
      <c r="H285" s="5"/>
      <c r="N285" s="3"/>
      <c r="O285" s="3"/>
      <c r="P285" s="3"/>
      <c r="Q285" s="3"/>
      <c r="R285" s="20"/>
      <c r="S285" s="3"/>
      <c r="V285" s="19"/>
      <c r="X285" s="11" t="str">
        <f>IF(C282&lt;0,"SALDO ADELANTADO","SALDO A FAVOR'")</f>
        <v>SALDO A FAVOR'</v>
      </c>
      <c r="Y285" s="12">
        <f>IF(C282&lt;=0,C282*-1)</f>
        <v>0</v>
      </c>
      <c r="AA285" s="9"/>
      <c r="AB285" s="10"/>
      <c r="AC285" s="10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3" t="s">
        <v>10</v>
      </c>
      <c r="C286" s="12">
        <f>R295</f>
        <v>0</v>
      </c>
      <c r="E286" s="9"/>
      <c r="F286" s="10"/>
      <c r="G286" s="10"/>
      <c r="H286" s="5"/>
      <c r="N286" s="3"/>
      <c r="O286" s="3"/>
      <c r="P286" s="3"/>
      <c r="Q286" s="3"/>
      <c r="R286" s="20"/>
      <c r="S286" s="3"/>
      <c r="V286" s="19"/>
      <c r="X286" s="13" t="s">
        <v>10</v>
      </c>
      <c r="Y286" s="12">
        <f>AN295</f>
        <v>0</v>
      </c>
      <c r="AA286" s="9"/>
      <c r="AB286" s="10"/>
      <c r="AC286" s="10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3" t="s">
        <v>11</v>
      </c>
      <c r="C287" s="12"/>
      <c r="E287" s="9"/>
      <c r="F287" s="10"/>
      <c r="G287" s="10"/>
      <c r="H287" s="5"/>
      <c r="N287" s="3"/>
      <c r="O287" s="3"/>
      <c r="P287" s="3"/>
      <c r="Q287" s="3"/>
      <c r="R287" s="20"/>
      <c r="S287" s="3"/>
      <c r="V287" s="19"/>
      <c r="X287" s="13" t="s">
        <v>11</v>
      </c>
      <c r="Y287" s="12"/>
      <c r="AA287" s="9"/>
      <c r="AB287" s="10"/>
      <c r="AC287" s="10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13" t="s">
        <v>12</v>
      </c>
      <c r="C288" s="12"/>
      <c r="E288" s="9"/>
      <c r="F288" s="10"/>
      <c r="G288" s="10"/>
      <c r="H288" s="5"/>
      <c r="N288" s="3"/>
      <c r="O288" s="3"/>
      <c r="P288" s="3"/>
      <c r="Q288" s="3"/>
      <c r="R288" s="20"/>
      <c r="S288" s="3"/>
      <c r="V288" s="19"/>
      <c r="X288" s="13" t="s">
        <v>12</v>
      </c>
      <c r="Y288" s="12"/>
      <c r="AA288" s="9"/>
      <c r="AB288" s="10"/>
      <c r="AC288" s="10"/>
      <c r="AD288" s="5"/>
      <c r="AJ288" s="3"/>
      <c r="AK288" s="3"/>
      <c r="AL288" s="3"/>
      <c r="AM288" s="3"/>
      <c r="AN288" s="20"/>
      <c r="AO288" s="3"/>
    </row>
    <row r="289" spans="2:41" x14ac:dyDescent="0.25">
      <c r="B289" s="13" t="s">
        <v>13</v>
      </c>
      <c r="C289" s="12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3" t="s">
        <v>13</v>
      </c>
      <c r="Y289" s="12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3" t="s">
        <v>14</v>
      </c>
      <c r="C290" s="12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3" t="s">
        <v>14</v>
      </c>
      <c r="Y290" s="12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3" t="s">
        <v>15</v>
      </c>
      <c r="C291" s="12"/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3" t="s">
        <v>15</v>
      </c>
      <c r="Y291" s="12"/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16</v>
      </c>
      <c r="C292" s="12"/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16</v>
      </c>
      <c r="Y292" s="12"/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17</v>
      </c>
      <c r="C293" s="12"/>
      <c r="E293" s="161" t="s">
        <v>7</v>
      </c>
      <c r="F293" s="162"/>
      <c r="G293" s="163"/>
      <c r="H293" s="5">
        <f>SUM(H279:H292)</f>
        <v>0</v>
      </c>
      <c r="N293" s="3"/>
      <c r="O293" s="3"/>
      <c r="P293" s="3"/>
      <c r="Q293" s="3"/>
      <c r="R293" s="20"/>
      <c r="S293" s="3"/>
      <c r="V293" s="19"/>
      <c r="X293" s="13" t="s">
        <v>17</v>
      </c>
      <c r="Y293" s="12"/>
      <c r="AA293" s="161" t="s">
        <v>7</v>
      </c>
      <c r="AB293" s="162"/>
      <c r="AC293" s="163"/>
      <c r="AD293" s="5">
        <f>SUM(AD279:AD292)</f>
        <v>150</v>
      </c>
      <c r="AJ293" s="3"/>
      <c r="AK293" s="3"/>
      <c r="AL293" s="3"/>
      <c r="AM293" s="3"/>
      <c r="AN293" s="20"/>
      <c r="AO293" s="3"/>
    </row>
    <row r="294" spans="2:41" x14ac:dyDescent="0.25">
      <c r="B294" s="14"/>
      <c r="C294" s="12"/>
      <c r="E294" s="15"/>
      <c r="F294" s="15"/>
      <c r="G294" s="15"/>
      <c r="N294" s="3"/>
      <c r="O294" s="3"/>
      <c r="P294" s="3"/>
      <c r="Q294" s="3"/>
      <c r="R294" s="20"/>
      <c r="S294" s="3"/>
      <c r="V294" s="19"/>
      <c r="X294" s="14"/>
      <c r="Y294" s="12"/>
      <c r="AA294" s="15"/>
      <c r="AB294" s="15"/>
      <c r="AC294" s="15"/>
      <c r="AJ294" s="3"/>
      <c r="AK294" s="3"/>
      <c r="AL294" s="3"/>
      <c r="AM294" s="3"/>
      <c r="AN294" s="20"/>
      <c r="AO294" s="3"/>
    </row>
    <row r="295" spans="2:41" x14ac:dyDescent="0.25">
      <c r="B295" s="14"/>
      <c r="C295" s="12"/>
      <c r="N295" s="161" t="s">
        <v>7</v>
      </c>
      <c r="O295" s="162"/>
      <c r="P295" s="162"/>
      <c r="Q295" s="163"/>
      <c r="R295" s="20">
        <f>SUM(R279:R294)</f>
        <v>0</v>
      </c>
      <c r="S295" s="3"/>
      <c r="V295" s="19"/>
      <c r="X295" s="14"/>
      <c r="Y295" s="12"/>
      <c r="AJ295" s="161" t="s">
        <v>7</v>
      </c>
      <c r="AK295" s="162"/>
      <c r="AL295" s="162"/>
      <c r="AM295" s="163"/>
      <c r="AN295" s="20">
        <f>SUM(AN279:AN294)</f>
        <v>0</v>
      </c>
      <c r="AO295" s="3"/>
    </row>
    <row r="296" spans="2:41" x14ac:dyDescent="0.25">
      <c r="B296" s="14"/>
      <c r="C296" s="12"/>
      <c r="V296" s="19"/>
      <c r="X296" s="14"/>
      <c r="Y296" s="12"/>
    </row>
    <row r="297" spans="2:41" x14ac:dyDescent="0.25">
      <c r="B297" s="14"/>
      <c r="C297" s="12"/>
      <c r="V297" s="19"/>
      <c r="X297" s="14"/>
      <c r="Y297" s="12"/>
    </row>
    <row r="298" spans="2:41" x14ac:dyDescent="0.25">
      <c r="B298" s="14"/>
      <c r="C298" s="12"/>
      <c r="E298" s="16"/>
      <c r="V298" s="19"/>
      <c r="X298" s="14"/>
      <c r="Y298" s="12"/>
      <c r="AA298" s="16"/>
    </row>
    <row r="299" spans="2:41" x14ac:dyDescent="0.25">
      <c r="B299" s="14"/>
      <c r="C299" s="12"/>
      <c r="V299" s="19"/>
      <c r="X299" s="14"/>
      <c r="Y299" s="12"/>
    </row>
    <row r="300" spans="2:41" x14ac:dyDescent="0.25">
      <c r="B300" s="14"/>
      <c r="C300" s="12"/>
      <c r="V300" s="19"/>
      <c r="X300" s="14"/>
      <c r="Y300" s="12"/>
    </row>
    <row r="301" spans="2:41" x14ac:dyDescent="0.25">
      <c r="B301" s="14"/>
      <c r="C301" s="12"/>
      <c r="V301" s="19"/>
      <c r="X301" s="14"/>
      <c r="Y301" s="12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3"/>
      <c r="C303" s="12"/>
      <c r="V303" s="19"/>
      <c r="X303" s="13"/>
      <c r="Y303" s="12"/>
    </row>
    <row r="304" spans="2:41" x14ac:dyDescent="0.25">
      <c r="B304" s="17" t="s">
        <v>18</v>
      </c>
      <c r="C304" s="18">
        <f>SUM(C285:C303)</f>
        <v>0</v>
      </c>
      <c r="V304" s="19"/>
      <c r="X304" s="17" t="s">
        <v>18</v>
      </c>
      <c r="Y304" s="18">
        <f>SUM(Y285:Y303)</f>
        <v>0</v>
      </c>
    </row>
    <row r="305" spans="1:43" x14ac:dyDescent="0.25">
      <c r="D305" s="30" t="s">
        <v>22</v>
      </c>
      <c r="E305" s="30" t="s">
        <v>21</v>
      </c>
      <c r="V305" s="19"/>
      <c r="Z305" s="30" t="s">
        <v>22</v>
      </c>
      <c r="AA305" s="30" t="s">
        <v>21</v>
      </c>
    </row>
    <row r="306" spans="1:43" x14ac:dyDescent="0.25">
      <c r="E306" s="1" t="s">
        <v>19</v>
      </c>
      <c r="V306" s="19"/>
      <c r="AA306" s="1" t="s">
        <v>19</v>
      </c>
    </row>
    <row r="307" spans="1:43" x14ac:dyDescent="0.25">
      <c r="V307" s="19"/>
    </row>
    <row r="308" spans="1:43" x14ac:dyDescent="0.25">
      <c r="V308" s="19"/>
    </row>
    <row r="309" spans="1:43" x14ac:dyDescent="0.25">
      <c r="V309" s="19"/>
    </row>
    <row r="310" spans="1:43" x14ac:dyDescent="0.25">
      <c r="V310" s="19"/>
    </row>
    <row r="311" spans="1:43" x14ac:dyDescent="0.25">
      <c r="V311" s="19"/>
    </row>
    <row r="312" spans="1:43" x14ac:dyDescent="0.25">
      <c r="V312" s="19"/>
    </row>
    <row r="313" spans="1:43" x14ac:dyDescent="0.2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</row>
    <row r="314" spans="1:43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</row>
    <row r="315" spans="1:43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</row>
    <row r="316" spans="1:43" x14ac:dyDescent="0.25">
      <c r="V316" s="19"/>
    </row>
    <row r="317" spans="1:43" x14ac:dyDescent="0.25">
      <c r="H317" s="165" t="s">
        <v>30</v>
      </c>
      <c r="I317" s="165"/>
      <c r="J317" s="165"/>
      <c r="V317" s="19"/>
      <c r="AA317" s="165" t="s">
        <v>31</v>
      </c>
      <c r="AB317" s="165"/>
      <c r="AC317" s="165"/>
    </row>
    <row r="318" spans="1:43" x14ac:dyDescent="0.25">
      <c r="H318" s="165"/>
      <c r="I318" s="165"/>
      <c r="J318" s="165"/>
      <c r="V318" s="19"/>
      <c r="AA318" s="165"/>
      <c r="AB318" s="165"/>
      <c r="AC318" s="165"/>
    </row>
    <row r="319" spans="1:43" x14ac:dyDescent="0.25">
      <c r="V319" s="19"/>
    </row>
    <row r="320" spans="1:43" x14ac:dyDescent="0.25">
      <c r="V320" s="19"/>
    </row>
    <row r="321" spans="2:41" ht="23.25" x14ac:dyDescent="0.35">
      <c r="B321" s="26" t="s">
        <v>65</v>
      </c>
      <c r="V321" s="19"/>
      <c r="X321" s="24" t="s">
        <v>65</v>
      </c>
    </row>
    <row r="322" spans="2:41" ht="23.25" x14ac:dyDescent="0.35">
      <c r="B322" s="25" t="s">
        <v>32</v>
      </c>
      <c r="C322" s="22">
        <f>IF(X277="PAGADO",0,C282)</f>
        <v>0</v>
      </c>
      <c r="E322" s="166" t="s">
        <v>20</v>
      </c>
      <c r="F322" s="166"/>
      <c r="G322" s="166"/>
      <c r="H322" s="166"/>
      <c r="V322" s="19"/>
      <c r="X322" s="25" t="s">
        <v>32</v>
      </c>
      <c r="Y322" s="22">
        <f>IF(B1122="PAGADO",0,C327)</f>
        <v>0</v>
      </c>
      <c r="AA322" s="166" t="s">
        <v>20</v>
      </c>
      <c r="AB322" s="166"/>
      <c r="AC322" s="166"/>
      <c r="AD322" s="166"/>
    </row>
    <row r="323" spans="2:41" x14ac:dyDescent="0.25">
      <c r="B323" s="1" t="s">
        <v>0</v>
      </c>
      <c r="C323" s="21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9"/>
      <c r="X323" s="1" t="s">
        <v>0</v>
      </c>
      <c r="Y323" s="21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2"/>
      <c r="E324" s="4"/>
      <c r="F324" s="3"/>
      <c r="G324" s="3"/>
      <c r="H324" s="5"/>
      <c r="N324" s="3"/>
      <c r="O324" s="3"/>
      <c r="P324" s="3"/>
      <c r="Q324" s="3"/>
      <c r="R324" s="20"/>
      <c r="S324" s="3"/>
      <c r="V324" s="19"/>
      <c r="Y324" s="22"/>
      <c r="AA324" s="4"/>
      <c r="AB324" s="3"/>
      <c r="AC324" s="3"/>
      <c r="AD324" s="5"/>
      <c r="AJ324" s="3"/>
      <c r="AK324" s="3"/>
      <c r="AL324" s="3"/>
      <c r="AM324" s="3"/>
      <c r="AN324" s="20"/>
      <c r="AO324" s="3"/>
    </row>
    <row r="325" spans="2:41" x14ac:dyDescent="0.25">
      <c r="B325" s="1" t="s">
        <v>24</v>
      </c>
      <c r="C325" s="21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20"/>
      <c r="S325" s="3"/>
      <c r="V325" s="19"/>
      <c r="X325" s="1" t="s">
        <v>24</v>
      </c>
      <c r="Y325" s="21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20"/>
      <c r="AO325" s="3"/>
    </row>
    <row r="326" spans="2:41" x14ac:dyDescent="0.25">
      <c r="B326" s="1" t="s">
        <v>9</v>
      </c>
      <c r="C326" s="22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20"/>
      <c r="S326" s="3"/>
      <c r="V326" s="19"/>
      <c r="X326" s="1" t="s">
        <v>9</v>
      </c>
      <c r="Y326" s="22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20"/>
      <c r="AO326" s="3"/>
    </row>
    <row r="327" spans="2:41" x14ac:dyDescent="0.25">
      <c r="B327" s="6" t="s">
        <v>26</v>
      </c>
      <c r="C327" s="23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20"/>
      <c r="S327" s="3"/>
      <c r="V327" s="19"/>
      <c r="X327" s="6" t="s">
        <v>27</v>
      </c>
      <c r="Y327" s="23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20"/>
      <c r="AO327" s="3"/>
    </row>
    <row r="328" spans="2:41" ht="23.25" x14ac:dyDescent="0.35">
      <c r="B328" s="6"/>
      <c r="C328" s="7"/>
      <c r="E328" s="9"/>
      <c r="F328" s="10"/>
      <c r="G328" s="10"/>
      <c r="H328" s="5"/>
      <c r="N328" s="3"/>
      <c r="O328" s="3"/>
      <c r="P328" s="3"/>
      <c r="Q328" s="3"/>
      <c r="R328" s="20"/>
      <c r="S328" s="3"/>
      <c r="V328" s="19"/>
      <c r="X328" s="168" t="str">
        <f>IF(Y327&lt;0,"NO PAGAR","COBRAR'")</f>
        <v>COBRAR'</v>
      </c>
      <c r="Y328" s="168"/>
      <c r="AA328" s="9"/>
      <c r="AB328" s="10"/>
      <c r="AC328" s="10"/>
      <c r="AD328" s="5"/>
      <c r="AJ328" s="3"/>
      <c r="AK328" s="3"/>
      <c r="AL328" s="3"/>
      <c r="AM328" s="3"/>
      <c r="AN328" s="20"/>
      <c r="AO328" s="3"/>
    </row>
    <row r="329" spans="2:41" ht="23.25" x14ac:dyDescent="0.35">
      <c r="B329" s="168" t="str">
        <f>IF(C327&lt;0,"NO PAGAR","COBRAR'")</f>
        <v>COBRAR'</v>
      </c>
      <c r="C329" s="168"/>
      <c r="E329" s="9"/>
      <c r="F329" s="10"/>
      <c r="G329" s="10"/>
      <c r="H329" s="5"/>
      <c r="N329" s="3"/>
      <c r="O329" s="3"/>
      <c r="P329" s="3"/>
      <c r="Q329" s="3"/>
      <c r="R329" s="20"/>
      <c r="S329" s="3"/>
      <c r="V329" s="19"/>
      <c r="X329" s="6"/>
      <c r="Y329" s="8"/>
      <c r="AA329" s="9"/>
      <c r="AB329" s="10"/>
      <c r="AC329" s="10"/>
      <c r="AD329" s="5"/>
      <c r="AJ329" s="3"/>
      <c r="AK329" s="3"/>
      <c r="AL329" s="3"/>
      <c r="AM329" s="3"/>
      <c r="AN329" s="20"/>
      <c r="AO329" s="3"/>
    </row>
    <row r="330" spans="2:41" x14ac:dyDescent="0.25">
      <c r="B330" s="159" t="s">
        <v>9</v>
      </c>
      <c r="C330" s="160"/>
      <c r="E330" s="9"/>
      <c r="F330" s="10"/>
      <c r="G330" s="10"/>
      <c r="H330" s="5"/>
      <c r="N330" s="3"/>
      <c r="O330" s="3"/>
      <c r="P330" s="3"/>
      <c r="Q330" s="3"/>
      <c r="R330" s="20"/>
      <c r="S330" s="3"/>
      <c r="V330" s="19"/>
      <c r="X330" s="159" t="s">
        <v>9</v>
      </c>
      <c r="Y330" s="160"/>
      <c r="AA330" s="9"/>
      <c r="AB330" s="10"/>
      <c r="AC330" s="10"/>
      <c r="AD330" s="5"/>
      <c r="AJ330" s="3"/>
      <c r="AK330" s="3"/>
      <c r="AL330" s="3"/>
      <c r="AM330" s="3"/>
      <c r="AN330" s="20"/>
      <c r="AO330" s="3"/>
    </row>
    <row r="331" spans="2:41" x14ac:dyDescent="0.25">
      <c r="B331" s="11" t="str">
        <f>IF(Y282&lt;0,"SALDO ADELANTADO","SALDO A FAVOR '")</f>
        <v>SALDO A FAVOR '</v>
      </c>
      <c r="C331" s="12" t="b">
        <f>IF(Y282&lt;=0,Y282*-1)</f>
        <v>0</v>
      </c>
      <c r="E331" s="9"/>
      <c r="F331" s="10"/>
      <c r="G331" s="10"/>
      <c r="H331" s="5"/>
      <c r="N331" s="3"/>
      <c r="O331" s="3"/>
      <c r="P331" s="3"/>
      <c r="Q331" s="3"/>
      <c r="R331" s="20"/>
      <c r="S331" s="3"/>
      <c r="V331" s="19"/>
      <c r="X331" s="11" t="str">
        <f>IF(C327&lt;0,"SALDO ADELANTADO","SALDO A FAVOR'")</f>
        <v>SALDO A FAVOR'</v>
      </c>
      <c r="Y331" s="12">
        <f>IF(C327&lt;=0,C327*-1)</f>
        <v>0</v>
      </c>
      <c r="AA331" s="9"/>
      <c r="AB331" s="10"/>
      <c r="AC331" s="10"/>
      <c r="AD331" s="5"/>
      <c r="AJ331" s="3"/>
      <c r="AK331" s="3"/>
      <c r="AL331" s="3"/>
      <c r="AM331" s="3"/>
      <c r="AN331" s="20"/>
      <c r="AO331" s="3"/>
    </row>
    <row r="332" spans="2:41" x14ac:dyDescent="0.25">
      <c r="B332" s="13" t="s">
        <v>10</v>
      </c>
      <c r="C332" s="12">
        <f>R340</f>
        <v>0</v>
      </c>
      <c r="E332" s="9"/>
      <c r="F332" s="10"/>
      <c r="G332" s="10"/>
      <c r="H332" s="5"/>
      <c r="N332" s="3"/>
      <c r="O332" s="3"/>
      <c r="P332" s="3"/>
      <c r="Q332" s="3"/>
      <c r="R332" s="20"/>
      <c r="S332" s="3"/>
      <c r="V332" s="19"/>
      <c r="X332" s="13" t="s">
        <v>10</v>
      </c>
      <c r="Y332" s="12">
        <f>AN340</f>
        <v>0</v>
      </c>
      <c r="AA332" s="9"/>
      <c r="AB332" s="10"/>
      <c r="AC332" s="10"/>
      <c r="AD332" s="5"/>
      <c r="AJ332" s="3"/>
      <c r="AK332" s="3"/>
      <c r="AL332" s="3"/>
      <c r="AM332" s="3"/>
      <c r="AN332" s="20"/>
      <c r="AO332" s="3"/>
    </row>
    <row r="333" spans="2:41" x14ac:dyDescent="0.25">
      <c r="B333" s="13" t="s">
        <v>11</v>
      </c>
      <c r="C333" s="12"/>
      <c r="E333" s="9"/>
      <c r="F333" s="10"/>
      <c r="G333" s="10"/>
      <c r="H333" s="5"/>
      <c r="N333" s="3"/>
      <c r="O333" s="3"/>
      <c r="P333" s="3"/>
      <c r="Q333" s="3"/>
      <c r="R333" s="20"/>
      <c r="S333" s="3"/>
      <c r="V333" s="19"/>
      <c r="X333" s="13" t="s">
        <v>11</v>
      </c>
      <c r="Y333" s="12"/>
      <c r="AA333" s="9"/>
      <c r="AB333" s="10"/>
      <c r="AC333" s="10"/>
      <c r="AD333" s="5"/>
      <c r="AJ333" s="3"/>
      <c r="AK333" s="3"/>
      <c r="AL333" s="3"/>
      <c r="AM333" s="3"/>
      <c r="AN333" s="20"/>
      <c r="AO333" s="3"/>
    </row>
    <row r="334" spans="2:41" x14ac:dyDescent="0.25">
      <c r="B334" s="13" t="s">
        <v>12</v>
      </c>
      <c r="C334" s="12"/>
      <c r="E334" s="9"/>
      <c r="F334" s="10"/>
      <c r="G334" s="10"/>
      <c r="H334" s="5"/>
      <c r="N334" s="3"/>
      <c r="O334" s="3"/>
      <c r="P334" s="3"/>
      <c r="Q334" s="3"/>
      <c r="R334" s="20"/>
      <c r="S334" s="3"/>
      <c r="V334" s="19"/>
      <c r="X334" s="13" t="s">
        <v>12</v>
      </c>
      <c r="Y334" s="12"/>
      <c r="AA334" s="9"/>
      <c r="AB334" s="10"/>
      <c r="AC334" s="10"/>
      <c r="AD334" s="5"/>
      <c r="AJ334" s="3"/>
      <c r="AK334" s="3"/>
      <c r="AL334" s="3"/>
      <c r="AM334" s="3"/>
      <c r="AN334" s="20"/>
      <c r="AO334" s="3"/>
    </row>
    <row r="335" spans="2:41" x14ac:dyDescent="0.25">
      <c r="B335" s="13" t="s">
        <v>13</v>
      </c>
      <c r="C335" s="12"/>
      <c r="E335" s="9"/>
      <c r="F335" s="10"/>
      <c r="G335" s="10"/>
      <c r="H335" s="5"/>
      <c r="N335" s="3"/>
      <c r="O335" s="3"/>
      <c r="P335" s="3"/>
      <c r="Q335" s="3"/>
      <c r="R335" s="20"/>
      <c r="S335" s="3"/>
      <c r="V335" s="19"/>
      <c r="X335" s="13" t="s">
        <v>13</v>
      </c>
      <c r="Y335" s="12"/>
      <c r="AA335" s="9"/>
      <c r="AB335" s="10"/>
      <c r="AC335" s="10"/>
      <c r="AD335" s="5"/>
      <c r="AJ335" s="3"/>
      <c r="AK335" s="3"/>
      <c r="AL335" s="3"/>
      <c r="AM335" s="3"/>
      <c r="AN335" s="20"/>
      <c r="AO335" s="3"/>
    </row>
    <row r="336" spans="2:41" x14ac:dyDescent="0.25">
      <c r="B336" s="13" t="s">
        <v>14</v>
      </c>
      <c r="C336" s="12"/>
      <c r="E336" s="9"/>
      <c r="F336" s="10"/>
      <c r="G336" s="10"/>
      <c r="H336" s="5"/>
      <c r="N336" s="3"/>
      <c r="O336" s="3"/>
      <c r="P336" s="3"/>
      <c r="Q336" s="3"/>
      <c r="R336" s="20"/>
      <c r="S336" s="3"/>
      <c r="V336" s="19"/>
      <c r="X336" s="13" t="s">
        <v>14</v>
      </c>
      <c r="Y336" s="12"/>
      <c r="AA336" s="9"/>
      <c r="AB336" s="10"/>
      <c r="AC336" s="10"/>
      <c r="AD336" s="5"/>
      <c r="AJ336" s="3"/>
      <c r="AK336" s="3"/>
      <c r="AL336" s="3"/>
      <c r="AM336" s="3"/>
      <c r="AN336" s="20"/>
      <c r="AO336" s="3"/>
    </row>
    <row r="337" spans="2:41" x14ac:dyDescent="0.25">
      <c r="B337" s="13" t="s">
        <v>15</v>
      </c>
      <c r="C337" s="12"/>
      <c r="E337" s="9"/>
      <c r="F337" s="10"/>
      <c r="G337" s="10"/>
      <c r="H337" s="5"/>
      <c r="N337" s="3"/>
      <c r="O337" s="3"/>
      <c r="P337" s="3"/>
      <c r="Q337" s="3"/>
      <c r="R337" s="20"/>
      <c r="S337" s="3"/>
      <c r="V337" s="19"/>
      <c r="X337" s="13" t="s">
        <v>15</v>
      </c>
      <c r="Y337" s="12"/>
      <c r="AA337" s="9"/>
      <c r="AB337" s="10"/>
      <c r="AC337" s="10"/>
      <c r="AD337" s="5"/>
      <c r="AJ337" s="3"/>
      <c r="AK337" s="3"/>
      <c r="AL337" s="3"/>
      <c r="AM337" s="3"/>
      <c r="AN337" s="20"/>
      <c r="AO337" s="3"/>
    </row>
    <row r="338" spans="2:41" x14ac:dyDescent="0.25">
      <c r="B338" s="13" t="s">
        <v>16</v>
      </c>
      <c r="C338" s="12"/>
      <c r="E338" s="161" t="s">
        <v>7</v>
      </c>
      <c r="F338" s="162"/>
      <c r="G338" s="163"/>
      <c r="H338" s="5">
        <f>SUM(H324:H337)</f>
        <v>0</v>
      </c>
      <c r="N338" s="3"/>
      <c r="O338" s="3"/>
      <c r="P338" s="3"/>
      <c r="Q338" s="3"/>
      <c r="R338" s="20"/>
      <c r="S338" s="3"/>
      <c r="V338" s="19"/>
      <c r="X338" s="13" t="s">
        <v>16</v>
      </c>
      <c r="Y338" s="12"/>
      <c r="AA338" s="161" t="s">
        <v>7</v>
      </c>
      <c r="AB338" s="162"/>
      <c r="AC338" s="163"/>
      <c r="AD338" s="5">
        <f>SUM(AD324:AD337)</f>
        <v>0</v>
      </c>
      <c r="AJ338" s="3"/>
      <c r="AK338" s="3"/>
      <c r="AL338" s="3"/>
      <c r="AM338" s="3"/>
      <c r="AN338" s="20"/>
      <c r="AO338" s="3"/>
    </row>
    <row r="339" spans="2:41" x14ac:dyDescent="0.25">
      <c r="B339" s="13" t="s">
        <v>17</v>
      </c>
      <c r="C339" s="12"/>
      <c r="E339" s="15"/>
      <c r="F339" s="15"/>
      <c r="G339" s="15"/>
      <c r="N339" s="3"/>
      <c r="O339" s="3"/>
      <c r="P339" s="3"/>
      <c r="Q339" s="3"/>
      <c r="R339" s="20"/>
      <c r="S339" s="3"/>
      <c r="V339" s="19"/>
      <c r="X339" s="13" t="s">
        <v>17</v>
      </c>
      <c r="Y339" s="12"/>
      <c r="AA339" s="15"/>
      <c r="AB339" s="15"/>
      <c r="AC339" s="15"/>
      <c r="AJ339" s="3"/>
      <c r="AK339" s="3"/>
      <c r="AL339" s="3"/>
      <c r="AM339" s="3"/>
      <c r="AN339" s="20"/>
      <c r="AO339" s="3"/>
    </row>
    <row r="340" spans="2:41" x14ac:dyDescent="0.25">
      <c r="B340" s="14"/>
      <c r="C340" s="12"/>
      <c r="N340" s="161" t="s">
        <v>7</v>
      </c>
      <c r="O340" s="162"/>
      <c r="P340" s="162"/>
      <c r="Q340" s="163"/>
      <c r="R340" s="20">
        <f>SUM(R324:R339)</f>
        <v>0</v>
      </c>
      <c r="S340" s="3"/>
      <c r="V340" s="19"/>
      <c r="X340" s="14"/>
      <c r="Y340" s="12"/>
      <c r="AJ340" s="161" t="s">
        <v>7</v>
      </c>
      <c r="AK340" s="162"/>
      <c r="AL340" s="162"/>
      <c r="AM340" s="163"/>
      <c r="AN340" s="20">
        <f>SUM(AN324:AN339)</f>
        <v>0</v>
      </c>
      <c r="AO340" s="3"/>
    </row>
    <row r="341" spans="2:41" x14ac:dyDescent="0.25">
      <c r="B341" s="14"/>
      <c r="C341" s="12"/>
      <c r="V341" s="19"/>
      <c r="X341" s="14"/>
      <c r="Y341" s="12"/>
    </row>
    <row r="342" spans="2:41" x14ac:dyDescent="0.25">
      <c r="B342" s="14"/>
      <c r="C342" s="12"/>
      <c r="V342" s="19"/>
      <c r="X342" s="14"/>
      <c r="Y342" s="12"/>
    </row>
    <row r="343" spans="2:41" x14ac:dyDescent="0.25">
      <c r="B343" s="14"/>
      <c r="C343" s="12"/>
      <c r="E343" s="16"/>
      <c r="V343" s="19"/>
      <c r="X343" s="14"/>
      <c r="Y343" s="12"/>
      <c r="AA343" s="16"/>
    </row>
    <row r="344" spans="2:41" x14ac:dyDescent="0.25">
      <c r="B344" s="14"/>
      <c r="C344" s="12"/>
      <c r="V344" s="19"/>
      <c r="X344" s="14"/>
      <c r="Y344" s="12"/>
    </row>
    <row r="345" spans="2:41" x14ac:dyDescent="0.25">
      <c r="B345" s="14"/>
      <c r="C345" s="12"/>
      <c r="V345" s="19"/>
      <c r="X345" s="14"/>
      <c r="Y345" s="12"/>
    </row>
    <row r="346" spans="2:41" x14ac:dyDescent="0.25">
      <c r="B346" s="14"/>
      <c r="C346" s="12"/>
      <c r="V346" s="19"/>
      <c r="X346" s="14"/>
      <c r="Y346" s="12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4"/>
      <c r="C348" s="12"/>
      <c r="V348" s="19"/>
      <c r="X348" s="14"/>
      <c r="Y348" s="12"/>
    </row>
    <row r="349" spans="2:41" x14ac:dyDescent="0.25">
      <c r="B349" s="13"/>
      <c r="C349" s="12"/>
      <c r="V349" s="19"/>
      <c r="X349" s="13"/>
      <c r="Y349" s="12"/>
    </row>
    <row r="350" spans="2:41" x14ac:dyDescent="0.25">
      <c r="B350" s="17" t="s">
        <v>18</v>
      </c>
      <c r="C350" s="18">
        <f>SUM(C331:C349)</f>
        <v>0</v>
      </c>
      <c r="D350" s="30" t="s">
        <v>22</v>
      </c>
      <c r="E350" s="30" t="s">
        <v>21</v>
      </c>
      <c r="V350" s="19"/>
      <c r="X350" s="17" t="s">
        <v>18</v>
      </c>
      <c r="Y350" s="18">
        <f>SUM(Y331:Y349)</f>
        <v>0</v>
      </c>
      <c r="Z350" s="30" t="s">
        <v>22</v>
      </c>
      <c r="AA350" s="30" t="s">
        <v>21</v>
      </c>
    </row>
    <row r="351" spans="2:41" x14ac:dyDescent="0.25">
      <c r="E351" s="1" t="s">
        <v>19</v>
      </c>
      <c r="V351" s="19"/>
      <c r="AA351" s="1" t="s">
        <v>19</v>
      </c>
    </row>
    <row r="352" spans="2:41" x14ac:dyDescent="0.25">
      <c r="V352" s="19"/>
    </row>
    <row r="353" spans="8:31" x14ac:dyDescent="0.25">
      <c r="V353" s="19"/>
    </row>
    <row r="354" spans="8:31" x14ac:dyDescent="0.25">
      <c r="V354" s="19"/>
    </row>
    <row r="355" spans="8:31" x14ac:dyDescent="0.25">
      <c r="V355" s="19"/>
    </row>
    <row r="356" spans="8:31" x14ac:dyDescent="0.25">
      <c r="V356" s="19"/>
    </row>
    <row r="357" spans="8:31" x14ac:dyDescent="0.25">
      <c r="V357" s="19"/>
    </row>
    <row r="358" spans="8:31" x14ac:dyDescent="0.25">
      <c r="V358" s="19"/>
    </row>
    <row r="359" spans="8:31" x14ac:dyDescent="0.25">
      <c r="V359" s="19"/>
    </row>
    <row r="360" spans="8:31" x14ac:dyDescent="0.25">
      <c r="V360" s="19"/>
    </row>
    <row r="361" spans="8:31" x14ac:dyDescent="0.25">
      <c r="V361" s="19"/>
    </row>
    <row r="362" spans="8:31" x14ac:dyDescent="0.25">
      <c r="V362" s="19"/>
    </row>
    <row r="363" spans="8:31" x14ac:dyDescent="0.25">
      <c r="V363" s="19"/>
    </row>
    <row r="364" spans="8:31" x14ac:dyDescent="0.25">
      <c r="V364" s="19"/>
      <c r="AC364" s="164" t="s">
        <v>29</v>
      </c>
      <c r="AD364" s="164"/>
      <c r="AE364" s="164"/>
    </row>
    <row r="365" spans="8:31" x14ac:dyDescent="0.25">
      <c r="H365" s="165" t="s">
        <v>28</v>
      </c>
      <c r="I365" s="165"/>
      <c r="J365" s="165"/>
      <c r="V365" s="19"/>
      <c r="AC365" s="164"/>
      <c r="AD365" s="164"/>
      <c r="AE365" s="164"/>
    </row>
    <row r="366" spans="8:31" x14ac:dyDescent="0.25">
      <c r="H366" s="165"/>
      <c r="I366" s="165"/>
      <c r="J366" s="165"/>
      <c r="V366" s="19"/>
      <c r="AC366" s="164"/>
      <c r="AD366" s="164"/>
      <c r="AE366" s="164"/>
    </row>
    <row r="367" spans="8:31" x14ac:dyDescent="0.25">
      <c r="V367" s="19"/>
    </row>
    <row r="368" spans="8:31" x14ac:dyDescent="0.25">
      <c r="V368" s="19"/>
    </row>
    <row r="369" spans="2:41" ht="23.25" x14ac:dyDescent="0.35">
      <c r="B369" s="24" t="s">
        <v>64</v>
      </c>
      <c r="V369" s="19"/>
      <c r="X369" s="24" t="s">
        <v>64</v>
      </c>
    </row>
    <row r="370" spans="2:41" ht="23.25" x14ac:dyDescent="0.35">
      <c r="B370" s="25" t="s">
        <v>32</v>
      </c>
      <c r="C370" s="22">
        <f>IF(X322="PAGADO",0,Y327)</f>
        <v>0</v>
      </c>
      <c r="E370" s="166" t="s">
        <v>20</v>
      </c>
      <c r="F370" s="166"/>
      <c r="G370" s="166"/>
      <c r="H370" s="166"/>
      <c r="V370" s="19"/>
      <c r="X370" s="25" t="s">
        <v>32</v>
      </c>
      <c r="Y370" s="22">
        <f>IF(B370="PAGADO",0,C375)</f>
        <v>0</v>
      </c>
      <c r="AA370" s="166" t="s">
        <v>20</v>
      </c>
      <c r="AB370" s="166"/>
      <c r="AC370" s="166"/>
      <c r="AD370" s="166"/>
    </row>
    <row r="371" spans="2:41" x14ac:dyDescent="0.25">
      <c r="B371" s="1" t="s">
        <v>0</v>
      </c>
      <c r="C371" s="21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9"/>
      <c r="X371" s="1" t="s">
        <v>0</v>
      </c>
      <c r="Y371" s="21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2"/>
      <c r="E372" s="4"/>
      <c r="F372" s="3"/>
      <c r="G372" s="3"/>
      <c r="H372" s="5"/>
      <c r="N372" s="3"/>
      <c r="O372" s="3"/>
      <c r="P372" s="3"/>
      <c r="Q372" s="3"/>
      <c r="R372" s="20"/>
      <c r="S372" s="3"/>
      <c r="V372" s="19"/>
      <c r="Y372" s="22"/>
      <c r="AA372" s="4"/>
      <c r="AB372" s="3"/>
      <c r="AC372" s="3"/>
      <c r="AD372" s="5"/>
      <c r="AJ372" s="3"/>
      <c r="AK372" s="3"/>
      <c r="AL372" s="3"/>
      <c r="AM372" s="3"/>
      <c r="AN372" s="20"/>
      <c r="AO372" s="3"/>
    </row>
    <row r="373" spans="2:41" x14ac:dyDescent="0.25">
      <c r="B373" s="1" t="s">
        <v>24</v>
      </c>
      <c r="C373" s="21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20"/>
      <c r="S373" s="3"/>
      <c r="V373" s="19"/>
      <c r="X373" s="1" t="s">
        <v>24</v>
      </c>
      <c r="Y373" s="21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20"/>
      <c r="AO373" s="3"/>
    </row>
    <row r="374" spans="2:41" x14ac:dyDescent="0.25">
      <c r="B374" s="1" t="s">
        <v>9</v>
      </c>
      <c r="C374" s="22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20"/>
      <c r="S374" s="3"/>
      <c r="V374" s="19"/>
      <c r="X374" s="1" t="s">
        <v>9</v>
      </c>
      <c r="Y374" s="22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20"/>
      <c r="AO374" s="3"/>
    </row>
    <row r="375" spans="2:41" x14ac:dyDescent="0.25">
      <c r="B375" s="6" t="s">
        <v>25</v>
      </c>
      <c r="C375" s="23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20"/>
      <c r="S375" s="3"/>
      <c r="V375" s="19"/>
      <c r="X375" s="6" t="s">
        <v>8</v>
      </c>
      <c r="Y375" s="23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20"/>
      <c r="AO375" s="3"/>
    </row>
    <row r="376" spans="2:41" ht="26.25" x14ac:dyDescent="0.4">
      <c r="B376" s="167" t="str">
        <f>IF(C375&lt;0,"NO PAGAR","COBRAR")</f>
        <v>COBRAR</v>
      </c>
      <c r="C376" s="167"/>
      <c r="E376" s="9"/>
      <c r="F376" s="10"/>
      <c r="G376" s="10"/>
      <c r="H376" s="5"/>
      <c r="N376" s="3"/>
      <c r="O376" s="3"/>
      <c r="P376" s="3"/>
      <c r="Q376" s="3"/>
      <c r="R376" s="20"/>
      <c r="S376" s="3"/>
      <c r="V376" s="19"/>
      <c r="X376" s="167" t="str">
        <f>IF(Y375&lt;0,"NO PAGAR","COBRAR")</f>
        <v>COBRAR</v>
      </c>
      <c r="Y376" s="167"/>
      <c r="AA376" s="9"/>
      <c r="AB376" s="10"/>
      <c r="AC376" s="10"/>
      <c r="AD376" s="5"/>
      <c r="AJ376" s="3"/>
      <c r="AK376" s="3"/>
      <c r="AL376" s="3"/>
      <c r="AM376" s="3"/>
      <c r="AN376" s="20"/>
      <c r="AO376" s="3"/>
    </row>
    <row r="377" spans="2:41" x14ac:dyDescent="0.25">
      <c r="B377" s="159" t="s">
        <v>9</v>
      </c>
      <c r="C377" s="160"/>
      <c r="E377" s="9"/>
      <c r="F377" s="10"/>
      <c r="G377" s="10"/>
      <c r="H377" s="5"/>
      <c r="N377" s="3"/>
      <c r="O377" s="3"/>
      <c r="P377" s="3"/>
      <c r="Q377" s="3"/>
      <c r="R377" s="20"/>
      <c r="S377" s="3"/>
      <c r="V377" s="19"/>
      <c r="X377" s="159" t="s">
        <v>9</v>
      </c>
      <c r="Y377" s="160"/>
      <c r="AA377" s="9"/>
      <c r="AB377" s="10"/>
      <c r="AC377" s="10"/>
      <c r="AD377" s="5"/>
      <c r="AJ377" s="3"/>
      <c r="AK377" s="3"/>
      <c r="AL377" s="3"/>
      <c r="AM377" s="3"/>
      <c r="AN377" s="20"/>
      <c r="AO377" s="3"/>
    </row>
    <row r="378" spans="2:41" x14ac:dyDescent="0.25">
      <c r="B378" s="11" t="str">
        <f>IF(C411&lt;0,"SALDO A FAVOR","SALDO ADELANTAD0'")</f>
        <v>SALDO ADELANTAD0'</v>
      </c>
      <c r="C378" s="12">
        <f>IF(Y322&lt;=0,Y322*-1)</f>
        <v>0</v>
      </c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1" t="str">
        <f>IF(C375&lt;0,"SALDO ADELANTADO","SALDO A FAVOR'")</f>
        <v>SALDO A FAVOR'</v>
      </c>
      <c r="Y378" s="12">
        <f>IF(C375&lt;=0,C375*-1)</f>
        <v>0</v>
      </c>
      <c r="AA378" s="9"/>
      <c r="AB378" s="10"/>
      <c r="AC378" s="10"/>
      <c r="AD378" s="5"/>
      <c r="AJ378" s="3"/>
      <c r="AK378" s="3"/>
      <c r="AL378" s="3"/>
      <c r="AM378" s="3"/>
      <c r="AN378" s="20"/>
      <c r="AO378" s="3"/>
    </row>
    <row r="379" spans="2:41" x14ac:dyDescent="0.25">
      <c r="B379" s="13" t="s">
        <v>10</v>
      </c>
      <c r="C379" s="12">
        <f>R388</f>
        <v>0</v>
      </c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3" t="s">
        <v>10</v>
      </c>
      <c r="Y379" s="12">
        <f>AN388</f>
        <v>0</v>
      </c>
      <c r="AA379" s="9"/>
      <c r="AB379" s="10"/>
      <c r="AC379" s="10"/>
      <c r="AD379" s="5"/>
      <c r="AJ379" s="3"/>
      <c r="AK379" s="3"/>
      <c r="AL379" s="3"/>
      <c r="AM379" s="3"/>
      <c r="AN379" s="20"/>
      <c r="AO379" s="3"/>
    </row>
    <row r="380" spans="2:41" x14ac:dyDescent="0.25">
      <c r="B380" s="13" t="s">
        <v>11</v>
      </c>
      <c r="C380" s="12"/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3" t="s">
        <v>11</v>
      </c>
      <c r="Y380" s="12"/>
      <c r="AA380" s="9"/>
      <c r="AB380" s="10"/>
      <c r="AC380" s="10"/>
      <c r="AD380" s="5"/>
      <c r="AJ380" s="3"/>
      <c r="AK380" s="3"/>
      <c r="AL380" s="3"/>
      <c r="AM380" s="3"/>
      <c r="AN380" s="20"/>
      <c r="AO380" s="3"/>
    </row>
    <row r="381" spans="2:41" x14ac:dyDescent="0.25">
      <c r="B381" s="13" t="s">
        <v>12</v>
      </c>
      <c r="C381" s="12"/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12</v>
      </c>
      <c r="Y381" s="12"/>
      <c r="AA381" s="9"/>
      <c r="AB381" s="10"/>
      <c r="AC381" s="10"/>
      <c r="AD381" s="5"/>
      <c r="AJ381" s="3"/>
      <c r="AK381" s="3"/>
      <c r="AL381" s="3"/>
      <c r="AM381" s="3"/>
      <c r="AN381" s="20"/>
      <c r="AO381" s="3"/>
    </row>
    <row r="382" spans="2:41" x14ac:dyDescent="0.25">
      <c r="B382" s="13" t="s">
        <v>13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13</v>
      </c>
      <c r="Y382" s="12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3" t="s">
        <v>14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14</v>
      </c>
      <c r="Y383" s="12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3" t="s">
        <v>15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15</v>
      </c>
      <c r="Y384" s="12"/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x14ac:dyDescent="0.25">
      <c r="B385" s="13" t="s">
        <v>16</v>
      </c>
      <c r="C385" s="12"/>
      <c r="E385" s="9"/>
      <c r="F385" s="10"/>
      <c r="G385" s="10"/>
      <c r="H385" s="5"/>
      <c r="N385" s="3"/>
      <c r="O385" s="3"/>
      <c r="P385" s="3"/>
      <c r="Q385" s="3"/>
      <c r="R385" s="20"/>
      <c r="S385" s="3"/>
      <c r="V385" s="19"/>
      <c r="X385" s="13" t="s">
        <v>16</v>
      </c>
      <c r="Y385" s="12"/>
      <c r="AA385" s="9"/>
      <c r="AB385" s="10"/>
      <c r="AC385" s="10"/>
      <c r="AD385" s="5"/>
      <c r="AJ385" s="3"/>
      <c r="AK385" s="3"/>
      <c r="AL385" s="3"/>
      <c r="AM385" s="3"/>
      <c r="AN385" s="20"/>
      <c r="AO385" s="3"/>
    </row>
    <row r="386" spans="2:41" x14ac:dyDescent="0.25">
      <c r="B386" s="13" t="s">
        <v>17</v>
      </c>
      <c r="C386" s="12"/>
      <c r="E386" s="161" t="s">
        <v>7</v>
      </c>
      <c r="F386" s="162"/>
      <c r="G386" s="163"/>
      <c r="H386" s="5">
        <f>SUM(H372:H385)</f>
        <v>0</v>
      </c>
      <c r="N386" s="3"/>
      <c r="O386" s="3"/>
      <c r="P386" s="3"/>
      <c r="Q386" s="3"/>
      <c r="R386" s="20"/>
      <c r="S386" s="3"/>
      <c r="V386" s="19"/>
      <c r="X386" s="13" t="s">
        <v>17</v>
      </c>
      <c r="Y386" s="12"/>
      <c r="AA386" s="161" t="s">
        <v>7</v>
      </c>
      <c r="AB386" s="162"/>
      <c r="AC386" s="163"/>
      <c r="AD386" s="5">
        <f>SUM(AD372:AD385)</f>
        <v>0</v>
      </c>
      <c r="AJ386" s="3"/>
      <c r="AK386" s="3"/>
      <c r="AL386" s="3"/>
      <c r="AM386" s="3"/>
      <c r="AN386" s="20"/>
      <c r="AO386" s="3"/>
    </row>
    <row r="387" spans="2:41" x14ac:dyDescent="0.25">
      <c r="B387" s="14"/>
      <c r="C387" s="12"/>
      <c r="E387" s="15"/>
      <c r="F387" s="15"/>
      <c r="G387" s="15"/>
      <c r="N387" s="3"/>
      <c r="O387" s="3"/>
      <c r="P387" s="3"/>
      <c r="Q387" s="3"/>
      <c r="R387" s="20"/>
      <c r="S387" s="3"/>
      <c r="V387" s="19"/>
      <c r="X387" s="14"/>
      <c r="Y387" s="12"/>
      <c r="AA387" s="15"/>
      <c r="AB387" s="15"/>
      <c r="AC387" s="15"/>
      <c r="AJ387" s="3"/>
      <c r="AK387" s="3"/>
      <c r="AL387" s="3"/>
      <c r="AM387" s="3"/>
      <c r="AN387" s="20"/>
      <c r="AO387" s="3"/>
    </row>
    <row r="388" spans="2:41" x14ac:dyDescent="0.25">
      <c r="B388" s="14"/>
      <c r="C388" s="12"/>
      <c r="N388" s="161" t="s">
        <v>7</v>
      </c>
      <c r="O388" s="162"/>
      <c r="P388" s="162"/>
      <c r="Q388" s="163"/>
      <c r="R388" s="20">
        <f>SUM(R372:R387)</f>
        <v>0</v>
      </c>
      <c r="S388" s="3"/>
      <c r="V388" s="19"/>
      <c r="X388" s="14"/>
      <c r="Y388" s="12"/>
      <c r="AJ388" s="161" t="s">
        <v>7</v>
      </c>
      <c r="AK388" s="162"/>
      <c r="AL388" s="162"/>
      <c r="AM388" s="163"/>
      <c r="AN388" s="20">
        <f>SUM(AN372:AN387)</f>
        <v>0</v>
      </c>
      <c r="AO388" s="3"/>
    </row>
    <row r="389" spans="2:41" x14ac:dyDescent="0.25">
      <c r="B389" s="14"/>
      <c r="C389" s="12"/>
      <c r="V389" s="19"/>
      <c r="X389" s="14"/>
      <c r="Y389" s="12"/>
    </row>
    <row r="390" spans="2:41" x14ac:dyDescent="0.25">
      <c r="B390" s="14"/>
      <c r="C390" s="12"/>
      <c r="V390" s="19"/>
      <c r="X390" s="14"/>
      <c r="Y390" s="12"/>
    </row>
    <row r="391" spans="2:41" x14ac:dyDescent="0.25">
      <c r="B391" s="14"/>
      <c r="C391" s="12"/>
      <c r="E391" s="16"/>
      <c r="V391" s="19"/>
      <c r="X391" s="14"/>
      <c r="Y391" s="12"/>
      <c r="AA391" s="16"/>
    </row>
    <row r="392" spans="2:41" x14ac:dyDescent="0.25">
      <c r="B392" s="14"/>
      <c r="C392" s="12"/>
      <c r="V392" s="19"/>
      <c r="X392" s="14"/>
      <c r="Y392" s="12"/>
    </row>
    <row r="393" spans="2:41" x14ac:dyDescent="0.25">
      <c r="B393" s="14"/>
      <c r="C393" s="12"/>
      <c r="V393" s="19"/>
      <c r="X393" s="14"/>
      <c r="Y393" s="12"/>
    </row>
    <row r="394" spans="2:41" x14ac:dyDescent="0.25">
      <c r="B394" s="14"/>
      <c r="C394" s="12"/>
      <c r="V394" s="19"/>
      <c r="X394" s="14"/>
      <c r="Y394" s="12"/>
    </row>
    <row r="395" spans="2:41" x14ac:dyDescent="0.25">
      <c r="B395" s="14"/>
      <c r="C395" s="12"/>
      <c r="V395" s="19"/>
      <c r="X395" s="14"/>
      <c r="Y395" s="12"/>
    </row>
    <row r="396" spans="2:41" x14ac:dyDescent="0.25">
      <c r="B396" s="13"/>
      <c r="C396" s="12"/>
      <c r="V396" s="19"/>
      <c r="X396" s="13"/>
      <c r="Y396" s="12"/>
    </row>
    <row r="397" spans="2:41" x14ac:dyDescent="0.25">
      <c r="B397" s="17" t="s">
        <v>18</v>
      </c>
      <c r="C397" s="18">
        <f>SUM(C378:C396)</f>
        <v>0</v>
      </c>
      <c r="V397" s="19"/>
      <c r="X397" s="17" t="s">
        <v>18</v>
      </c>
      <c r="Y397" s="18">
        <f>SUM(Y378:Y396)</f>
        <v>0</v>
      </c>
    </row>
    <row r="398" spans="2:41" x14ac:dyDescent="0.25">
      <c r="D398" s="30" t="s">
        <v>22</v>
      </c>
      <c r="E398" s="30" t="s">
        <v>21</v>
      </c>
      <c r="V398" s="19"/>
      <c r="Z398" s="30" t="s">
        <v>22</v>
      </c>
      <c r="AA398" s="30" t="s">
        <v>21</v>
      </c>
    </row>
    <row r="399" spans="2:41" x14ac:dyDescent="0.25">
      <c r="E399" s="1" t="s">
        <v>19</v>
      </c>
      <c r="V399" s="19"/>
      <c r="AA399" s="1" t="s">
        <v>19</v>
      </c>
    </row>
    <row r="400" spans="2:41" x14ac:dyDescent="0.25">
      <c r="V400" s="19"/>
    </row>
    <row r="401" spans="1:43" x14ac:dyDescent="0.25">
      <c r="V401" s="19"/>
    </row>
    <row r="402" spans="1:43" x14ac:dyDescent="0.25"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V405" s="19"/>
    </row>
    <row r="406" spans="1:43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</row>
    <row r="407" spans="1:4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</row>
    <row r="408" spans="1:43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</row>
    <row r="409" spans="1:43" x14ac:dyDescent="0.25">
      <c r="V409" s="19"/>
    </row>
    <row r="410" spans="1:43" x14ac:dyDescent="0.25">
      <c r="H410" s="165" t="s">
        <v>30</v>
      </c>
      <c r="I410" s="165"/>
      <c r="J410" s="165"/>
      <c r="V410" s="19"/>
      <c r="AA410" s="165" t="s">
        <v>31</v>
      </c>
      <c r="AB410" s="165"/>
      <c r="AC410" s="165"/>
    </row>
    <row r="411" spans="1:43" x14ac:dyDescent="0.25">
      <c r="H411" s="165"/>
      <c r="I411" s="165"/>
      <c r="J411" s="165"/>
      <c r="V411" s="19"/>
      <c r="AA411" s="165"/>
      <c r="AB411" s="165"/>
      <c r="AC411" s="165"/>
    </row>
    <row r="412" spans="1:43" x14ac:dyDescent="0.25">
      <c r="V412" s="19"/>
    </row>
    <row r="413" spans="1:43" x14ac:dyDescent="0.25">
      <c r="V413" s="19"/>
    </row>
    <row r="414" spans="1:43" ht="23.25" x14ac:dyDescent="0.35">
      <c r="B414" s="26" t="s">
        <v>64</v>
      </c>
      <c r="V414" s="19"/>
      <c r="X414" s="24" t="s">
        <v>64</v>
      </c>
    </row>
    <row r="415" spans="1:43" ht="23.25" x14ac:dyDescent="0.35">
      <c r="B415" s="25" t="s">
        <v>32</v>
      </c>
      <c r="C415" s="22">
        <f>IF(X370="PAGADO",0,C375)</f>
        <v>0</v>
      </c>
      <c r="E415" s="166" t="s">
        <v>20</v>
      </c>
      <c r="F415" s="166"/>
      <c r="G415" s="166"/>
      <c r="H415" s="166"/>
      <c r="V415" s="19"/>
      <c r="X415" s="25" t="s">
        <v>32</v>
      </c>
      <c r="Y415" s="22">
        <f>IF(B1215="PAGADO",0,C420)</f>
        <v>0</v>
      </c>
      <c r="AA415" s="166" t="s">
        <v>20</v>
      </c>
      <c r="AB415" s="166"/>
      <c r="AC415" s="166"/>
      <c r="AD415" s="166"/>
    </row>
    <row r="416" spans="1:43" x14ac:dyDescent="0.25">
      <c r="B416" s="1" t="s">
        <v>0</v>
      </c>
      <c r="C416" s="21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9"/>
      <c r="X416" s="1" t="s">
        <v>0</v>
      </c>
      <c r="Y416" s="21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2"/>
      <c r="E417" s="4"/>
      <c r="F417" s="3"/>
      <c r="G417" s="3"/>
      <c r="H417" s="5"/>
      <c r="N417" s="3"/>
      <c r="O417" s="3"/>
      <c r="P417" s="3"/>
      <c r="Q417" s="3"/>
      <c r="R417" s="20"/>
      <c r="S417" s="3"/>
      <c r="V417" s="19"/>
      <c r="Y417" s="22"/>
      <c r="AA417" s="4"/>
      <c r="AB417" s="3"/>
      <c r="AC417" s="3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" t="s">
        <v>24</v>
      </c>
      <c r="C418" s="21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20"/>
      <c r="S418" s="3"/>
      <c r="V418" s="19"/>
      <c r="X418" s="1" t="s">
        <v>24</v>
      </c>
      <c r="Y418" s="21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1" t="s">
        <v>9</v>
      </c>
      <c r="C419" s="22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X419" s="1" t="s">
        <v>9</v>
      </c>
      <c r="Y419" s="22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x14ac:dyDescent="0.25">
      <c r="B420" s="6" t="s">
        <v>26</v>
      </c>
      <c r="C420" s="23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20"/>
      <c r="S420" s="3"/>
      <c r="V420" s="19"/>
      <c r="X420" s="6" t="s">
        <v>27</v>
      </c>
      <c r="Y420" s="23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20"/>
      <c r="AO420" s="3"/>
    </row>
    <row r="421" spans="2:41" ht="23.25" x14ac:dyDescent="0.35">
      <c r="B421" s="6"/>
      <c r="C421" s="7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168" t="str">
        <f>IF(Y420&lt;0,"NO PAGAR","COBRAR'")</f>
        <v>COBRAR'</v>
      </c>
      <c r="Y421" s="168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ht="23.25" x14ac:dyDescent="0.35">
      <c r="B422" s="168" t="str">
        <f>IF(C420&lt;0,"NO PAGAR","COBRAR'")</f>
        <v>COBRAR'</v>
      </c>
      <c r="C422" s="168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6"/>
      <c r="Y422" s="8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59" t="s">
        <v>9</v>
      </c>
      <c r="C423" s="160"/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59" t="s">
        <v>9</v>
      </c>
      <c r="Y423" s="160"/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1" t="str">
        <f>IF(Y375&lt;0,"SALDO ADELANTADO","SALDO A FAVOR '")</f>
        <v>SALDO A FAVOR '</v>
      </c>
      <c r="C424" s="12">
        <f>IF(Y375&lt;=0,Y375*-1)</f>
        <v>0</v>
      </c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1" t="str">
        <f>IF(C420&lt;0,"SALDO ADELANTADO","SALDO A FAVOR'")</f>
        <v>SALDO A FAVOR'</v>
      </c>
      <c r="Y424" s="12">
        <f>IF(C420&lt;=0,C420*-1)</f>
        <v>0</v>
      </c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10</v>
      </c>
      <c r="C425" s="12">
        <f>R433</f>
        <v>0</v>
      </c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10</v>
      </c>
      <c r="Y425" s="12">
        <f>AN433</f>
        <v>0</v>
      </c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11</v>
      </c>
      <c r="C426" s="12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3" t="s">
        <v>11</v>
      </c>
      <c r="Y426" s="12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12</v>
      </c>
      <c r="C427" s="12"/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12</v>
      </c>
      <c r="Y427" s="12"/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13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13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14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14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15</v>
      </c>
      <c r="C430" s="12"/>
      <c r="E430" s="9"/>
      <c r="F430" s="10"/>
      <c r="G430" s="10"/>
      <c r="H430" s="5"/>
      <c r="N430" s="3"/>
      <c r="O430" s="3"/>
      <c r="P430" s="3"/>
      <c r="Q430" s="3"/>
      <c r="R430" s="20"/>
      <c r="S430" s="3"/>
      <c r="V430" s="19"/>
      <c r="X430" s="13" t="s">
        <v>15</v>
      </c>
      <c r="Y430" s="12"/>
      <c r="AA430" s="9"/>
      <c r="AB430" s="10"/>
      <c r="AC430" s="10"/>
      <c r="AD430" s="5"/>
      <c r="AJ430" s="3"/>
      <c r="AK430" s="3"/>
      <c r="AL430" s="3"/>
      <c r="AM430" s="3"/>
      <c r="AN430" s="20"/>
      <c r="AO430" s="3"/>
    </row>
    <row r="431" spans="2:41" x14ac:dyDescent="0.25">
      <c r="B431" s="13" t="s">
        <v>16</v>
      </c>
      <c r="C431" s="12"/>
      <c r="E431" s="161" t="s">
        <v>7</v>
      </c>
      <c r="F431" s="162"/>
      <c r="G431" s="163"/>
      <c r="H431" s="5">
        <f>SUM(H417:H430)</f>
        <v>0</v>
      </c>
      <c r="N431" s="3"/>
      <c r="O431" s="3"/>
      <c r="P431" s="3"/>
      <c r="Q431" s="3"/>
      <c r="R431" s="20"/>
      <c r="S431" s="3"/>
      <c r="V431" s="19"/>
      <c r="X431" s="13" t="s">
        <v>16</v>
      </c>
      <c r="Y431" s="12"/>
      <c r="AA431" s="161" t="s">
        <v>7</v>
      </c>
      <c r="AB431" s="162"/>
      <c r="AC431" s="163"/>
      <c r="AD431" s="5">
        <f>SUM(AD417:AD430)</f>
        <v>0</v>
      </c>
      <c r="AJ431" s="3"/>
      <c r="AK431" s="3"/>
      <c r="AL431" s="3"/>
      <c r="AM431" s="3"/>
      <c r="AN431" s="20"/>
      <c r="AO431" s="3"/>
    </row>
    <row r="432" spans="2:41" x14ac:dyDescent="0.25">
      <c r="B432" s="13" t="s">
        <v>17</v>
      </c>
      <c r="C432" s="12"/>
      <c r="E432" s="15"/>
      <c r="F432" s="15"/>
      <c r="G432" s="15"/>
      <c r="N432" s="3"/>
      <c r="O432" s="3"/>
      <c r="P432" s="3"/>
      <c r="Q432" s="3"/>
      <c r="R432" s="20"/>
      <c r="S432" s="3"/>
      <c r="V432" s="19"/>
      <c r="X432" s="13" t="s">
        <v>17</v>
      </c>
      <c r="Y432" s="12"/>
      <c r="AA432" s="15"/>
      <c r="AB432" s="15"/>
      <c r="AC432" s="15"/>
      <c r="AJ432" s="3"/>
      <c r="AK432" s="3"/>
      <c r="AL432" s="3"/>
      <c r="AM432" s="3"/>
      <c r="AN432" s="20"/>
      <c r="AO432" s="3"/>
    </row>
    <row r="433" spans="2:41" x14ac:dyDescent="0.25">
      <c r="B433" s="14"/>
      <c r="C433" s="12"/>
      <c r="N433" s="161" t="s">
        <v>7</v>
      </c>
      <c r="O433" s="162"/>
      <c r="P433" s="162"/>
      <c r="Q433" s="163"/>
      <c r="R433" s="20">
        <f>SUM(R417:R432)</f>
        <v>0</v>
      </c>
      <c r="S433" s="3"/>
      <c r="V433" s="19"/>
      <c r="X433" s="14"/>
      <c r="Y433" s="12"/>
      <c r="AJ433" s="161" t="s">
        <v>7</v>
      </c>
      <c r="AK433" s="162"/>
      <c r="AL433" s="162"/>
      <c r="AM433" s="163"/>
      <c r="AN433" s="20">
        <f>SUM(AN417:AN432)</f>
        <v>0</v>
      </c>
      <c r="AO433" s="3"/>
    </row>
    <row r="434" spans="2:41" x14ac:dyDescent="0.25">
      <c r="B434" s="14"/>
      <c r="C434" s="12"/>
      <c r="V434" s="19"/>
      <c r="X434" s="14"/>
      <c r="Y434" s="12"/>
    </row>
    <row r="435" spans="2:41" x14ac:dyDescent="0.25">
      <c r="B435" s="14"/>
      <c r="C435" s="12"/>
      <c r="V435" s="19"/>
      <c r="X435" s="14"/>
      <c r="Y435" s="12"/>
    </row>
    <row r="436" spans="2:41" x14ac:dyDescent="0.25">
      <c r="B436" s="14"/>
      <c r="C436" s="12"/>
      <c r="E436" s="16"/>
      <c r="V436" s="19"/>
      <c r="X436" s="14"/>
      <c r="Y436" s="12"/>
      <c r="AA436" s="16"/>
    </row>
    <row r="437" spans="2:41" x14ac:dyDescent="0.25">
      <c r="B437" s="14"/>
      <c r="C437" s="12"/>
      <c r="V437" s="19"/>
      <c r="X437" s="14"/>
      <c r="Y437" s="12"/>
    </row>
    <row r="438" spans="2:41" x14ac:dyDescent="0.25">
      <c r="B438" s="14"/>
      <c r="C438" s="12"/>
      <c r="V438" s="19"/>
      <c r="X438" s="14"/>
      <c r="Y438" s="12"/>
    </row>
    <row r="439" spans="2:41" x14ac:dyDescent="0.25">
      <c r="B439" s="14"/>
      <c r="C439" s="12"/>
      <c r="V439" s="19"/>
      <c r="X439" s="14"/>
      <c r="Y439" s="12"/>
    </row>
    <row r="440" spans="2:41" x14ac:dyDescent="0.25">
      <c r="B440" s="14"/>
      <c r="C440" s="12"/>
      <c r="V440" s="19"/>
      <c r="X440" s="14"/>
      <c r="Y440" s="12"/>
    </row>
    <row r="441" spans="2:41" x14ac:dyDescent="0.25">
      <c r="B441" s="14"/>
      <c r="C441" s="12"/>
      <c r="V441" s="19"/>
      <c r="X441" s="14"/>
      <c r="Y441" s="12"/>
    </row>
    <row r="442" spans="2:41" x14ac:dyDescent="0.25">
      <c r="B442" s="13"/>
      <c r="C442" s="12"/>
      <c r="V442" s="19"/>
      <c r="X442" s="13"/>
      <c r="Y442" s="12"/>
    </row>
    <row r="443" spans="2:41" x14ac:dyDescent="0.25">
      <c r="B443" s="17" t="s">
        <v>18</v>
      </c>
      <c r="C443" s="18">
        <f>SUM(C424:C442)</f>
        <v>0</v>
      </c>
      <c r="D443" s="30" t="s">
        <v>22</v>
      </c>
      <c r="E443" s="30" t="s">
        <v>21</v>
      </c>
      <c r="V443" s="19"/>
      <c r="X443" s="17" t="s">
        <v>18</v>
      </c>
      <c r="Y443" s="18">
        <f>SUM(Y424:Y442)</f>
        <v>0</v>
      </c>
      <c r="Z443" s="30" t="s">
        <v>22</v>
      </c>
      <c r="AA443" s="30" t="s">
        <v>21</v>
      </c>
    </row>
    <row r="444" spans="2:41" x14ac:dyDescent="0.25">
      <c r="E444" s="1" t="s">
        <v>19</v>
      </c>
      <c r="V444" s="19"/>
      <c r="AA444" s="1" t="s">
        <v>19</v>
      </c>
    </row>
    <row r="445" spans="2:41" x14ac:dyDescent="0.25">
      <c r="V445" s="19"/>
    </row>
    <row r="446" spans="2:41" x14ac:dyDescent="0.25">
      <c r="V446" s="19"/>
    </row>
    <row r="447" spans="2:41" x14ac:dyDescent="0.25">
      <c r="V447" s="19"/>
    </row>
    <row r="448" spans="2:41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</row>
    <row r="461" spans="8:31" x14ac:dyDescent="0.25">
      <c r="V461" s="19"/>
      <c r="AC461" s="164" t="s">
        <v>29</v>
      </c>
      <c r="AD461" s="164"/>
      <c r="AE461" s="164"/>
    </row>
    <row r="462" spans="8:31" x14ac:dyDescent="0.25">
      <c r="H462" s="165" t="s">
        <v>28</v>
      </c>
      <c r="I462" s="165"/>
      <c r="J462" s="165"/>
      <c r="V462" s="19"/>
      <c r="AC462" s="164"/>
      <c r="AD462" s="164"/>
      <c r="AE462" s="164"/>
    </row>
    <row r="463" spans="8:31" x14ac:dyDescent="0.25">
      <c r="H463" s="165"/>
      <c r="I463" s="165"/>
      <c r="J463" s="165"/>
      <c r="V463" s="19"/>
      <c r="AC463" s="164"/>
      <c r="AD463" s="164"/>
      <c r="AE463" s="164"/>
    </row>
    <row r="464" spans="8:31" x14ac:dyDescent="0.25">
      <c r="V464" s="19"/>
    </row>
    <row r="465" spans="2:41" x14ac:dyDescent="0.25">
      <c r="V465" s="19"/>
    </row>
    <row r="466" spans="2:41" ht="23.25" x14ac:dyDescent="0.35">
      <c r="B466" s="24" t="s">
        <v>66</v>
      </c>
      <c r="V466" s="19"/>
      <c r="X466" s="24" t="s">
        <v>66</v>
      </c>
    </row>
    <row r="467" spans="2:41" ht="23.25" x14ac:dyDescent="0.35">
      <c r="B467" s="25" t="s">
        <v>32</v>
      </c>
      <c r="C467" s="22">
        <f>IF(X415="PAGADO",0,Y420)</f>
        <v>0</v>
      </c>
      <c r="E467" s="166" t="s">
        <v>20</v>
      </c>
      <c r="F467" s="166"/>
      <c r="G467" s="166"/>
      <c r="H467" s="166"/>
      <c r="V467" s="19"/>
      <c r="X467" s="25" t="s">
        <v>32</v>
      </c>
      <c r="Y467" s="22">
        <f>IF(B467="PAGADO",0,C472)</f>
        <v>0</v>
      </c>
      <c r="AA467" s="166" t="s">
        <v>20</v>
      </c>
      <c r="AB467" s="166"/>
      <c r="AC467" s="166"/>
      <c r="AD467" s="166"/>
    </row>
    <row r="468" spans="2:41" x14ac:dyDescent="0.25">
      <c r="B468" s="1" t="s">
        <v>0</v>
      </c>
      <c r="C468" s="21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9"/>
      <c r="X468" s="1" t="s">
        <v>0</v>
      </c>
      <c r="Y468" s="21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2"/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Y469" s="22"/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" t="s">
        <v>24</v>
      </c>
      <c r="C470" s="21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20"/>
      <c r="S470" s="3"/>
      <c r="V470" s="19"/>
      <c r="X470" s="1" t="s">
        <v>24</v>
      </c>
      <c r="Y470" s="21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1" t="s">
        <v>9</v>
      </c>
      <c r="C471" s="22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X471" s="1" t="s">
        <v>9</v>
      </c>
      <c r="Y471" s="22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x14ac:dyDescent="0.25">
      <c r="B472" s="6" t="s">
        <v>25</v>
      </c>
      <c r="C472" s="23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20"/>
      <c r="S472" s="3"/>
      <c r="V472" s="19"/>
      <c r="X472" s="6" t="s">
        <v>8</v>
      </c>
      <c r="Y472" s="23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20"/>
      <c r="AO472" s="3"/>
    </row>
    <row r="473" spans="2:41" ht="26.25" x14ac:dyDescent="0.4">
      <c r="B473" s="167" t="str">
        <f>IF(C472&lt;0,"NO PAGAR","COBRAR")</f>
        <v>COBRAR</v>
      </c>
      <c r="C473" s="167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67" t="str">
        <f>IF(Y472&lt;0,"NO PAGAR","COBRAR")</f>
        <v>COBRAR</v>
      </c>
      <c r="Y473" s="167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59" t="s">
        <v>9</v>
      </c>
      <c r="C474" s="160"/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59" t="s">
        <v>9</v>
      </c>
      <c r="Y474" s="160"/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1" t="str">
        <f>IF(C508&lt;0,"SALDO A FAVOR","SALDO ADELANTAD0'")</f>
        <v>SALDO ADELANTAD0'</v>
      </c>
      <c r="C475" s="12">
        <f>IF(Y420&lt;=0,Y420*-1)</f>
        <v>0</v>
      </c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1" t="str">
        <f>IF(C472&lt;0,"SALDO ADELANTADO","SALDO A FAVOR'")</f>
        <v>SALDO A FAVOR'</v>
      </c>
      <c r="Y475" s="12">
        <f>IF(C472&lt;=0,C472*-1)</f>
        <v>0</v>
      </c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10</v>
      </c>
      <c r="C476" s="12">
        <f>R485</f>
        <v>0</v>
      </c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10</v>
      </c>
      <c r="Y476" s="12">
        <f>AN485</f>
        <v>0</v>
      </c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11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11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12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12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13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13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14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14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15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15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16</v>
      </c>
      <c r="C482" s="12"/>
      <c r="E482" s="9"/>
      <c r="F482" s="10"/>
      <c r="G482" s="10"/>
      <c r="H482" s="5"/>
      <c r="N482" s="3"/>
      <c r="O482" s="3"/>
      <c r="P482" s="3"/>
      <c r="Q482" s="3"/>
      <c r="R482" s="20"/>
      <c r="S482" s="3"/>
      <c r="V482" s="19"/>
      <c r="X482" s="13" t="s">
        <v>16</v>
      </c>
      <c r="Y482" s="12"/>
      <c r="AA482" s="9"/>
      <c r="AB482" s="10"/>
      <c r="AC482" s="10"/>
      <c r="AD482" s="5"/>
      <c r="AJ482" s="3"/>
      <c r="AK482" s="3"/>
      <c r="AL482" s="3"/>
      <c r="AM482" s="3"/>
      <c r="AN482" s="20"/>
      <c r="AO482" s="3"/>
    </row>
    <row r="483" spans="2:41" x14ac:dyDescent="0.25">
      <c r="B483" s="13" t="s">
        <v>17</v>
      </c>
      <c r="C483" s="12"/>
      <c r="E483" s="161" t="s">
        <v>7</v>
      </c>
      <c r="F483" s="162"/>
      <c r="G483" s="163"/>
      <c r="H483" s="5">
        <f>SUM(H469:H482)</f>
        <v>0</v>
      </c>
      <c r="N483" s="3"/>
      <c r="O483" s="3"/>
      <c r="P483" s="3"/>
      <c r="Q483" s="3"/>
      <c r="R483" s="20"/>
      <c r="S483" s="3"/>
      <c r="V483" s="19"/>
      <c r="X483" s="13" t="s">
        <v>17</v>
      </c>
      <c r="Y483" s="12"/>
      <c r="AA483" s="161" t="s">
        <v>7</v>
      </c>
      <c r="AB483" s="162"/>
      <c r="AC483" s="163"/>
      <c r="AD483" s="5">
        <f>SUM(AD469:AD482)</f>
        <v>0</v>
      </c>
      <c r="AJ483" s="3"/>
      <c r="AK483" s="3"/>
      <c r="AL483" s="3"/>
      <c r="AM483" s="3"/>
      <c r="AN483" s="20"/>
      <c r="AO483" s="3"/>
    </row>
    <row r="484" spans="2:41" x14ac:dyDescent="0.25">
      <c r="B484" s="14"/>
      <c r="C484" s="12"/>
      <c r="E484" s="15"/>
      <c r="F484" s="15"/>
      <c r="G484" s="15"/>
      <c r="N484" s="3"/>
      <c r="O484" s="3"/>
      <c r="P484" s="3"/>
      <c r="Q484" s="3"/>
      <c r="R484" s="20"/>
      <c r="S484" s="3"/>
      <c r="V484" s="19"/>
      <c r="X484" s="14"/>
      <c r="Y484" s="12"/>
      <c r="AA484" s="15"/>
      <c r="AB484" s="15"/>
      <c r="AC484" s="15"/>
      <c r="AJ484" s="3"/>
      <c r="AK484" s="3"/>
      <c r="AL484" s="3"/>
      <c r="AM484" s="3"/>
      <c r="AN484" s="20"/>
      <c r="AO484" s="3"/>
    </row>
    <row r="485" spans="2:41" x14ac:dyDescent="0.25">
      <c r="B485" s="14"/>
      <c r="C485" s="12"/>
      <c r="N485" s="161" t="s">
        <v>7</v>
      </c>
      <c r="O485" s="162"/>
      <c r="P485" s="162"/>
      <c r="Q485" s="163"/>
      <c r="R485" s="20">
        <f>SUM(R469:R484)</f>
        <v>0</v>
      </c>
      <c r="S485" s="3"/>
      <c r="V485" s="19"/>
      <c r="X485" s="14"/>
      <c r="Y485" s="12"/>
      <c r="AJ485" s="161" t="s">
        <v>7</v>
      </c>
      <c r="AK485" s="162"/>
      <c r="AL485" s="162"/>
      <c r="AM485" s="163"/>
      <c r="AN485" s="20">
        <f>SUM(AN469:AN484)</f>
        <v>0</v>
      </c>
      <c r="AO485" s="3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V487" s="19"/>
      <c r="X487" s="14"/>
      <c r="Y487" s="12"/>
    </row>
    <row r="488" spans="2:41" x14ac:dyDescent="0.25">
      <c r="B488" s="14"/>
      <c r="C488" s="12"/>
      <c r="E488" s="16"/>
      <c r="V488" s="19"/>
      <c r="X488" s="14"/>
      <c r="Y488" s="12"/>
      <c r="AA488" s="16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V490" s="19"/>
      <c r="X490" s="14"/>
      <c r="Y490" s="12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4"/>
      <c r="C492" s="12"/>
      <c r="V492" s="19"/>
      <c r="X492" s="14"/>
      <c r="Y492" s="12"/>
    </row>
    <row r="493" spans="2:41" x14ac:dyDescent="0.25">
      <c r="B493" s="13"/>
      <c r="C493" s="12"/>
      <c r="V493" s="19"/>
      <c r="X493" s="13"/>
      <c r="Y493" s="12"/>
    </row>
    <row r="494" spans="2:41" x14ac:dyDescent="0.25">
      <c r="B494" s="17" t="s">
        <v>18</v>
      </c>
      <c r="C494" s="18">
        <f>SUM(C475:C493)</f>
        <v>0</v>
      </c>
      <c r="V494" s="19"/>
      <c r="X494" s="17" t="s">
        <v>18</v>
      </c>
      <c r="Y494" s="18">
        <f>SUM(Y475:Y493)</f>
        <v>0</v>
      </c>
    </row>
    <row r="495" spans="2:41" x14ac:dyDescent="0.25">
      <c r="D495" s="30" t="s">
        <v>22</v>
      </c>
      <c r="E495" s="30" t="s">
        <v>21</v>
      </c>
      <c r="V495" s="19"/>
      <c r="Z495" s="30" t="s">
        <v>22</v>
      </c>
      <c r="AA495" s="30" t="s">
        <v>21</v>
      </c>
    </row>
    <row r="496" spans="2:41" x14ac:dyDescent="0.25">
      <c r="E496" s="1" t="s">
        <v>19</v>
      </c>
      <c r="V496" s="19"/>
      <c r="AA496" s="1" t="s">
        <v>19</v>
      </c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V502" s="19"/>
    </row>
    <row r="503" spans="1:43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</row>
    <row r="504" spans="1:4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</row>
    <row r="505" spans="1:43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</row>
    <row r="506" spans="1:43" x14ac:dyDescent="0.25">
      <c r="V506" s="19"/>
    </row>
    <row r="507" spans="1:43" x14ac:dyDescent="0.25">
      <c r="H507" s="165" t="s">
        <v>30</v>
      </c>
      <c r="I507" s="165"/>
      <c r="J507" s="165"/>
      <c r="V507" s="19"/>
      <c r="AA507" s="165" t="s">
        <v>31</v>
      </c>
      <c r="AB507" s="165"/>
      <c r="AC507" s="165"/>
    </row>
    <row r="508" spans="1:43" x14ac:dyDescent="0.25">
      <c r="H508" s="165"/>
      <c r="I508" s="165"/>
      <c r="J508" s="165"/>
      <c r="V508" s="19"/>
      <c r="AA508" s="165"/>
      <c r="AB508" s="165"/>
      <c r="AC508" s="165"/>
    </row>
    <row r="509" spans="1:43" x14ac:dyDescent="0.25">
      <c r="V509" s="19"/>
    </row>
    <row r="510" spans="1:43" x14ac:dyDescent="0.25">
      <c r="V510" s="19"/>
    </row>
    <row r="511" spans="1:43" ht="23.25" x14ac:dyDescent="0.35">
      <c r="B511" s="26" t="s">
        <v>66</v>
      </c>
      <c r="V511" s="19"/>
      <c r="X511" s="24" t="s">
        <v>66</v>
      </c>
    </row>
    <row r="512" spans="1:43" ht="23.25" x14ac:dyDescent="0.35">
      <c r="B512" s="25" t="s">
        <v>32</v>
      </c>
      <c r="C512" s="22">
        <f>IF(X467="PAGADO",0,C472)</f>
        <v>0</v>
      </c>
      <c r="E512" s="166" t="s">
        <v>20</v>
      </c>
      <c r="F512" s="166"/>
      <c r="G512" s="166"/>
      <c r="H512" s="166"/>
      <c r="V512" s="19"/>
      <c r="X512" s="25" t="s">
        <v>32</v>
      </c>
      <c r="Y512" s="22">
        <f>IF(B1312="PAGADO",0,C517)</f>
        <v>0</v>
      </c>
      <c r="AA512" s="166" t="s">
        <v>20</v>
      </c>
      <c r="AB512" s="166"/>
      <c r="AC512" s="166"/>
      <c r="AD512" s="166"/>
    </row>
    <row r="513" spans="2:41" x14ac:dyDescent="0.25">
      <c r="B513" s="1" t="s">
        <v>0</v>
      </c>
      <c r="C513" s="21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9"/>
      <c r="X513" s="1" t="s">
        <v>0</v>
      </c>
      <c r="Y513" s="21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2"/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Y514" s="22"/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" t="s">
        <v>24</v>
      </c>
      <c r="C515" s="21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20"/>
      <c r="S515" s="3"/>
      <c r="V515" s="19"/>
      <c r="X515" s="1" t="s">
        <v>24</v>
      </c>
      <c r="Y515" s="21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1" t="s">
        <v>9</v>
      </c>
      <c r="C516" s="22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X516" s="1" t="s">
        <v>9</v>
      </c>
      <c r="Y516" s="22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x14ac:dyDescent="0.25">
      <c r="B517" s="6" t="s">
        <v>26</v>
      </c>
      <c r="C517" s="23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20"/>
      <c r="S517" s="3"/>
      <c r="V517" s="19"/>
      <c r="X517" s="6" t="s">
        <v>27</v>
      </c>
      <c r="Y517" s="23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20"/>
      <c r="AO517" s="3"/>
    </row>
    <row r="518" spans="2:41" ht="23.25" x14ac:dyDescent="0.35">
      <c r="B518" s="6"/>
      <c r="C518" s="7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168" t="str">
        <f>IF(Y517&lt;0,"NO PAGAR","COBRAR'")</f>
        <v>COBRAR'</v>
      </c>
      <c r="Y518" s="168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ht="23.25" x14ac:dyDescent="0.35">
      <c r="B519" s="168" t="str">
        <f>IF(C517&lt;0,"NO PAGAR","COBRAR'")</f>
        <v>COBRAR'</v>
      </c>
      <c r="C519" s="168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6"/>
      <c r="Y519" s="8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59" t="s">
        <v>9</v>
      </c>
      <c r="C520" s="160"/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59" t="s">
        <v>9</v>
      </c>
      <c r="Y520" s="160"/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1" t="str">
        <f>IF(Y472&lt;0,"SALDO ADELANTADO","SALDO A FAVOR '")</f>
        <v>SALDO A FAVOR '</v>
      </c>
      <c r="C521" s="12">
        <f>IF(Y472&lt;=0,Y472*-1)</f>
        <v>0</v>
      </c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1" t="str">
        <f>IF(C517&lt;0,"SALDO ADELANTADO","SALDO A FAVOR'")</f>
        <v>SALDO A FAVOR'</v>
      </c>
      <c r="Y521" s="12">
        <f>IF(C517&lt;=0,C517*-1)</f>
        <v>0</v>
      </c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10</v>
      </c>
      <c r="C522" s="12">
        <f>R530</f>
        <v>0</v>
      </c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10</v>
      </c>
      <c r="Y522" s="12">
        <f>AN530</f>
        <v>0</v>
      </c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11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11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12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12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13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13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14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14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15</v>
      </c>
      <c r="C527" s="12"/>
      <c r="E527" s="9"/>
      <c r="F527" s="10"/>
      <c r="G527" s="10"/>
      <c r="H527" s="5"/>
      <c r="N527" s="3"/>
      <c r="O527" s="3"/>
      <c r="P527" s="3"/>
      <c r="Q527" s="3"/>
      <c r="R527" s="20"/>
      <c r="S527" s="3"/>
      <c r="V527" s="19"/>
      <c r="X527" s="13" t="s">
        <v>15</v>
      </c>
      <c r="Y527" s="12"/>
      <c r="AA527" s="9"/>
      <c r="AB527" s="10"/>
      <c r="AC527" s="10"/>
      <c r="AD527" s="5"/>
      <c r="AJ527" s="3"/>
      <c r="AK527" s="3"/>
      <c r="AL527" s="3"/>
      <c r="AM527" s="3"/>
      <c r="AN527" s="20"/>
      <c r="AO527" s="3"/>
    </row>
    <row r="528" spans="2:41" x14ac:dyDescent="0.25">
      <c r="B528" s="13" t="s">
        <v>16</v>
      </c>
      <c r="C528" s="12"/>
      <c r="E528" s="161" t="s">
        <v>7</v>
      </c>
      <c r="F528" s="162"/>
      <c r="G528" s="163"/>
      <c r="H528" s="5">
        <f>SUM(H514:H527)</f>
        <v>0</v>
      </c>
      <c r="N528" s="3"/>
      <c r="O528" s="3"/>
      <c r="P528" s="3"/>
      <c r="Q528" s="3"/>
      <c r="R528" s="20"/>
      <c r="S528" s="3"/>
      <c r="V528" s="19"/>
      <c r="X528" s="13" t="s">
        <v>16</v>
      </c>
      <c r="Y528" s="12"/>
      <c r="AA528" s="161" t="s">
        <v>7</v>
      </c>
      <c r="AB528" s="162"/>
      <c r="AC528" s="163"/>
      <c r="AD528" s="5">
        <f>SUM(AD514:AD527)</f>
        <v>0</v>
      </c>
      <c r="AJ528" s="3"/>
      <c r="AK528" s="3"/>
      <c r="AL528" s="3"/>
      <c r="AM528" s="3"/>
      <c r="AN528" s="20"/>
      <c r="AO528" s="3"/>
    </row>
    <row r="529" spans="2:41" x14ac:dyDescent="0.25">
      <c r="B529" s="13" t="s">
        <v>17</v>
      </c>
      <c r="C529" s="12"/>
      <c r="E529" s="15"/>
      <c r="F529" s="15"/>
      <c r="G529" s="15"/>
      <c r="N529" s="3"/>
      <c r="O529" s="3"/>
      <c r="P529" s="3"/>
      <c r="Q529" s="3"/>
      <c r="R529" s="20"/>
      <c r="S529" s="3"/>
      <c r="V529" s="19"/>
      <c r="X529" s="13" t="s">
        <v>17</v>
      </c>
      <c r="Y529" s="12"/>
      <c r="AA529" s="15"/>
      <c r="AB529" s="15"/>
      <c r="AC529" s="15"/>
      <c r="AJ529" s="3"/>
      <c r="AK529" s="3"/>
      <c r="AL529" s="3"/>
      <c r="AM529" s="3"/>
      <c r="AN529" s="20"/>
      <c r="AO529" s="3"/>
    </row>
    <row r="530" spans="2:41" x14ac:dyDescent="0.25">
      <c r="B530" s="14"/>
      <c r="C530" s="12"/>
      <c r="N530" s="161" t="s">
        <v>7</v>
      </c>
      <c r="O530" s="162"/>
      <c r="P530" s="162"/>
      <c r="Q530" s="163"/>
      <c r="R530" s="20">
        <f>SUM(R514:R529)</f>
        <v>0</v>
      </c>
      <c r="S530" s="3"/>
      <c r="V530" s="19"/>
      <c r="X530" s="14"/>
      <c r="Y530" s="12"/>
      <c r="AJ530" s="161" t="s">
        <v>7</v>
      </c>
      <c r="AK530" s="162"/>
      <c r="AL530" s="162"/>
      <c r="AM530" s="163"/>
      <c r="AN530" s="20">
        <f>SUM(AN514:AN529)</f>
        <v>0</v>
      </c>
      <c r="AO530" s="3"/>
    </row>
    <row r="531" spans="2:41" x14ac:dyDescent="0.25">
      <c r="B531" s="14"/>
      <c r="C531" s="12"/>
      <c r="V531" s="19"/>
      <c r="X531" s="14"/>
      <c r="Y531" s="12"/>
    </row>
    <row r="532" spans="2:41" x14ac:dyDescent="0.25">
      <c r="B532" s="14"/>
      <c r="C532" s="12"/>
      <c r="V532" s="19"/>
      <c r="X532" s="14"/>
      <c r="Y532" s="12"/>
    </row>
    <row r="533" spans="2:41" x14ac:dyDescent="0.25">
      <c r="B533" s="14"/>
      <c r="C533" s="12"/>
      <c r="E533" s="16"/>
      <c r="V533" s="19"/>
      <c r="X533" s="14"/>
      <c r="Y533" s="12"/>
      <c r="AA533" s="16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V535" s="19"/>
      <c r="X535" s="14"/>
      <c r="Y535" s="12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4"/>
      <c r="C538" s="12"/>
      <c r="V538" s="19"/>
      <c r="X538" s="14"/>
      <c r="Y538" s="12"/>
    </row>
    <row r="539" spans="2:41" x14ac:dyDescent="0.25">
      <c r="B539" s="13"/>
      <c r="C539" s="12"/>
      <c r="V539" s="19"/>
      <c r="X539" s="13"/>
      <c r="Y539" s="12"/>
    </row>
    <row r="540" spans="2:41" x14ac:dyDescent="0.25">
      <c r="B540" s="17" t="s">
        <v>18</v>
      </c>
      <c r="C540" s="18">
        <f>SUM(C521:C539)</f>
        <v>0</v>
      </c>
      <c r="D540" s="30" t="s">
        <v>22</v>
      </c>
      <c r="E540" s="30" t="s">
        <v>21</v>
      </c>
      <c r="V540" s="19"/>
      <c r="X540" s="17" t="s">
        <v>18</v>
      </c>
      <c r="Y540" s="18">
        <f>SUM(Y521:Y539)</f>
        <v>0</v>
      </c>
      <c r="Z540" s="30" t="s">
        <v>22</v>
      </c>
      <c r="AA540" s="30" t="s">
        <v>21</v>
      </c>
    </row>
    <row r="541" spans="2:41" x14ac:dyDescent="0.25">
      <c r="E541" s="1" t="s">
        <v>19</v>
      </c>
      <c r="V541" s="19"/>
      <c r="AA541" s="1" t="s">
        <v>19</v>
      </c>
    </row>
    <row r="542" spans="2:41" x14ac:dyDescent="0.25">
      <c r="V542" s="19"/>
    </row>
    <row r="543" spans="2:41" x14ac:dyDescent="0.25">
      <c r="V543" s="19"/>
    </row>
    <row r="544" spans="2:41" x14ac:dyDescent="0.25">
      <c r="V544" s="19"/>
    </row>
    <row r="545" spans="22:31" x14ac:dyDescent="0.25">
      <c r="V545" s="19"/>
    </row>
    <row r="546" spans="22:31" x14ac:dyDescent="0.25">
      <c r="V546" s="19"/>
    </row>
    <row r="547" spans="22:31" x14ac:dyDescent="0.25">
      <c r="V547" s="19"/>
    </row>
    <row r="548" spans="22:31" x14ac:dyDescent="0.25">
      <c r="V548" s="19"/>
    </row>
    <row r="549" spans="22:31" x14ac:dyDescent="0.25">
      <c r="V549" s="19"/>
    </row>
    <row r="550" spans="22:31" x14ac:dyDescent="0.25">
      <c r="V550" s="19"/>
    </row>
    <row r="551" spans="22:31" x14ac:dyDescent="0.25">
      <c r="V551" s="19"/>
    </row>
    <row r="552" spans="22:31" x14ac:dyDescent="0.25">
      <c r="V552" s="19"/>
    </row>
    <row r="553" spans="22:31" x14ac:dyDescent="0.25">
      <c r="V553" s="19"/>
    </row>
    <row r="554" spans="22:31" x14ac:dyDescent="0.25">
      <c r="V554" s="19"/>
    </row>
    <row r="555" spans="22:31" x14ac:dyDescent="0.25">
      <c r="V555" s="19"/>
    </row>
    <row r="556" spans="22:31" x14ac:dyDescent="0.25">
      <c r="V556" s="19"/>
    </row>
    <row r="557" spans="22:31" x14ac:dyDescent="0.25">
      <c r="V557" s="19"/>
    </row>
    <row r="558" spans="22:31" x14ac:dyDescent="0.25">
      <c r="V558" s="19"/>
    </row>
    <row r="559" spans="22:31" x14ac:dyDescent="0.25">
      <c r="V559" s="19"/>
    </row>
    <row r="560" spans="22:31" x14ac:dyDescent="0.25">
      <c r="V560" s="19"/>
      <c r="AC560" s="164" t="s">
        <v>29</v>
      </c>
      <c r="AD560" s="164"/>
      <c r="AE560" s="164"/>
    </row>
    <row r="561" spans="2:41" x14ac:dyDescent="0.25">
      <c r="H561" s="165" t="s">
        <v>28</v>
      </c>
      <c r="I561" s="165"/>
      <c r="J561" s="165"/>
      <c r="V561" s="19"/>
      <c r="AC561" s="164"/>
      <c r="AD561" s="164"/>
      <c r="AE561" s="164"/>
    </row>
    <row r="562" spans="2:41" x14ac:dyDescent="0.25">
      <c r="H562" s="165"/>
      <c r="I562" s="165"/>
      <c r="J562" s="165"/>
      <c r="V562" s="19"/>
      <c r="AC562" s="164"/>
      <c r="AD562" s="164"/>
      <c r="AE562" s="164"/>
    </row>
    <row r="563" spans="2:41" x14ac:dyDescent="0.25">
      <c r="V563" s="19"/>
    </row>
    <row r="564" spans="2:41" x14ac:dyDescent="0.25">
      <c r="V564" s="19"/>
    </row>
    <row r="565" spans="2:41" ht="23.25" x14ac:dyDescent="0.35">
      <c r="B565" s="24" t="s">
        <v>67</v>
      </c>
      <c r="V565" s="19"/>
      <c r="X565" s="24" t="s">
        <v>67</v>
      </c>
    </row>
    <row r="566" spans="2:41" ht="23.25" x14ac:dyDescent="0.35">
      <c r="B566" s="25" t="s">
        <v>32</v>
      </c>
      <c r="C566" s="22">
        <f>IF(X512="PAGADO",0,Y517)</f>
        <v>0</v>
      </c>
      <c r="E566" s="166" t="s">
        <v>20</v>
      </c>
      <c r="F566" s="166"/>
      <c r="G566" s="166"/>
      <c r="H566" s="166"/>
      <c r="V566" s="19"/>
      <c r="X566" s="25" t="s">
        <v>32</v>
      </c>
      <c r="Y566" s="22">
        <f>IF(B566="PAGADO",0,C571)</f>
        <v>0</v>
      </c>
      <c r="AA566" s="166" t="s">
        <v>20</v>
      </c>
      <c r="AB566" s="166"/>
      <c r="AC566" s="166"/>
      <c r="AD566" s="166"/>
    </row>
    <row r="567" spans="2:41" x14ac:dyDescent="0.25">
      <c r="B567" s="1" t="s">
        <v>0</v>
      </c>
      <c r="C567" s="21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9"/>
      <c r="X567" s="1" t="s">
        <v>0</v>
      </c>
      <c r="Y567" s="21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2"/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Y568" s="22"/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" t="s">
        <v>24</v>
      </c>
      <c r="C569" s="21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20"/>
      <c r="S569" s="3"/>
      <c r="V569" s="19"/>
      <c r="X569" s="1" t="s">
        <v>24</v>
      </c>
      <c r="Y569" s="21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1" t="s">
        <v>9</v>
      </c>
      <c r="C570" s="22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X570" s="1" t="s">
        <v>9</v>
      </c>
      <c r="Y570" s="22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x14ac:dyDescent="0.25">
      <c r="B571" s="6" t="s">
        <v>25</v>
      </c>
      <c r="C571" s="23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20"/>
      <c r="S571" s="3"/>
      <c r="V571" s="19"/>
      <c r="X571" s="6" t="s">
        <v>8</v>
      </c>
      <c r="Y571" s="23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20"/>
      <c r="AO571" s="3"/>
    </row>
    <row r="572" spans="2:41" ht="26.25" x14ac:dyDescent="0.4">
      <c r="B572" s="167" t="str">
        <f>IF(C571&lt;0,"NO PAGAR","COBRAR")</f>
        <v>COBRAR</v>
      </c>
      <c r="C572" s="167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67" t="str">
        <f>IF(Y571&lt;0,"NO PAGAR","COBRAR")</f>
        <v>COBRAR</v>
      </c>
      <c r="Y572" s="167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59" t="s">
        <v>9</v>
      </c>
      <c r="C573" s="160"/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59" t="s">
        <v>9</v>
      </c>
      <c r="Y573" s="160"/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1" t="str">
        <f>IF(C607&lt;0,"SALDO A FAVOR","SALDO ADELANTAD0'")</f>
        <v>SALDO ADELANTAD0'</v>
      </c>
      <c r="C574" s="12">
        <f>IF(Y517&lt;=0,Y517*-1)</f>
        <v>0</v>
      </c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1" t="str">
        <f>IF(C571&lt;0,"SALDO ADELANTADO","SALDO A FAVOR'")</f>
        <v>SALDO A FAVOR'</v>
      </c>
      <c r="Y574" s="12">
        <f>IF(C571&lt;=0,C571*-1)</f>
        <v>0</v>
      </c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10</v>
      </c>
      <c r="C575" s="12">
        <f>R584</f>
        <v>0</v>
      </c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10</v>
      </c>
      <c r="Y575" s="12">
        <f>AN584</f>
        <v>0</v>
      </c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11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11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12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12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13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13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14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14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15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15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16</v>
      </c>
      <c r="C581" s="12"/>
      <c r="E581" s="9"/>
      <c r="F581" s="10"/>
      <c r="G581" s="10"/>
      <c r="H581" s="5"/>
      <c r="N581" s="3"/>
      <c r="O581" s="3"/>
      <c r="P581" s="3"/>
      <c r="Q581" s="3"/>
      <c r="R581" s="20"/>
      <c r="S581" s="3"/>
      <c r="V581" s="19"/>
      <c r="X581" s="13" t="s">
        <v>16</v>
      </c>
      <c r="Y581" s="12"/>
      <c r="AA581" s="9"/>
      <c r="AB581" s="10"/>
      <c r="AC581" s="10"/>
      <c r="AD581" s="5"/>
      <c r="AJ581" s="3"/>
      <c r="AK581" s="3"/>
      <c r="AL581" s="3"/>
      <c r="AM581" s="3"/>
      <c r="AN581" s="20"/>
      <c r="AO581" s="3"/>
    </row>
    <row r="582" spans="2:41" x14ac:dyDescent="0.25">
      <c r="B582" s="13" t="s">
        <v>17</v>
      </c>
      <c r="C582" s="12"/>
      <c r="E582" s="161" t="s">
        <v>7</v>
      </c>
      <c r="F582" s="162"/>
      <c r="G582" s="163"/>
      <c r="H582" s="5">
        <f>SUM(H568:H581)</f>
        <v>0</v>
      </c>
      <c r="N582" s="3"/>
      <c r="O582" s="3"/>
      <c r="P582" s="3"/>
      <c r="Q582" s="3"/>
      <c r="R582" s="20"/>
      <c r="S582" s="3"/>
      <c r="V582" s="19"/>
      <c r="X582" s="13" t="s">
        <v>17</v>
      </c>
      <c r="Y582" s="12"/>
      <c r="AA582" s="161" t="s">
        <v>7</v>
      </c>
      <c r="AB582" s="162"/>
      <c r="AC582" s="163"/>
      <c r="AD582" s="5">
        <f>SUM(AD568:AD581)</f>
        <v>0</v>
      </c>
      <c r="AJ582" s="3"/>
      <c r="AK582" s="3"/>
      <c r="AL582" s="3"/>
      <c r="AM582" s="3"/>
      <c r="AN582" s="20"/>
      <c r="AO582" s="3"/>
    </row>
    <row r="583" spans="2:41" x14ac:dyDescent="0.25">
      <c r="B583" s="14"/>
      <c r="C583" s="12"/>
      <c r="E583" s="15"/>
      <c r="F583" s="15"/>
      <c r="G583" s="15"/>
      <c r="N583" s="3"/>
      <c r="O583" s="3"/>
      <c r="P583" s="3"/>
      <c r="Q583" s="3"/>
      <c r="R583" s="20"/>
      <c r="S583" s="3"/>
      <c r="V583" s="19"/>
      <c r="X583" s="14"/>
      <c r="Y583" s="12"/>
      <c r="AA583" s="15"/>
      <c r="AB583" s="15"/>
      <c r="AC583" s="15"/>
      <c r="AJ583" s="3"/>
      <c r="AK583" s="3"/>
      <c r="AL583" s="3"/>
      <c r="AM583" s="3"/>
      <c r="AN583" s="20"/>
      <c r="AO583" s="3"/>
    </row>
    <row r="584" spans="2:41" x14ac:dyDescent="0.25">
      <c r="B584" s="14"/>
      <c r="C584" s="12"/>
      <c r="N584" s="161" t="s">
        <v>7</v>
      </c>
      <c r="O584" s="162"/>
      <c r="P584" s="162"/>
      <c r="Q584" s="163"/>
      <c r="R584" s="20">
        <f>SUM(R568:R583)</f>
        <v>0</v>
      </c>
      <c r="S584" s="3"/>
      <c r="V584" s="19"/>
      <c r="X584" s="14"/>
      <c r="Y584" s="12"/>
      <c r="AJ584" s="161" t="s">
        <v>7</v>
      </c>
      <c r="AK584" s="162"/>
      <c r="AL584" s="162"/>
      <c r="AM584" s="163"/>
      <c r="AN584" s="20">
        <f>SUM(AN568:AN583)</f>
        <v>0</v>
      </c>
      <c r="AO584" s="3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V586" s="19"/>
      <c r="X586" s="14"/>
      <c r="Y586" s="12"/>
    </row>
    <row r="587" spans="2:41" x14ac:dyDescent="0.25">
      <c r="B587" s="14"/>
      <c r="C587" s="12"/>
      <c r="E587" s="16"/>
      <c r="V587" s="19"/>
      <c r="X587" s="14"/>
      <c r="Y587" s="12"/>
      <c r="AA587" s="16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V589" s="19"/>
      <c r="X589" s="14"/>
      <c r="Y589" s="12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4"/>
      <c r="C591" s="12"/>
      <c r="V591" s="19"/>
      <c r="X591" s="14"/>
      <c r="Y591" s="12"/>
    </row>
    <row r="592" spans="2:41" x14ac:dyDescent="0.25">
      <c r="B592" s="13"/>
      <c r="C592" s="12"/>
      <c r="V592" s="19"/>
      <c r="X592" s="13"/>
      <c r="Y592" s="12"/>
    </row>
    <row r="593" spans="1:43" x14ac:dyDescent="0.25">
      <c r="B593" s="17" t="s">
        <v>18</v>
      </c>
      <c r="C593" s="18">
        <f>SUM(C574:C592)</f>
        <v>0</v>
      </c>
      <c r="V593" s="19"/>
      <c r="X593" s="17" t="s">
        <v>18</v>
      </c>
      <c r="Y593" s="18">
        <f>SUM(Y574:Y592)</f>
        <v>0</v>
      </c>
    </row>
    <row r="594" spans="1:43" x14ac:dyDescent="0.25">
      <c r="D594" s="30" t="s">
        <v>22</v>
      </c>
      <c r="E594" s="30" t="s">
        <v>21</v>
      </c>
      <c r="V594" s="19"/>
      <c r="Z594" s="30" t="s">
        <v>22</v>
      </c>
      <c r="AA594" s="30" t="s">
        <v>21</v>
      </c>
    </row>
    <row r="595" spans="1:43" x14ac:dyDescent="0.25">
      <c r="E595" s="1" t="s">
        <v>19</v>
      </c>
      <c r="V595" s="19"/>
      <c r="AA595" s="1" t="s">
        <v>19</v>
      </c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V601" s="19"/>
    </row>
    <row r="602" spans="1:43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</row>
    <row r="603" spans="1:4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</row>
    <row r="604" spans="1:43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</row>
    <row r="605" spans="1:43" x14ac:dyDescent="0.25">
      <c r="V605" s="19"/>
    </row>
    <row r="606" spans="1:43" x14ac:dyDescent="0.25">
      <c r="H606" s="165" t="s">
        <v>30</v>
      </c>
      <c r="I606" s="165"/>
      <c r="J606" s="165"/>
      <c r="V606" s="19"/>
      <c r="AA606" s="165" t="s">
        <v>31</v>
      </c>
      <c r="AB606" s="165"/>
      <c r="AC606" s="165"/>
    </row>
    <row r="607" spans="1:43" x14ac:dyDescent="0.25">
      <c r="H607" s="165"/>
      <c r="I607" s="165"/>
      <c r="J607" s="165"/>
      <c r="V607" s="19"/>
      <c r="AA607" s="165"/>
      <c r="AB607" s="165"/>
      <c r="AC607" s="165"/>
    </row>
    <row r="608" spans="1:43" x14ac:dyDescent="0.25">
      <c r="V608" s="19"/>
    </row>
    <row r="609" spans="2:41" x14ac:dyDescent="0.25">
      <c r="V609" s="19"/>
    </row>
    <row r="610" spans="2:41" ht="23.25" x14ac:dyDescent="0.35">
      <c r="B610" s="26" t="s">
        <v>67</v>
      </c>
      <c r="V610" s="19"/>
      <c r="X610" s="24" t="s">
        <v>67</v>
      </c>
    </row>
    <row r="611" spans="2:41" ht="23.25" x14ac:dyDescent="0.35">
      <c r="B611" s="25" t="s">
        <v>32</v>
      </c>
      <c r="C611" s="22">
        <f>IF(X566="PAGADO",0,C571)</f>
        <v>0</v>
      </c>
      <c r="E611" s="166" t="s">
        <v>20</v>
      </c>
      <c r="F611" s="166"/>
      <c r="G611" s="166"/>
      <c r="H611" s="166"/>
      <c r="V611" s="19"/>
      <c r="X611" s="25" t="s">
        <v>32</v>
      </c>
      <c r="Y611" s="22">
        <f>IF(B1411="PAGADO",0,C616)</f>
        <v>0</v>
      </c>
      <c r="AA611" s="166" t="s">
        <v>20</v>
      </c>
      <c r="AB611" s="166"/>
      <c r="AC611" s="166"/>
      <c r="AD611" s="166"/>
    </row>
    <row r="612" spans="2:41" x14ac:dyDescent="0.25">
      <c r="B612" s="1" t="s">
        <v>0</v>
      </c>
      <c r="C612" s="21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9"/>
      <c r="X612" s="1" t="s">
        <v>0</v>
      </c>
      <c r="Y612" s="21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2"/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Y613" s="22"/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" t="s">
        <v>24</v>
      </c>
      <c r="C614" s="21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20"/>
      <c r="S614" s="3"/>
      <c r="V614" s="19"/>
      <c r="X614" s="1" t="s">
        <v>24</v>
      </c>
      <c r="Y614" s="21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1" t="s">
        <v>9</v>
      </c>
      <c r="C615" s="22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X615" s="1" t="s">
        <v>9</v>
      </c>
      <c r="Y615" s="22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x14ac:dyDescent="0.25">
      <c r="B616" s="6" t="s">
        <v>26</v>
      </c>
      <c r="C616" s="23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20"/>
      <c r="S616" s="3"/>
      <c r="V616" s="19"/>
      <c r="X616" s="6" t="s">
        <v>27</v>
      </c>
      <c r="Y616" s="23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20"/>
      <c r="AO616" s="3"/>
    </row>
    <row r="617" spans="2:41" ht="23.25" x14ac:dyDescent="0.35">
      <c r="B617" s="6"/>
      <c r="C617" s="7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168" t="str">
        <f>IF(Y616&lt;0,"NO PAGAR","COBRAR'")</f>
        <v>COBRAR'</v>
      </c>
      <c r="Y617" s="168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ht="23.25" x14ac:dyDescent="0.35">
      <c r="B618" s="168" t="str">
        <f>IF(C616&lt;0,"NO PAGAR","COBRAR'")</f>
        <v>COBRAR'</v>
      </c>
      <c r="C618" s="168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6"/>
      <c r="Y618" s="8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59" t="s">
        <v>9</v>
      </c>
      <c r="C619" s="160"/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59" t="s">
        <v>9</v>
      </c>
      <c r="Y619" s="160"/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1" t="str">
        <f>IF(Y571&lt;0,"SALDO ADELANTADO","SALDO A FAVOR '")</f>
        <v>SALDO A FAVOR '</v>
      </c>
      <c r="C620" s="12">
        <f>IF(Y571&lt;=0,Y571*-1)</f>
        <v>0</v>
      </c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1" t="str">
        <f>IF(C616&lt;0,"SALDO ADELANTADO","SALDO A FAVOR'")</f>
        <v>SALDO A FAVOR'</v>
      </c>
      <c r="Y620" s="12">
        <f>IF(C616&lt;=0,C616*-1)</f>
        <v>0</v>
      </c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10</v>
      </c>
      <c r="C621" s="12">
        <f>R629</f>
        <v>0</v>
      </c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10</v>
      </c>
      <c r="Y621" s="12">
        <f>AN629</f>
        <v>0</v>
      </c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11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11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12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12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13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13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14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14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15</v>
      </c>
      <c r="C626" s="12"/>
      <c r="E626" s="9"/>
      <c r="F626" s="10"/>
      <c r="G626" s="10"/>
      <c r="H626" s="5"/>
      <c r="N626" s="3"/>
      <c r="O626" s="3"/>
      <c r="P626" s="3"/>
      <c r="Q626" s="3"/>
      <c r="R626" s="20"/>
      <c r="S626" s="3"/>
      <c r="V626" s="19"/>
      <c r="X626" s="13" t="s">
        <v>15</v>
      </c>
      <c r="Y626" s="12"/>
      <c r="AA626" s="9"/>
      <c r="AB626" s="10"/>
      <c r="AC626" s="10"/>
      <c r="AD626" s="5"/>
      <c r="AJ626" s="3"/>
      <c r="AK626" s="3"/>
      <c r="AL626" s="3"/>
      <c r="AM626" s="3"/>
      <c r="AN626" s="20"/>
      <c r="AO626" s="3"/>
    </row>
    <row r="627" spans="2:41" x14ac:dyDescent="0.25">
      <c r="B627" s="13" t="s">
        <v>16</v>
      </c>
      <c r="C627" s="12"/>
      <c r="E627" s="161" t="s">
        <v>7</v>
      </c>
      <c r="F627" s="162"/>
      <c r="G627" s="163"/>
      <c r="H627" s="5">
        <f>SUM(H613:H626)</f>
        <v>0</v>
      </c>
      <c r="N627" s="3"/>
      <c r="O627" s="3"/>
      <c r="P627" s="3"/>
      <c r="Q627" s="3"/>
      <c r="R627" s="20"/>
      <c r="S627" s="3"/>
      <c r="V627" s="19"/>
      <c r="X627" s="13" t="s">
        <v>16</v>
      </c>
      <c r="Y627" s="12"/>
      <c r="AA627" s="161" t="s">
        <v>7</v>
      </c>
      <c r="AB627" s="162"/>
      <c r="AC627" s="163"/>
      <c r="AD627" s="5">
        <f>SUM(AD613:AD626)</f>
        <v>0</v>
      </c>
      <c r="AJ627" s="3"/>
      <c r="AK627" s="3"/>
      <c r="AL627" s="3"/>
      <c r="AM627" s="3"/>
      <c r="AN627" s="20"/>
      <c r="AO627" s="3"/>
    </row>
    <row r="628" spans="2:41" x14ac:dyDescent="0.25">
      <c r="B628" s="13" t="s">
        <v>17</v>
      </c>
      <c r="C628" s="12"/>
      <c r="E628" s="15"/>
      <c r="F628" s="15"/>
      <c r="G628" s="15"/>
      <c r="N628" s="3"/>
      <c r="O628" s="3"/>
      <c r="P628" s="3"/>
      <c r="Q628" s="3"/>
      <c r="R628" s="20"/>
      <c r="S628" s="3"/>
      <c r="V628" s="19"/>
      <c r="X628" s="13" t="s">
        <v>17</v>
      </c>
      <c r="Y628" s="12"/>
      <c r="AA628" s="15"/>
      <c r="AB628" s="15"/>
      <c r="AC628" s="15"/>
      <c r="AJ628" s="3"/>
      <c r="AK628" s="3"/>
      <c r="AL628" s="3"/>
      <c r="AM628" s="3"/>
      <c r="AN628" s="20"/>
      <c r="AO628" s="3"/>
    </row>
    <row r="629" spans="2:41" x14ac:dyDescent="0.25">
      <c r="B629" s="14"/>
      <c r="C629" s="12"/>
      <c r="N629" s="161" t="s">
        <v>7</v>
      </c>
      <c r="O629" s="162"/>
      <c r="P629" s="162"/>
      <c r="Q629" s="163"/>
      <c r="R629" s="20">
        <f>SUM(R613:R628)</f>
        <v>0</v>
      </c>
      <c r="S629" s="3"/>
      <c r="V629" s="19"/>
      <c r="X629" s="14"/>
      <c r="Y629" s="12"/>
      <c r="AJ629" s="161" t="s">
        <v>7</v>
      </c>
      <c r="AK629" s="162"/>
      <c r="AL629" s="162"/>
      <c r="AM629" s="163"/>
      <c r="AN629" s="20">
        <f>SUM(AN613:AN628)</f>
        <v>0</v>
      </c>
      <c r="AO629" s="3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V631" s="19"/>
      <c r="X631" s="14"/>
      <c r="Y631" s="12"/>
    </row>
    <row r="632" spans="2:41" x14ac:dyDescent="0.25">
      <c r="B632" s="14"/>
      <c r="C632" s="12"/>
      <c r="E632" s="16"/>
      <c r="V632" s="19"/>
      <c r="X632" s="14"/>
      <c r="Y632" s="12"/>
      <c r="AA632" s="16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4"/>
      <c r="C637" s="12"/>
      <c r="V637" s="19"/>
      <c r="X637" s="14"/>
      <c r="Y637" s="12"/>
    </row>
    <row r="638" spans="2:41" x14ac:dyDescent="0.25">
      <c r="B638" s="13"/>
      <c r="C638" s="12"/>
      <c r="V638" s="19"/>
      <c r="X638" s="13"/>
      <c r="Y638" s="12"/>
    </row>
    <row r="639" spans="2:41" x14ac:dyDescent="0.25">
      <c r="B639" s="17" t="s">
        <v>18</v>
      </c>
      <c r="C639" s="18">
        <f>SUM(C620:C638)</f>
        <v>0</v>
      </c>
      <c r="D639" s="30" t="s">
        <v>22</v>
      </c>
      <c r="E639" s="30" t="s">
        <v>21</v>
      </c>
      <c r="V639" s="19"/>
      <c r="X639" s="17" t="s">
        <v>18</v>
      </c>
      <c r="Y639" s="18">
        <f>SUM(Y620:Y638)</f>
        <v>0</v>
      </c>
      <c r="Z639" s="30" t="s">
        <v>22</v>
      </c>
      <c r="AA639" s="30" t="s">
        <v>21</v>
      </c>
    </row>
    <row r="640" spans="2:41" x14ac:dyDescent="0.25">
      <c r="E640" s="1" t="s">
        <v>19</v>
      </c>
      <c r="V640" s="19"/>
      <c r="AA640" s="1" t="s">
        <v>19</v>
      </c>
    </row>
    <row r="641" spans="8:31" x14ac:dyDescent="0.25">
      <c r="V641" s="19"/>
    </row>
    <row r="642" spans="8:31" x14ac:dyDescent="0.25">
      <c r="V642" s="19"/>
    </row>
    <row r="643" spans="8:31" x14ac:dyDescent="0.25">
      <c r="V643" s="19"/>
    </row>
    <row r="644" spans="8:31" x14ac:dyDescent="0.25">
      <c r="V644" s="19"/>
    </row>
    <row r="645" spans="8:31" x14ac:dyDescent="0.25">
      <c r="V645" s="19"/>
    </row>
    <row r="646" spans="8:31" x14ac:dyDescent="0.25">
      <c r="V646" s="19"/>
    </row>
    <row r="647" spans="8:31" x14ac:dyDescent="0.25">
      <c r="V647" s="19"/>
    </row>
    <row r="648" spans="8:31" x14ac:dyDescent="0.25">
      <c r="V648" s="19"/>
    </row>
    <row r="649" spans="8:31" x14ac:dyDescent="0.25">
      <c r="V649" s="19"/>
    </row>
    <row r="650" spans="8:31" x14ac:dyDescent="0.25">
      <c r="V650" s="19"/>
    </row>
    <row r="651" spans="8:31" x14ac:dyDescent="0.25">
      <c r="V651" s="19"/>
    </row>
    <row r="652" spans="8:31" x14ac:dyDescent="0.25">
      <c r="V652" s="19"/>
    </row>
    <row r="653" spans="8:31" x14ac:dyDescent="0.25">
      <c r="V653" s="19"/>
      <c r="AC653" s="164" t="s">
        <v>29</v>
      </c>
      <c r="AD653" s="164"/>
      <c r="AE653" s="164"/>
    </row>
    <row r="654" spans="8:31" x14ac:dyDescent="0.25">
      <c r="H654" s="165" t="s">
        <v>28</v>
      </c>
      <c r="I654" s="165"/>
      <c r="J654" s="165"/>
      <c r="V654" s="19"/>
      <c r="AC654" s="164"/>
      <c r="AD654" s="164"/>
      <c r="AE654" s="164"/>
    </row>
    <row r="655" spans="8:31" x14ac:dyDescent="0.25">
      <c r="H655" s="165"/>
      <c r="I655" s="165"/>
      <c r="J655" s="165"/>
      <c r="V655" s="19"/>
      <c r="AC655" s="164"/>
      <c r="AD655" s="164"/>
      <c r="AE655" s="164"/>
    </row>
    <row r="656" spans="8:31" x14ac:dyDescent="0.25">
      <c r="V656" s="19"/>
    </row>
    <row r="657" spans="2:41" x14ac:dyDescent="0.25">
      <c r="V657" s="19"/>
    </row>
    <row r="658" spans="2:41" ht="23.25" x14ac:dyDescent="0.35">
      <c r="B658" s="24" t="s">
        <v>68</v>
      </c>
      <c r="V658" s="19"/>
      <c r="X658" s="24" t="s">
        <v>68</v>
      </c>
    </row>
    <row r="659" spans="2:41" ht="23.25" x14ac:dyDescent="0.35">
      <c r="B659" s="25" t="s">
        <v>32</v>
      </c>
      <c r="C659" s="22">
        <f>IF(X611="PAGADO",0,Y616)</f>
        <v>0</v>
      </c>
      <c r="E659" s="166" t="s">
        <v>20</v>
      </c>
      <c r="F659" s="166"/>
      <c r="G659" s="166"/>
      <c r="H659" s="166"/>
      <c r="V659" s="19"/>
      <c r="X659" s="25" t="s">
        <v>32</v>
      </c>
      <c r="Y659" s="22">
        <f>IF(B659="PAGADO",0,C664)</f>
        <v>0</v>
      </c>
      <c r="AA659" s="166" t="s">
        <v>20</v>
      </c>
      <c r="AB659" s="166"/>
      <c r="AC659" s="166"/>
      <c r="AD659" s="166"/>
    </row>
    <row r="660" spans="2:41" x14ac:dyDescent="0.25">
      <c r="B660" s="1" t="s">
        <v>0</v>
      </c>
      <c r="C660" s="21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9"/>
      <c r="X660" s="1" t="s">
        <v>0</v>
      </c>
      <c r="Y660" s="21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2"/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Y661" s="22"/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" t="s">
        <v>24</v>
      </c>
      <c r="C662" s="21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20"/>
      <c r="S662" s="3"/>
      <c r="V662" s="19"/>
      <c r="X662" s="1" t="s">
        <v>24</v>
      </c>
      <c r="Y662" s="21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1" t="s">
        <v>9</v>
      </c>
      <c r="C663" s="22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X663" s="1" t="s">
        <v>9</v>
      </c>
      <c r="Y663" s="22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x14ac:dyDescent="0.25">
      <c r="B664" s="6" t="s">
        <v>25</v>
      </c>
      <c r="C664" s="23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20"/>
      <c r="S664" s="3"/>
      <c r="V664" s="19"/>
      <c r="X664" s="6" t="s">
        <v>8</v>
      </c>
      <c r="Y664" s="23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20"/>
      <c r="AO664" s="3"/>
    </row>
    <row r="665" spans="2:41" ht="26.25" x14ac:dyDescent="0.4">
      <c r="B665" s="167" t="str">
        <f>IF(C664&lt;0,"NO PAGAR","COBRAR")</f>
        <v>COBRAR</v>
      </c>
      <c r="C665" s="167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67" t="str">
        <f>IF(Y664&lt;0,"NO PAGAR","COBRAR")</f>
        <v>COBRAR</v>
      </c>
      <c r="Y665" s="167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59" t="s">
        <v>9</v>
      </c>
      <c r="C666" s="160"/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59" t="s">
        <v>9</v>
      </c>
      <c r="Y666" s="160"/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1" t="str">
        <f>IF(C700&lt;0,"SALDO A FAVOR","SALDO ADELANTAD0'")</f>
        <v>SALDO ADELANTAD0'</v>
      </c>
      <c r="C667" s="12">
        <f>IF(Y611&lt;=0,Y611*-1)</f>
        <v>0</v>
      </c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1" t="str">
        <f>IF(C664&lt;0,"SALDO ADELANTADO","SALDO A FAVOR'")</f>
        <v>SALDO A FAVOR'</v>
      </c>
      <c r="Y667" s="12">
        <f>IF(C664&lt;=0,C664*-1)</f>
        <v>0</v>
      </c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10</v>
      </c>
      <c r="C668" s="12">
        <f>R677</f>
        <v>0</v>
      </c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10</v>
      </c>
      <c r="Y668" s="12">
        <f>AN677</f>
        <v>0</v>
      </c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11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11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12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12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13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13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14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14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15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15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16</v>
      </c>
      <c r="C674" s="12"/>
      <c r="E674" s="9"/>
      <c r="F674" s="10"/>
      <c r="G674" s="10"/>
      <c r="H674" s="5"/>
      <c r="N674" s="3"/>
      <c r="O674" s="3"/>
      <c r="P674" s="3"/>
      <c r="Q674" s="3"/>
      <c r="R674" s="20"/>
      <c r="S674" s="3"/>
      <c r="V674" s="19"/>
      <c r="X674" s="13" t="s">
        <v>16</v>
      </c>
      <c r="Y674" s="12"/>
      <c r="AA674" s="9"/>
      <c r="AB674" s="10"/>
      <c r="AC674" s="10"/>
      <c r="AD674" s="5"/>
      <c r="AJ674" s="3"/>
      <c r="AK674" s="3"/>
      <c r="AL674" s="3"/>
      <c r="AM674" s="3"/>
      <c r="AN674" s="20"/>
      <c r="AO674" s="3"/>
    </row>
    <row r="675" spans="2:41" x14ac:dyDescent="0.25">
      <c r="B675" s="13" t="s">
        <v>17</v>
      </c>
      <c r="C675" s="12"/>
      <c r="E675" s="161" t="s">
        <v>7</v>
      </c>
      <c r="F675" s="162"/>
      <c r="G675" s="163"/>
      <c r="H675" s="5">
        <f>SUM(H661:H674)</f>
        <v>0</v>
      </c>
      <c r="N675" s="3"/>
      <c r="O675" s="3"/>
      <c r="P675" s="3"/>
      <c r="Q675" s="3"/>
      <c r="R675" s="20"/>
      <c r="S675" s="3"/>
      <c r="V675" s="19"/>
      <c r="X675" s="13" t="s">
        <v>17</v>
      </c>
      <c r="Y675" s="12"/>
      <c r="AA675" s="161" t="s">
        <v>7</v>
      </c>
      <c r="AB675" s="162"/>
      <c r="AC675" s="163"/>
      <c r="AD675" s="5">
        <f>SUM(AD661:AD674)</f>
        <v>0</v>
      </c>
      <c r="AJ675" s="3"/>
      <c r="AK675" s="3"/>
      <c r="AL675" s="3"/>
      <c r="AM675" s="3"/>
      <c r="AN675" s="20"/>
      <c r="AO675" s="3"/>
    </row>
    <row r="676" spans="2:41" x14ac:dyDescent="0.25">
      <c r="B676" s="14"/>
      <c r="C676" s="12"/>
      <c r="E676" s="15"/>
      <c r="F676" s="15"/>
      <c r="G676" s="15"/>
      <c r="N676" s="3"/>
      <c r="O676" s="3"/>
      <c r="P676" s="3"/>
      <c r="Q676" s="3"/>
      <c r="R676" s="20"/>
      <c r="S676" s="3"/>
      <c r="V676" s="19"/>
      <c r="X676" s="14"/>
      <c r="Y676" s="12"/>
      <c r="AA676" s="15"/>
      <c r="AB676" s="15"/>
      <c r="AC676" s="15"/>
      <c r="AJ676" s="3"/>
      <c r="AK676" s="3"/>
      <c r="AL676" s="3"/>
      <c r="AM676" s="3"/>
      <c r="AN676" s="20"/>
      <c r="AO676" s="3"/>
    </row>
    <row r="677" spans="2:41" x14ac:dyDescent="0.25">
      <c r="B677" s="14"/>
      <c r="C677" s="12"/>
      <c r="N677" s="161" t="s">
        <v>7</v>
      </c>
      <c r="O677" s="162"/>
      <c r="P677" s="162"/>
      <c r="Q677" s="163"/>
      <c r="R677" s="20">
        <f>SUM(R661:R676)</f>
        <v>0</v>
      </c>
      <c r="S677" s="3"/>
      <c r="V677" s="19"/>
      <c r="X677" s="14"/>
      <c r="Y677" s="12"/>
      <c r="AJ677" s="161" t="s">
        <v>7</v>
      </c>
      <c r="AK677" s="162"/>
      <c r="AL677" s="162"/>
      <c r="AM677" s="163"/>
      <c r="AN677" s="20">
        <f>SUM(AN661:AN676)</f>
        <v>0</v>
      </c>
      <c r="AO677" s="3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V679" s="19"/>
      <c r="X679" s="14"/>
      <c r="Y679" s="12"/>
    </row>
    <row r="680" spans="2:41" x14ac:dyDescent="0.25">
      <c r="B680" s="14"/>
      <c r="C680" s="12"/>
      <c r="E680" s="16"/>
      <c r="V680" s="19"/>
      <c r="X680" s="14"/>
      <c r="Y680" s="12"/>
      <c r="AA680" s="16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V682" s="19"/>
      <c r="X682" s="14"/>
      <c r="Y682" s="12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4"/>
      <c r="C684" s="12"/>
      <c r="V684" s="19"/>
      <c r="X684" s="14"/>
      <c r="Y684" s="12"/>
    </row>
    <row r="685" spans="2:41" x14ac:dyDescent="0.25">
      <c r="B685" s="13"/>
      <c r="C685" s="12"/>
      <c r="V685" s="19"/>
      <c r="X685" s="13"/>
      <c r="Y685" s="12"/>
    </row>
    <row r="686" spans="2:41" x14ac:dyDescent="0.25">
      <c r="B686" s="17" t="s">
        <v>18</v>
      </c>
      <c r="C686" s="18">
        <f>SUM(C667:C685)</f>
        <v>0</v>
      </c>
      <c r="V686" s="19"/>
      <c r="X686" s="17" t="s">
        <v>18</v>
      </c>
      <c r="Y686" s="18">
        <f>SUM(Y667:Y685)</f>
        <v>0</v>
      </c>
    </row>
    <row r="687" spans="2:41" x14ac:dyDescent="0.25">
      <c r="D687" s="30" t="s">
        <v>22</v>
      </c>
      <c r="E687" s="30" t="s">
        <v>21</v>
      </c>
      <c r="V687" s="19"/>
      <c r="Z687" s="30" t="s">
        <v>22</v>
      </c>
      <c r="AA687" s="30" t="s">
        <v>21</v>
      </c>
    </row>
    <row r="688" spans="2:41" x14ac:dyDescent="0.25">
      <c r="E688" s="1" t="s">
        <v>19</v>
      </c>
      <c r="V688" s="19"/>
      <c r="AA688" s="1" t="s">
        <v>19</v>
      </c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V694" s="19"/>
    </row>
    <row r="695" spans="1:43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</row>
    <row r="696" spans="1:4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</row>
    <row r="697" spans="1:43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</row>
    <row r="698" spans="1:43" x14ac:dyDescent="0.25">
      <c r="V698" s="19"/>
    </row>
    <row r="699" spans="1:43" x14ac:dyDescent="0.25">
      <c r="H699" s="165" t="s">
        <v>30</v>
      </c>
      <c r="I699" s="165"/>
      <c r="J699" s="165"/>
      <c r="V699" s="19"/>
      <c r="AA699" s="165" t="s">
        <v>31</v>
      </c>
      <c r="AB699" s="165"/>
      <c r="AC699" s="165"/>
    </row>
    <row r="700" spans="1:43" x14ac:dyDescent="0.25">
      <c r="H700" s="165"/>
      <c r="I700" s="165"/>
      <c r="J700" s="165"/>
      <c r="V700" s="19"/>
      <c r="AA700" s="165"/>
      <c r="AB700" s="165"/>
      <c r="AC700" s="165"/>
    </row>
    <row r="701" spans="1:43" x14ac:dyDescent="0.25">
      <c r="V701" s="19"/>
    </row>
    <row r="702" spans="1:43" x14ac:dyDescent="0.25">
      <c r="V702" s="19"/>
    </row>
    <row r="703" spans="1:43" ht="23.25" x14ac:dyDescent="0.35">
      <c r="B703" s="26" t="s">
        <v>68</v>
      </c>
      <c r="V703" s="19"/>
      <c r="X703" s="24" t="s">
        <v>68</v>
      </c>
    </row>
    <row r="704" spans="1:43" ht="23.25" x14ac:dyDescent="0.35">
      <c r="B704" s="25" t="s">
        <v>32</v>
      </c>
      <c r="C704" s="22">
        <f>IF(X659="PAGADO",0,C664)</f>
        <v>0</v>
      </c>
      <c r="E704" s="166" t="s">
        <v>20</v>
      </c>
      <c r="F704" s="166"/>
      <c r="G704" s="166"/>
      <c r="H704" s="166"/>
      <c r="V704" s="19"/>
      <c r="X704" s="25" t="s">
        <v>32</v>
      </c>
      <c r="Y704" s="22">
        <f>IF(B1504="PAGADO",0,C709)</f>
        <v>0</v>
      </c>
      <c r="AA704" s="166" t="s">
        <v>20</v>
      </c>
      <c r="AB704" s="166"/>
      <c r="AC704" s="166"/>
      <c r="AD704" s="166"/>
    </row>
    <row r="705" spans="2:41" x14ac:dyDescent="0.25">
      <c r="B705" s="1" t="s">
        <v>0</v>
      </c>
      <c r="C705" s="21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9"/>
      <c r="X705" s="1" t="s">
        <v>0</v>
      </c>
      <c r="Y705" s="21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2"/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Y706" s="22"/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" t="s">
        <v>24</v>
      </c>
      <c r="C707" s="21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20"/>
      <c r="S707" s="3"/>
      <c r="V707" s="19"/>
      <c r="X707" s="1" t="s">
        <v>24</v>
      </c>
      <c r="Y707" s="21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1" t="s">
        <v>9</v>
      </c>
      <c r="C708" s="22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X708" s="1" t="s">
        <v>9</v>
      </c>
      <c r="Y708" s="22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x14ac:dyDescent="0.25">
      <c r="B709" s="6" t="s">
        <v>26</v>
      </c>
      <c r="C709" s="23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20"/>
      <c r="S709" s="3"/>
      <c r="V709" s="19"/>
      <c r="X709" s="6" t="s">
        <v>27</v>
      </c>
      <c r="Y709" s="23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20"/>
      <c r="AO709" s="3"/>
    </row>
    <row r="710" spans="2:41" ht="23.25" x14ac:dyDescent="0.35">
      <c r="B710" s="6"/>
      <c r="C710" s="7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168" t="str">
        <f>IF(Y709&lt;0,"NO PAGAR","COBRAR'")</f>
        <v>COBRAR'</v>
      </c>
      <c r="Y710" s="168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ht="23.25" x14ac:dyDescent="0.35">
      <c r="B711" s="168" t="str">
        <f>IF(C709&lt;0,"NO PAGAR","COBRAR'")</f>
        <v>COBRAR'</v>
      </c>
      <c r="C711" s="168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6"/>
      <c r="Y711" s="8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59" t="s">
        <v>9</v>
      </c>
      <c r="C712" s="160"/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59" t="s">
        <v>9</v>
      </c>
      <c r="Y712" s="160"/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1" t="str">
        <f>IF(Y664&lt;0,"SALDO ADELANTADO","SALDO A FAVOR '")</f>
        <v>SALDO A FAVOR '</v>
      </c>
      <c r="C713" s="12">
        <f>IF(Y664&lt;=0,Y664*-1)</f>
        <v>0</v>
      </c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1" t="str">
        <f>IF(C709&lt;0,"SALDO ADELANTADO","SALDO A FAVOR'")</f>
        <v>SALDO A FAVOR'</v>
      </c>
      <c r="Y713" s="12">
        <f>IF(C709&lt;=0,C709*-1)</f>
        <v>0</v>
      </c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10</v>
      </c>
      <c r="C714" s="12">
        <f>R722</f>
        <v>0</v>
      </c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10</v>
      </c>
      <c r="Y714" s="12">
        <f>AN722</f>
        <v>0</v>
      </c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11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11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12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12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13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13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14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14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15</v>
      </c>
      <c r="C719" s="12"/>
      <c r="E719" s="9"/>
      <c r="F719" s="10"/>
      <c r="G719" s="10"/>
      <c r="H719" s="5"/>
      <c r="N719" s="3"/>
      <c r="O719" s="3"/>
      <c r="P719" s="3"/>
      <c r="Q719" s="3"/>
      <c r="R719" s="20"/>
      <c r="S719" s="3"/>
      <c r="V719" s="19"/>
      <c r="X719" s="13" t="s">
        <v>15</v>
      </c>
      <c r="Y719" s="12"/>
      <c r="AA719" s="9"/>
      <c r="AB719" s="10"/>
      <c r="AC719" s="10"/>
      <c r="AD719" s="5"/>
      <c r="AJ719" s="3"/>
      <c r="AK719" s="3"/>
      <c r="AL719" s="3"/>
      <c r="AM719" s="3"/>
      <c r="AN719" s="20"/>
      <c r="AO719" s="3"/>
    </row>
    <row r="720" spans="2:41" x14ac:dyDescent="0.25">
      <c r="B720" s="13" t="s">
        <v>16</v>
      </c>
      <c r="C720" s="12"/>
      <c r="E720" s="161" t="s">
        <v>7</v>
      </c>
      <c r="F720" s="162"/>
      <c r="G720" s="163"/>
      <c r="H720" s="5">
        <f>SUM(H706:H719)</f>
        <v>0</v>
      </c>
      <c r="N720" s="3"/>
      <c r="O720" s="3"/>
      <c r="P720" s="3"/>
      <c r="Q720" s="3"/>
      <c r="R720" s="20"/>
      <c r="S720" s="3"/>
      <c r="V720" s="19"/>
      <c r="X720" s="13" t="s">
        <v>16</v>
      </c>
      <c r="Y720" s="12"/>
      <c r="AA720" s="161" t="s">
        <v>7</v>
      </c>
      <c r="AB720" s="162"/>
      <c r="AC720" s="163"/>
      <c r="AD720" s="5">
        <f>SUM(AD706:AD719)</f>
        <v>0</v>
      </c>
      <c r="AJ720" s="3"/>
      <c r="AK720" s="3"/>
      <c r="AL720" s="3"/>
      <c r="AM720" s="3"/>
      <c r="AN720" s="20"/>
      <c r="AO720" s="3"/>
    </row>
    <row r="721" spans="2:41" x14ac:dyDescent="0.25">
      <c r="B721" s="13" t="s">
        <v>17</v>
      </c>
      <c r="C721" s="12"/>
      <c r="E721" s="15"/>
      <c r="F721" s="15"/>
      <c r="G721" s="15"/>
      <c r="N721" s="3"/>
      <c r="O721" s="3"/>
      <c r="P721" s="3"/>
      <c r="Q721" s="3"/>
      <c r="R721" s="20"/>
      <c r="S721" s="3"/>
      <c r="V721" s="19"/>
      <c r="X721" s="13" t="s">
        <v>17</v>
      </c>
      <c r="Y721" s="12"/>
      <c r="AA721" s="15"/>
      <c r="AB721" s="15"/>
      <c r="AC721" s="15"/>
      <c r="AJ721" s="3"/>
      <c r="AK721" s="3"/>
      <c r="AL721" s="3"/>
      <c r="AM721" s="3"/>
      <c r="AN721" s="20"/>
      <c r="AO721" s="3"/>
    </row>
    <row r="722" spans="2:41" x14ac:dyDescent="0.25">
      <c r="B722" s="14"/>
      <c r="C722" s="12"/>
      <c r="N722" s="161" t="s">
        <v>7</v>
      </c>
      <c r="O722" s="162"/>
      <c r="P722" s="162"/>
      <c r="Q722" s="163"/>
      <c r="R722" s="20">
        <f>SUM(R706:R721)</f>
        <v>0</v>
      </c>
      <c r="S722" s="3"/>
      <c r="V722" s="19"/>
      <c r="X722" s="14"/>
      <c r="Y722" s="12"/>
      <c r="AJ722" s="161" t="s">
        <v>7</v>
      </c>
      <c r="AK722" s="162"/>
      <c r="AL722" s="162"/>
      <c r="AM722" s="163"/>
      <c r="AN722" s="20">
        <f>SUM(AN706:AN721)</f>
        <v>0</v>
      </c>
      <c r="AO722" s="3"/>
    </row>
    <row r="723" spans="2:41" x14ac:dyDescent="0.25">
      <c r="B723" s="14"/>
      <c r="C723" s="12"/>
      <c r="V723" s="19"/>
      <c r="X723" s="14"/>
      <c r="Y723" s="12"/>
    </row>
    <row r="724" spans="2:41" x14ac:dyDescent="0.25">
      <c r="B724" s="14"/>
      <c r="C724" s="12"/>
      <c r="V724" s="19"/>
      <c r="X724" s="14"/>
      <c r="Y724" s="12"/>
    </row>
    <row r="725" spans="2:41" x14ac:dyDescent="0.25">
      <c r="B725" s="14"/>
      <c r="C725" s="12"/>
      <c r="E725" s="16"/>
      <c r="V725" s="19"/>
      <c r="X725" s="14"/>
      <c r="Y725" s="12"/>
      <c r="AA725" s="16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V727" s="19"/>
      <c r="X727" s="14"/>
      <c r="Y727" s="12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4"/>
      <c r="C730" s="12"/>
      <c r="V730" s="19"/>
      <c r="X730" s="14"/>
      <c r="Y730" s="12"/>
    </row>
    <row r="731" spans="2:41" x14ac:dyDescent="0.25">
      <c r="B731" s="13"/>
      <c r="C731" s="12"/>
      <c r="V731" s="19"/>
      <c r="X731" s="13"/>
      <c r="Y731" s="12"/>
    </row>
    <row r="732" spans="2:41" x14ac:dyDescent="0.25">
      <c r="B732" s="17" t="s">
        <v>18</v>
      </c>
      <c r="C732" s="18">
        <f>SUM(C713:C731)</f>
        <v>0</v>
      </c>
      <c r="D732" s="30" t="s">
        <v>22</v>
      </c>
      <c r="E732" s="30" t="s">
        <v>21</v>
      </c>
      <c r="V732" s="19"/>
      <c r="X732" s="17" t="s">
        <v>18</v>
      </c>
      <c r="Y732" s="18">
        <f>SUM(Y713:Y731)</f>
        <v>0</v>
      </c>
      <c r="Z732" s="30" t="s">
        <v>22</v>
      </c>
      <c r="AA732" s="30" t="s">
        <v>21</v>
      </c>
    </row>
    <row r="733" spans="2:41" x14ac:dyDescent="0.25">
      <c r="E733" s="1" t="s">
        <v>19</v>
      </c>
      <c r="V733" s="19"/>
      <c r="AA733" s="1" t="s">
        <v>19</v>
      </c>
    </row>
    <row r="734" spans="2:41" x14ac:dyDescent="0.25">
      <c r="V734" s="19"/>
    </row>
    <row r="735" spans="2:41" x14ac:dyDescent="0.25">
      <c r="V735" s="19"/>
    </row>
    <row r="736" spans="2:41" x14ac:dyDescent="0.25">
      <c r="V736" s="19"/>
    </row>
    <row r="737" spans="2:31" x14ac:dyDescent="0.25">
      <c r="V737" s="19"/>
    </row>
    <row r="738" spans="2:31" x14ac:dyDescent="0.25">
      <c r="V738" s="19"/>
    </row>
    <row r="739" spans="2:31" x14ac:dyDescent="0.25">
      <c r="V739" s="19"/>
    </row>
    <row r="740" spans="2:31" x14ac:dyDescent="0.25">
      <c r="V740" s="19"/>
    </row>
    <row r="741" spans="2:31" x14ac:dyDescent="0.25">
      <c r="V741" s="19"/>
    </row>
    <row r="742" spans="2:31" x14ac:dyDescent="0.25">
      <c r="V742" s="19"/>
    </row>
    <row r="743" spans="2:31" x14ac:dyDescent="0.25">
      <c r="V743" s="19"/>
    </row>
    <row r="744" spans="2:31" x14ac:dyDescent="0.25">
      <c r="V744" s="19"/>
    </row>
    <row r="745" spans="2:31" x14ac:dyDescent="0.25">
      <c r="V745" s="19"/>
    </row>
    <row r="746" spans="2:31" x14ac:dyDescent="0.25">
      <c r="V746" s="19"/>
      <c r="AC746" s="164" t="s">
        <v>29</v>
      </c>
      <c r="AD746" s="164"/>
      <c r="AE746" s="164"/>
    </row>
    <row r="747" spans="2:31" x14ac:dyDescent="0.25">
      <c r="H747" s="165" t="s">
        <v>28</v>
      </c>
      <c r="I747" s="165"/>
      <c r="J747" s="165"/>
      <c r="V747" s="19"/>
      <c r="AC747" s="164"/>
      <c r="AD747" s="164"/>
      <c r="AE747" s="164"/>
    </row>
    <row r="748" spans="2:31" x14ac:dyDescent="0.25">
      <c r="H748" s="165"/>
      <c r="I748" s="165"/>
      <c r="J748" s="165"/>
      <c r="V748" s="19"/>
      <c r="AC748" s="164"/>
      <c r="AD748" s="164"/>
      <c r="AE748" s="164"/>
    </row>
    <row r="749" spans="2:31" x14ac:dyDescent="0.25">
      <c r="V749" s="19"/>
    </row>
    <row r="750" spans="2:31" x14ac:dyDescent="0.25">
      <c r="V750" s="19"/>
    </row>
    <row r="751" spans="2:31" ht="23.25" x14ac:dyDescent="0.35">
      <c r="B751" s="24" t="s">
        <v>69</v>
      </c>
      <c r="V751" s="19"/>
      <c r="X751" s="24" t="s">
        <v>69</v>
      </c>
    </row>
    <row r="752" spans="2:31" ht="23.25" x14ac:dyDescent="0.35">
      <c r="B752" s="25" t="s">
        <v>32</v>
      </c>
      <c r="C752" s="22">
        <f>IF(X704="PAGADO",0,Y709)</f>
        <v>0</v>
      </c>
      <c r="E752" s="166" t="s">
        <v>20</v>
      </c>
      <c r="F752" s="166"/>
      <c r="G752" s="166"/>
      <c r="H752" s="166"/>
      <c r="V752" s="19"/>
      <c r="X752" s="25" t="s">
        <v>32</v>
      </c>
      <c r="Y752" s="22">
        <f>IF(B752="PAGADO",0,C757)</f>
        <v>0</v>
      </c>
      <c r="AA752" s="166" t="s">
        <v>20</v>
      </c>
      <c r="AB752" s="166"/>
      <c r="AC752" s="166"/>
      <c r="AD752" s="166"/>
    </row>
    <row r="753" spans="2:41" x14ac:dyDescent="0.25">
      <c r="B753" s="1" t="s">
        <v>0</v>
      </c>
      <c r="C753" s="21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9"/>
      <c r="X753" s="1" t="s">
        <v>0</v>
      </c>
      <c r="Y753" s="21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2"/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Y754" s="22"/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" t="s">
        <v>24</v>
      </c>
      <c r="C755" s="21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20"/>
      <c r="S755" s="3"/>
      <c r="V755" s="19"/>
      <c r="X755" s="1" t="s">
        <v>24</v>
      </c>
      <c r="Y755" s="21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1" t="s">
        <v>9</v>
      </c>
      <c r="C756" s="22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X756" s="1" t="s">
        <v>9</v>
      </c>
      <c r="Y756" s="22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x14ac:dyDescent="0.25">
      <c r="B757" s="6" t="s">
        <v>25</v>
      </c>
      <c r="C757" s="23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20"/>
      <c r="S757" s="3"/>
      <c r="V757" s="19"/>
      <c r="X757" s="6" t="s">
        <v>8</v>
      </c>
      <c r="Y757" s="23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20"/>
      <c r="AO757" s="3"/>
    </row>
    <row r="758" spans="2:41" ht="26.25" x14ac:dyDescent="0.4">
      <c r="B758" s="167" t="str">
        <f>IF(C757&lt;0,"NO PAGAR","COBRAR")</f>
        <v>COBRAR</v>
      </c>
      <c r="C758" s="167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67" t="str">
        <f>IF(Y757&lt;0,"NO PAGAR","COBRAR")</f>
        <v>COBRAR</v>
      </c>
      <c r="Y758" s="167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59" t="s">
        <v>9</v>
      </c>
      <c r="C759" s="160"/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59" t="s">
        <v>9</v>
      </c>
      <c r="Y759" s="160"/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1" t="str">
        <f>IF(C793&lt;0,"SALDO A FAVOR","SALDO ADELANTAD0'")</f>
        <v>SALDO ADELANTAD0'</v>
      </c>
      <c r="C760" s="12">
        <f>IF(Y704&lt;=0,Y704*-1)</f>
        <v>0</v>
      </c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1" t="str">
        <f>IF(C757&lt;0,"SALDO ADELANTADO","SALDO A FAVOR'")</f>
        <v>SALDO A FAVOR'</v>
      </c>
      <c r="Y760" s="12">
        <f>IF(C757&lt;=0,C757*-1)</f>
        <v>0</v>
      </c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10</v>
      </c>
      <c r="C761" s="12">
        <f>R770</f>
        <v>0</v>
      </c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10</v>
      </c>
      <c r="Y761" s="12">
        <f>AN770</f>
        <v>0</v>
      </c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11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11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12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12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13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13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14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14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15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15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16</v>
      </c>
      <c r="C767" s="12"/>
      <c r="E767" s="9"/>
      <c r="F767" s="10"/>
      <c r="G767" s="10"/>
      <c r="H767" s="5"/>
      <c r="N767" s="3"/>
      <c r="O767" s="3"/>
      <c r="P767" s="3"/>
      <c r="Q767" s="3"/>
      <c r="R767" s="20"/>
      <c r="S767" s="3"/>
      <c r="V767" s="19"/>
      <c r="X767" s="13" t="s">
        <v>16</v>
      </c>
      <c r="Y767" s="12"/>
      <c r="AA767" s="9"/>
      <c r="AB767" s="10"/>
      <c r="AC767" s="10"/>
      <c r="AD767" s="5"/>
      <c r="AJ767" s="3"/>
      <c r="AK767" s="3"/>
      <c r="AL767" s="3"/>
      <c r="AM767" s="3"/>
      <c r="AN767" s="20"/>
      <c r="AO767" s="3"/>
    </row>
    <row r="768" spans="2:41" x14ac:dyDescent="0.25">
      <c r="B768" s="13" t="s">
        <v>17</v>
      </c>
      <c r="C768" s="12"/>
      <c r="E768" s="161" t="s">
        <v>7</v>
      </c>
      <c r="F768" s="162"/>
      <c r="G768" s="163"/>
      <c r="H768" s="5">
        <f>SUM(H754:H767)</f>
        <v>0</v>
      </c>
      <c r="N768" s="3"/>
      <c r="O768" s="3"/>
      <c r="P768" s="3"/>
      <c r="Q768" s="3"/>
      <c r="R768" s="20"/>
      <c r="S768" s="3"/>
      <c r="V768" s="19"/>
      <c r="X768" s="13" t="s">
        <v>17</v>
      </c>
      <c r="Y768" s="12"/>
      <c r="AA768" s="161" t="s">
        <v>7</v>
      </c>
      <c r="AB768" s="162"/>
      <c r="AC768" s="163"/>
      <c r="AD768" s="5">
        <f>SUM(AD754:AD767)</f>
        <v>0</v>
      </c>
      <c r="AJ768" s="3"/>
      <c r="AK768" s="3"/>
      <c r="AL768" s="3"/>
      <c r="AM768" s="3"/>
      <c r="AN768" s="20"/>
      <c r="AO768" s="3"/>
    </row>
    <row r="769" spans="2:41" x14ac:dyDescent="0.25">
      <c r="B769" s="14"/>
      <c r="C769" s="12"/>
      <c r="E769" s="15"/>
      <c r="F769" s="15"/>
      <c r="G769" s="15"/>
      <c r="N769" s="3"/>
      <c r="O769" s="3"/>
      <c r="P769" s="3"/>
      <c r="Q769" s="3"/>
      <c r="R769" s="20"/>
      <c r="S769" s="3"/>
      <c r="V769" s="19"/>
      <c r="X769" s="14"/>
      <c r="Y769" s="12"/>
      <c r="AA769" s="15"/>
      <c r="AB769" s="15"/>
      <c r="AC769" s="15"/>
      <c r="AJ769" s="3"/>
      <c r="AK769" s="3"/>
      <c r="AL769" s="3"/>
      <c r="AM769" s="3"/>
      <c r="AN769" s="20"/>
      <c r="AO769" s="3"/>
    </row>
    <row r="770" spans="2:41" x14ac:dyDescent="0.25">
      <c r="B770" s="14"/>
      <c r="C770" s="12"/>
      <c r="N770" s="161" t="s">
        <v>7</v>
      </c>
      <c r="O770" s="162"/>
      <c r="P770" s="162"/>
      <c r="Q770" s="163"/>
      <c r="R770" s="20">
        <f>SUM(R754:R769)</f>
        <v>0</v>
      </c>
      <c r="S770" s="3"/>
      <c r="V770" s="19"/>
      <c r="X770" s="14"/>
      <c r="Y770" s="12"/>
      <c r="AJ770" s="161" t="s">
        <v>7</v>
      </c>
      <c r="AK770" s="162"/>
      <c r="AL770" s="162"/>
      <c r="AM770" s="163"/>
      <c r="AN770" s="20">
        <f>SUM(AN754:AN769)</f>
        <v>0</v>
      </c>
      <c r="AO770" s="3"/>
    </row>
    <row r="771" spans="2:41" x14ac:dyDescent="0.25">
      <c r="B771" s="14"/>
      <c r="C771" s="12"/>
      <c r="V771" s="19"/>
      <c r="X771" s="14"/>
      <c r="Y771" s="12"/>
    </row>
    <row r="772" spans="2:41" x14ac:dyDescent="0.25">
      <c r="B772" s="14"/>
      <c r="C772" s="12"/>
      <c r="V772" s="19"/>
      <c r="X772" s="14"/>
      <c r="Y772" s="12"/>
    </row>
    <row r="773" spans="2:41" x14ac:dyDescent="0.25">
      <c r="B773" s="14"/>
      <c r="C773" s="12"/>
      <c r="E773" s="16"/>
      <c r="V773" s="19"/>
      <c r="X773" s="14"/>
      <c r="Y773" s="12"/>
      <c r="AA773" s="16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V775" s="19"/>
      <c r="X775" s="14"/>
      <c r="Y775" s="12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4"/>
      <c r="C777" s="12"/>
      <c r="V777" s="19"/>
      <c r="X777" s="14"/>
      <c r="Y777" s="12"/>
    </row>
    <row r="778" spans="2:41" x14ac:dyDescent="0.25">
      <c r="B778" s="13"/>
      <c r="C778" s="12"/>
      <c r="V778" s="19"/>
      <c r="X778" s="13"/>
      <c r="Y778" s="12"/>
    </row>
    <row r="779" spans="2:41" x14ac:dyDescent="0.25">
      <c r="B779" s="17" t="s">
        <v>18</v>
      </c>
      <c r="C779" s="18">
        <f>SUM(C760:C778)</f>
        <v>0</v>
      </c>
      <c r="V779" s="19"/>
      <c r="X779" s="17" t="s">
        <v>18</v>
      </c>
      <c r="Y779" s="18">
        <f>SUM(Y760:Y778)</f>
        <v>0</v>
      </c>
    </row>
    <row r="780" spans="2:41" x14ac:dyDescent="0.25">
      <c r="D780" s="30" t="s">
        <v>22</v>
      </c>
      <c r="E780" s="30" t="s">
        <v>21</v>
      </c>
      <c r="V780" s="19"/>
      <c r="Z780" s="30" t="s">
        <v>22</v>
      </c>
      <c r="AA780" s="30" t="s">
        <v>21</v>
      </c>
    </row>
    <row r="781" spans="2:41" x14ac:dyDescent="0.25">
      <c r="E781" s="1" t="s">
        <v>19</v>
      </c>
      <c r="V781" s="19"/>
      <c r="AA781" s="1" t="s">
        <v>19</v>
      </c>
    </row>
    <row r="782" spans="2:41" x14ac:dyDescent="0.25">
      <c r="V782" s="19"/>
    </row>
    <row r="783" spans="2:41" x14ac:dyDescent="0.25">
      <c r="V783" s="19"/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V787" s="19"/>
    </row>
    <row r="788" spans="1:43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</row>
    <row r="789" spans="1:4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</row>
    <row r="790" spans="1:43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</row>
    <row r="791" spans="1:43" x14ac:dyDescent="0.25">
      <c r="V791" s="19"/>
    </row>
    <row r="792" spans="1:43" x14ac:dyDescent="0.25">
      <c r="H792" s="165" t="s">
        <v>30</v>
      </c>
      <c r="I792" s="165"/>
      <c r="J792" s="165"/>
      <c r="V792" s="19"/>
      <c r="AA792" s="165" t="s">
        <v>31</v>
      </c>
      <c r="AB792" s="165"/>
      <c r="AC792" s="165"/>
    </row>
    <row r="793" spans="1:43" x14ac:dyDescent="0.25">
      <c r="H793" s="165"/>
      <c r="I793" s="165"/>
      <c r="J793" s="165"/>
      <c r="V793" s="19"/>
      <c r="AA793" s="165"/>
      <c r="AB793" s="165"/>
      <c r="AC793" s="165"/>
    </row>
    <row r="794" spans="1:43" x14ac:dyDescent="0.25">
      <c r="V794" s="19"/>
    </row>
    <row r="795" spans="1:43" x14ac:dyDescent="0.25">
      <c r="V795" s="19"/>
    </row>
    <row r="796" spans="1:43" ht="23.25" x14ac:dyDescent="0.35">
      <c r="B796" s="26" t="s">
        <v>69</v>
      </c>
      <c r="V796" s="19"/>
      <c r="X796" s="24" t="s">
        <v>69</v>
      </c>
    </row>
    <row r="797" spans="1:43" ht="23.25" x14ac:dyDescent="0.35">
      <c r="B797" s="25" t="s">
        <v>32</v>
      </c>
      <c r="C797" s="22">
        <f>IF(X752="PAGADO",0,C757)</f>
        <v>0</v>
      </c>
      <c r="E797" s="166" t="s">
        <v>20</v>
      </c>
      <c r="F797" s="166"/>
      <c r="G797" s="166"/>
      <c r="H797" s="166"/>
      <c r="V797" s="19"/>
      <c r="X797" s="25" t="s">
        <v>32</v>
      </c>
      <c r="Y797" s="22">
        <f>IF(B1597="PAGADO",0,C802)</f>
        <v>0</v>
      </c>
      <c r="AA797" s="166" t="s">
        <v>20</v>
      </c>
      <c r="AB797" s="166"/>
      <c r="AC797" s="166"/>
      <c r="AD797" s="166"/>
    </row>
    <row r="798" spans="1:43" x14ac:dyDescent="0.25">
      <c r="B798" s="1" t="s">
        <v>0</v>
      </c>
      <c r="C798" s="21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9"/>
      <c r="X798" s="1" t="s">
        <v>0</v>
      </c>
      <c r="Y798" s="21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2"/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Y799" s="22"/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" t="s">
        <v>24</v>
      </c>
      <c r="C800" s="21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20"/>
      <c r="S800" s="3"/>
      <c r="V800" s="19"/>
      <c r="X800" s="1" t="s">
        <v>24</v>
      </c>
      <c r="Y800" s="21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1" t="s">
        <v>9</v>
      </c>
      <c r="C801" s="22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X801" s="1" t="s">
        <v>9</v>
      </c>
      <c r="Y801" s="22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x14ac:dyDescent="0.25">
      <c r="B802" s="6" t="s">
        <v>26</v>
      </c>
      <c r="C802" s="23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20"/>
      <c r="S802" s="3"/>
      <c r="V802" s="19"/>
      <c r="X802" s="6" t="s">
        <v>27</v>
      </c>
      <c r="Y802" s="23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20"/>
      <c r="AO802" s="3"/>
    </row>
    <row r="803" spans="2:41" ht="23.25" x14ac:dyDescent="0.35">
      <c r="B803" s="6"/>
      <c r="C803" s="7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168" t="str">
        <f>IF(Y802&lt;0,"NO PAGAR","COBRAR'")</f>
        <v>COBRAR'</v>
      </c>
      <c r="Y803" s="168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ht="23.25" x14ac:dyDescent="0.35">
      <c r="B804" s="168" t="str">
        <f>IF(C802&lt;0,"NO PAGAR","COBRAR'")</f>
        <v>COBRAR'</v>
      </c>
      <c r="C804" s="168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6"/>
      <c r="Y804" s="8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59" t="s">
        <v>9</v>
      </c>
      <c r="C805" s="160"/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59" t="s">
        <v>9</v>
      </c>
      <c r="Y805" s="160"/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1" t="str">
        <f>IF(Y757&lt;0,"SALDO ADELANTADO","SALDO A FAVOR '")</f>
        <v>SALDO A FAVOR '</v>
      </c>
      <c r="C806" s="12">
        <f>IF(Y757&lt;=0,Y757*-1)</f>
        <v>0</v>
      </c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1" t="str">
        <f>IF(C802&lt;0,"SALDO ADELANTADO","SALDO A FAVOR'")</f>
        <v>SALDO A FAVOR'</v>
      </c>
      <c r="Y806" s="12">
        <f>IF(C802&lt;=0,C802*-1)</f>
        <v>0</v>
      </c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10</v>
      </c>
      <c r="C807" s="12">
        <f>R815</f>
        <v>0</v>
      </c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10</v>
      </c>
      <c r="Y807" s="12">
        <f>AN815</f>
        <v>0</v>
      </c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11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11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12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12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13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13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14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14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15</v>
      </c>
      <c r="C812" s="12"/>
      <c r="E812" s="9"/>
      <c r="F812" s="10"/>
      <c r="G812" s="10"/>
      <c r="H812" s="5"/>
      <c r="N812" s="3"/>
      <c r="O812" s="3"/>
      <c r="P812" s="3"/>
      <c r="Q812" s="3"/>
      <c r="R812" s="20"/>
      <c r="S812" s="3"/>
      <c r="V812" s="19"/>
      <c r="X812" s="13" t="s">
        <v>15</v>
      </c>
      <c r="Y812" s="12"/>
      <c r="AA812" s="9"/>
      <c r="AB812" s="10"/>
      <c r="AC812" s="10"/>
      <c r="AD812" s="5"/>
      <c r="AJ812" s="3"/>
      <c r="AK812" s="3"/>
      <c r="AL812" s="3"/>
      <c r="AM812" s="3"/>
      <c r="AN812" s="20"/>
      <c r="AO812" s="3"/>
    </row>
    <row r="813" spans="2:41" x14ac:dyDescent="0.25">
      <c r="B813" s="13" t="s">
        <v>16</v>
      </c>
      <c r="C813" s="12"/>
      <c r="E813" s="161" t="s">
        <v>7</v>
      </c>
      <c r="F813" s="162"/>
      <c r="G813" s="163"/>
      <c r="H813" s="5">
        <f>SUM(H799:H812)</f>
        <v>0</v>
      </c>
      <c r="N813" s="3"/>
      <c r="O813" s="3"/>
      <c r="P813" s="3"/>
      <c r="Q813" s="3"/>
      <c r="R813" s="20"/>
      <c r="S813" s="3"/>
      <c r="V813" s="19"/>
      <c r="X813" s="13" t="s">
        <v>16</v>
      </c>
      <c r="Y813" s="12"/>
      <c r="AA813" s="161" t="s">
        <v>7</v>
      </c>
      <c r="AB813" s="162"/>
      <c r="AC813" s="163"/>
      <c r="AD813" s="5">
        <f>SUM(AD799:AD812)</f>
        <v>0</v>
      </c>
      <c r="AJ813" s="3"/>
      <c r="AK813" s="3"/>
      <c r="AL813" s="3"/>
      <c r="AM813" s="3"/>
      <c r="AN813" s="20"/>
      <c r="AO813" s="3"/>
    </row>
    <row r="814" spans="2:41" x14ac:dyDescent="0.25">
      <c r="B814" s="13" t="s">
        <v>17</v>
      </c>
      <c r="C814" s="12"/>
      <c r="E814" s="15"/>
      <c r="F814" s="15"/>
      <c r="G814" s="15"/>
      <c r="N814" s="3"/>
      <c r="O814" s="3"/>
      <c r="P814" s="3"/>
      <c r="Q814" s="3"/>
      <c r="R814" s="20"/>
      <c r="S814" s="3"/>
      <c r="V814" s="19"/>
      <c r="X814" s="13" t="s">
        <v>17</v>
      </c>
      <c r="Y814" s="12"/>
      <c r="AA814" s="15"/>
      <c r="AB814" s="15"/>
      <c r="AC814" s="15"/>
      <c r="AJ814" s="3"/>
      <c r="AK814" s="3"/>
      <c r="AL814" s="3"/>
      <c r="AM814" s="3"/>
      <c r="AN814" s="20"/>
      <c r="AO814" s="3"/>
    </row>
    <row r="815" spans="2:41" x14ac:dyDescent="0.25">
      <c r="B815" s="14"/>
      <c r="C815" s="12"/>
      <c r="N815" s="161" t="s">
        <v>7</v>
      </c>
      <c r="O815" s="162"/>
      <c r="P815" s="162"/>
      <c r="Q815" s="163"/>
      <c r="R815" s="20">
        <f>SUM(R799:R814)</f>
        <v>0</v>
      </c>
      <c r="S815" s="3"/>
      <c r="V815" s="19"/>
      <c r="X815" s="14"/>
      <c r="Y815" s="12"/>
      <c r="AJ815" s="161" t="s">
        <v>7</v>
      </c>
      <c r="AK815" s="162"/>
      <c r="AL815" s="162"/>
      <c r="AM815" s="163"/>
      <c r="AN815" s="20">
        <f>SUM(AN799:AN814)</f>
        <v>0</v>
      </c>
      <c r="AO815" s="3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V817" s="19"/>
      <c r="X817" s="14"/>
      <c r="Y817" s="12"/>
    </row>
    <row r="818" spans="2:27" x14ac:dyDescent="0.25">
      <c r="B818" s="14"/>
      <c r="C818" s="12"/>
      <c r="E818" s="16"/>
      <c r="V818" s="19"/>
      <c r="X818" s="14"/>
      <c r="Y818" s="12"/>
      <c r="AA818" s="16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4"/>
      <c r="C821" s="12"/>
      <c r="V821" s="19"/>
      <c r="X821" s="14"/>
      <c r="Y821" s="12"/>
    </row>
    <row r="822" spans="2:27" x14ac:dyDescent="0.25">
      <c r="B822" s="14"/>
      <c r="C822" s="12"/>
      <c r="V822" s="19"/>
      <c r="X822" s="14"/>
      <c r="Y822" s="12"/>
    </row>
    <row r="823" spans="2:27" x14ac:dyDescent="0.25">
      <c r="B823" s="14"/>
      <c r="C823" s="12"/>
      <c r="V823" s="19"/>
      <c r="X823" s="14"/>
      <c r="Y823" s="12"/>
    </row>
    <row r="824" spans="2:27" x14ac:dyDescent="0.25">
      <c r="B824" s="13"/>
      <c r="C824" s="12"/>
      <c r="V824" s="19"/>
      <c r="X824" s="13"/>
      <c r="Y824" s="12"/>
    </row>
    <row r="825" spans="2:27" x14ac:dyDescent="0.25">
      <c r="B825" s="17" t="s">
        <v>18</v>
      </c>
      <c r="C825" s="18">
        <f>SUM(C806:C824)</f>
        <v>0</v>
      </c>
      <c r="D825" s="30" t="s">
        <v>22</v>
      </c>
      <c r="E825" s="30" t="s">
        <v>21</v>
      </c>
      <c r="V825" s="19"/>
      <c r="X825" s="17" t="s">
        <v>18</v>
      </c>
      <c r="Y825" s="18">
        <f>SUM(Y806:Y824)</f>
        <v>0</v>
      </c>
      <c r="Z825" s="30" t="s">
        <v>22</v>
      </c>
      <c r="AA825" s="30" t="s">
        <v>21</v>
      </c>
    </row>
    <row r="826" spans="2:27" x14ac:dyDescent="0.25">
      <c r="E826" s="1" t="s">
        <v>19</v>
      </c>
      <c r="V826" s="19"/>
      <c r="AA826" s="1" t="s">
        <v>19</v>
      </c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</row>
    <row r="839" spans="2:41" x14ac:dyDescent="0.25">
      <c r="V839" s="19"/>
      <c r="AC839" s="164" t="s">
        <v>29</v>
      </c>
      <c r="AD839" s="164"/>
      <c r="AE839" s="164"/>
    </row>
    <row r="840" spans="2:41" x14ac:dyDescent="0.25">
      <c r="H840" s="165" t="s">
        <v>28</v>
      </c>
      <c r="I840" s="165"/>
      <c r="J840" s="165"/>
      <c r="V840" s="19"/>
      <c r="AC840" s="164"/>
      <c r="AD840" s="164"/>
      <c r="AE840" s="164"/>
    </row>
    <row r="841" spans="2:41" x14ac:dyDescent="0.25">
      <c r="H841" s="165"/>
      <c r="I841" s="165"/>
      <c r="J841" s="165"/>
      <c r="V841" s="19"/>
      <c r="AC841" s="164"/>
      <c r="AD841" s="164"/>
      <c r="AE841" s="164"/>
    </row>
    <row r="842" spans="2:41" x14ac:dyDescent="0.25">
      <c r="V842" s="19"/>
    </row>
    <row r="843" spans="2:41" x14ac:dyDescent="0.25">
      <c r="V843" s="19"/>
    </row>
    <row r="844" spans="2:41" ht="23.25" x14ac:dyDescent="0.35">
      <c r="B844" s="24" t="s">
        <v>70</v>
      </c>
      <c r="V844" s="19"/>
      <c r="X844" s="24" t="s">
        <v>70</v>
      </c>
    </row>
    <row r="845" spans="2:41" ht="23.25" x14ac:dyDescent="0.35">
      <c r="B845" s="25" t="s">
        <v>32</v>
      </c>
      <c r="C845" s="22">
        <f>IF(X797="PAGADO",0,Y802)</f>
        <v>0</v>
      </c>
      <c r="E845" s="166" t="s">
        <v>20</v>
      </c>
      <c r="F845" s="166"/>
      <c r="G845" s="166"/>
      <c r="H845" s="166"/>
      <c r="V845" s="19"/>
      <c r="X845" s="25" t="s">
        <v>32</v>
      </c>
      <c r="Y845" s="22">
        <f>IF(B845="PAGADO",0,C850)</f>
        <v>0</v>
      </c>
      <c r="AA845" s="166" t="s">
        <v>20</v>
      </c>
      <c r="AB845" s="166"/>
      <c r="AC845" s="166"/>
      <c r="AD845" s="166"/>
    </row>
    <row r="846" spans="2:41" x14ac:dyDescent="0.25">
      <c r="B846" s="1" t="s">
        <v>0</v>
      </c>
      <c r="C846" s="21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9"/>
      <c r="X846" s="1" t="s">
        <v>0</v>
      </c>
      <c r="Y846" s="21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2"/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Y847" s="22"/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" t="s">
        <v>24</v>
      </c>
      <c r="C848" s="21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20"/>
      <c r="S848" s="3"/>
      <c r="V848" s="19"/>
      <c r="X848" s="1" t="s">
        <v>24</v>
      </c>
      <c r="Y848" s="21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1" t="s">
        <v>9</v>
      </c>
      <c r="C849" s="22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X849" s="1" t="s">
        <v>9</v>
      </c>
      <c r="Y849" s="22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x14ac:dyDescent="0.25">
      <c r="B850" s="6" t="s">
        <v>25</v>
      </c>
      <c r="C850" s="23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20"/>
      <c r="S850" s="3"/>
      <c r="V850" s="19"/>
      <c r="X850" s="6" t="s">
        <v>8</v>
      </c>
      <c r="Y850" s="23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20"/>
      <c r="AO850" s="3"/>
    </row>
    <row r="851" spans="2:41" ht="26.25" x14ac:dyDescent="0.4">
      <c r="B851" s="167" t="str">
        <f>IF(C850&lt;0,"NO PAGAR","COBRAR")</f>
        <v>COBRAR</v>
      </c>
      <c r="C851" s="167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67" t="str">
        <f>IF(Y850&lt;0,"NO PAGAR","COBRAR")</f>
        <v>COBRAR</v>
      </c>
      <c r="Y851" s="167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59" t="s">
        <v>9</v>
      </c>
      <c r="C852" s="160"/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59" t="s">
        <v>9</v>
      </c>
      <c r="Y852" s="160"/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1" t="str">
        <f>IF(C886&lt;0,"SALDO A FAVOR","SALDO ADELANTAD0'")</f>
        <v>SALDO ADELANTAD0'</v>
      </c>
      <c r="C853" s="12">
        <f>IF(Y797&lt;=0,Y797*-1)</f>
        <v>0</v>
      </c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1" t="str">
        <f>IF(C850&lt;0,"SALDO ADELANTADO","SALDO A FAVOR'")</f>
        <v>SALDO A FAVOR'</v>
      </c>
      <c r="Y853" s="12">
        <f>IF(C850&lt;=0,C850*-1)</f>
        <v>0</v>
      </c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10</v>
      </c>
      <c r="C854" s="12">
        <f>R863</f>
        <v>0</v>
      </c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10</v>
      </c>
      <c r="Y854" s="12">
        <f>AN863</f>
        <v>0</v>
      </c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11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11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12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12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13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13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14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14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15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15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16</v>
      </c>
      <c r="C860" s="12"/>
      <c r="E860" s="9"/>
      <c r="F860" s="10"/>
      <c r="G860" s="10"/>
      <c r="H860" s="5"/>
      <c r="N860" s="3"/>
      <c r="O860" s="3"/>
      <c r="P860" s="3"/>
      <c r="Q860" s="3"/>
      <c r="R860" s="20"/>
      <c r="S860" s="3"/>
      <c r="V860" s="19"/>
      <c r="X860" s="13" t="s">
        <v>16</v>
      </c>
      <c r="Y860" s="12"/>
      <c r="AA860" s="9"/>
      <c r="AB860" s="10"/>
      <c r="AC860" s="10"/>
      <c r="AD860" s="5"/>
      <c r="AJ860" s="3"/>
      <c r="AK860" s="3"/>
      <c r="AL860" s="3"/>
      <c r="AM860" s="3"/>
      <c r="AN860" s="20"/>
      <c r="AO860" s="3"/>
    </row>
    <row r="861" spans="2:41" x14ac:dyDescent="0.25">
      <c r="B861" s="13" t="s">
        <v>17</v>
      </c>
      <c r="C861" s="12"/>
      <c r="E861" s="161" t="s">
        <v>7</v>
      </c>
      <c r="F861" s="162"/>
      <c r="G861" s="163"/>
      <c r="H861" s="5">
        <f>SUM(H847:H860)</f>
        <v>0</v>
      </c>
      <c r="N861" s="3"/>
      <c r="O861" s="3"/>
      <c r="P861" s="3"/>
      <c r="Q861" s="3"/>
      <c r="R861" s="20"/>
      <c r="S861" s="3"/>
      <c r="V861" s="19"/>
      <c r="X861" s="13" t="s">
        <v>17</v>
      </c>
      <c r="Y861" s="12"/>
      <c r="AA861" s="161" t="s">
        <v>7</v>
      </c>
      <c r="AB861" s="162"/>
      <c r="AC861" s="163"/>
      <c r="AD861" s="5">
        <f>SUM(AD847:AD860)</f>
        <v>0</v>
      </c>
      <c r="AJ861" s="3"/>
      <c r="AK861" s="3"/>
      <c r="AL861" s="3"/>
      <c r="AM861" s="3"/>
      <c r="AN861" s="20"/>
      <c r="AO861" s="3"/>
    </row>
    <row r="862" spans="2:41" x14ac:dyDescent="0.25">
      <c r="B862" s="14"/>
      <c r="C862" s="12"/>
      <c r="E862" s="15"/>
      <c r="F862" s="15"/>
      <c r="G862" s="15"/>
      <c r="N862" s="3"/>
      <c r="O862" s="3"/>
      <c r="P862" s="3"/>
      <c r="Q862" s="3"/>
      <c r="R862" s="20"/>
      <c r="S862" s="3"/>
      <c r="V862" s="19"/>
      <c r="X862" s="14"/>
      <c r="Y862" s="12"/>
      <c r="AA862" s="15"/>
      <c r="AB862" s="15"/>
      <c r="AC862" s="15"/>
      <c r="AJ862" s="3"/>
      <c r="AK862" s="3"/>
      <c r="AL862" s="3"/>
      <c r="AM862" s="3"/>
      <c r="AN862" s="20"/>
      <c r="AO862" s="3"/>
    </row>
    <row r="863" spans="2:41" x14ac:dyDescent="0.25">
      <c r="B863" s="14"/>
      <c r="C863" s="12"/>
      <c r="N863" s="161" t="s">
        <v>7</v>
      </c>
      <c r="O863" s="162"/>
      <c r="P863" s="162"/>
      <c r="Q863" s="163"/>
      <c r="R863" s="20">
        <f>SUM(R847:R862)</f>
        <v>0</v>
      </c>
      <c r="S863" s="3"/>
      <c r="V863" s="19"/>
      <c r="X863" s="14"/>
      <c r="Y863" s="12"/>
      <c r="AJ863" s="161" t="s">
        <v>7</v>
      </c>
      <c r="AK863" s="162"/>
      <c r="AL863" s="162"/>
      <c r="AM863" s="163"/>
      <c r="AN863" s="20">
        <f>SUM(AN847:AN862)</f>
        <v>0</v>
      </c>
      <c r="AO863" s="3"/>
    </row>
    <row r="864" spans="2:41" x14ac:dyDescent="0.25">
      <c r="B864" s="14"/>
      <c r="C864" s="12"/>
      <c r="V864" s="19"/>
      <c r="X864" s="14"/>
      <c r="Y864" s="12"/>
    </row>
    <row r="865" spans="2:27" x14ac:dyDescent="0.25">
      <c r="B865" s="14"/>
      <c r="C865" s="12"/>
      <c r="V865" s="19"/>
      <c r="X865" s="14"/>
      <c r="Y865" s="12"/>
    </row>
    <row r="866" spans="2:27" x14ac:dyDescent="0.25">
      <c r="B866" s="14"/>
      <c r="C866" s="12"/>
      <c r="E866" s="16"/>
      <c r="V866" s="19"/>
      <c r="X866" s="14"/>
      <c r="Y866" s="12"/>
      <c r="AA866" s="16"/>
    </row>
    <row r="867" spans="2:27" x14ac:dyDescent="0.25">
      <c r="B867" s="14"/>
      <c r="C867" s="12"/>
      <c r="V867" s="19"/>
      <c r="X867" s="14"/>
      <c r="Y867" s="12"/>
    </row>
    <row r="868" spans="2:27" x14ac:dyDescent="0.25">
      <c r="B868" s="14"/>
      <c r="C868" s="12"/>
      <c r="V868" s="19"/>
      <c r="X868" s="14"/>
      <c r="Y868" s="12"/>
    </row>
    <row r="869" spans="2:27" x14ac:dyDescent="0.25">
      <c r="B869" s="14"/>
      <c r="C869" s="12"/>
      <c r="V869" s="19"/>
      <c r="X869" s="14"/>
      <c r="Y869" s="12"/>
    </row>
    <row r="870" spans="2:27" x14ac:dyDescent="0.25">
      <c r="B870" s="14"/>
      <c r="C870" s="12"/>
      <c r="V870" s="19"/>
      <c r="X870" s="14"/>
      <c r="Y870" s="12"/>
    </row>
    <row r="871" spans="2:27" x14ac:dyDescent="0.25">
      <c r="B871" s="13"/>
      <c r="C871" s="12"/>
      <c r="V871" s="19"/>
      <c r="X871" s="13"/>
      <c r="Y871" s="12"/>
    </row>
    <row r="872" spans="2:27" x14ac:dyDescent="0.25">
      <c r="B872" s="17" t="s">
        <v>18</v>
      </c>
      <c r="C872" s="18">
        <f>SUM(C853:C871)</f>
        <v>0</v>
      </c>
      <c r="V872" s="19"/>
      <c r="X872" s="17" t="s">
        <v>18</v>
      </c>
      <c r="Y872" s="18">
        <f>SUM(Y853:Y871)</f>
        <v>0</v>
      </c>
    </row>
    <row r="873" spans="2:27" x14ac:dyDescent="0.25">
      <c r="D873" s="30" t="s">
        <v>22</v>
      </c>
      <c r="E873" s="30" t="s">
        <v>21</v>
      </c>
      <c r="V873" s="19"/>
      <c r="Z873" s="30" t="s">
        <v>22</v>
      </c>
      <c r="AA873" s="30" t="s">
        <v>21</v>
      </c>
    </row>
    <row r="874" spans="2:27" x14ac:dyDescent="0.25">
      <c r="E874" s="1" t="s">
        <v>19</v>
      </c>
      <c r="V874" s="19"/>
      <c r="AA874" s="1" t="s">
        <v>19</v>
      </c>
    </row>
    <row r="875" spans="2:27" x14ac:dyDescent="0.25">
      <c r="V875" s="19"/>
    </row>
    <row r="876" spans="2:27" x14ac:dyDescent="0.25">
      <c r="V876" s="19"/>
    </row>
    <row r="877" spans="2:27" x14ac:dyDescent="0.25">
      <c r="V877" s="19"/>
    </row>
    <row r="878" spans="2:27" x14ac:dyDescent="0.25">
      <c r="V878" s="19"/>
    </row>
    <row r="879" spans="2:27" x14ac:dyDescent="0.25">
      <c r="V879" s="19"/>
    </row>
    <row r="880" spans="2:27" x14ac:dyDescent="0.25">
      <c r="V880" s="19"/>
    </row>
    <row r="881" spans="1:43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</row>
    <row r="882" spans="1:4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</row>
    <row r="883" spans="1:43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</row>
    <row r="884" spans="1:43" x14ac:dyDescent="0.25">
      <c r="V884" s="19"/>
    </row>
    <row r="885" spans="1:43" x14ac:dyDescent="0.25">
      <c r="H885" s="165" t="s">
        <v>30</v>
      </c>
      <c r="I885" s="165"/>
      <c r="J885" s="165"/>
      <c r="V885" s="19"/>
      <c r="AA885" s="165" t="s">
        <v>31</v>
      </c>
      <c r="AB885" s="165"/>
      <c r="AC885" s="165"/>
    </row>
    <row r="886" spans="1:43" x14ac:dyDescent="0.25">
      <c r="H886" s="165"/>
      <c r="I886" s="165"/>
      <c r="J886" s="165"/>
      <c r="V886" s="19"/>
      <c r="AA886" s="165"/>
      <c r="AB886" s="165"/>
      <c r="AC886" s="165"/>
    </row>
    <row r="887" spans="1:43" x14ac:dyDescent="0.25">
      <c r="V887" s="19"/>
    </row>
    <row r="888" spans="1:43" x14ac:dyDescent="0.25">
      <c r="V888" s="19"/>
    </row>
    <row r="889" spans="1:43" ht="23.25" x14ac:dyDescent="0.35">
      <c r="B889" s="26" t="s">
        <v>70</v>
      </c>
      <c r="V889" s="19"/>
      <c r="X889" s="24" t="s">
        <v>70</v>
      </c>
    </row>
    <row r="890" spans="1:43" ht="23.25" x14ac:dyDescent="0.35">
      <c r="B890" s="25" t="s">
        <v>32</v>
      </c>
      <c r="C890" s="22">
        <f>IF(X845="PAGADO",0,C850)</f>
        <v>0</v>
      </c>
      <c r="E890" s="166" t="s">
        <v>20</v>
      </c>
      <c r="F890" s="166"/>
      <c r="G890" s="166"/>
      <c r="H890" s="166"/>
      <c r="V890" s="19"/>
      <c r="X890" s="25" t="s">
        <v>32</v>
      </c>
      <c r="Y890" s="22">
        <f>IF(B1690="PAGADO",0,C895)</f>
        <v>0</v>
      </c>
      <c r="AA890" s="166" t="s">
        <v>20</v>
      </c>
      <c r="AB890" s="166"/>
      <c r="AC890" s="166"/>
      <c r="AD890" s="166"/>
    </row>
    <row r="891" spans="1:43" x14ac:dyDescent="0.25">
      <c r="B891" s="1" t="s">
        <v>0</v>
      </c>
      <c r="C891" s="21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9"/>
      <c r="X891" s="1" t="s">
        <v>0</v>
      </c>
      <c r="Y891" s="21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2"/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Y892" s="22"/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1:43" x14ac:dyDescent="0.25">
      <c r="B893" s="1" t="s">
        <v>24</v>
      </c>
      <c r="C893" s="21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20"/>
      <c r="S893" s="3"/>
      <c r="V893" s="19"/>
      <c r="X893" s="1" t="s">
        <v>24</v>
      </c>
      <c r="Y893" s="21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20"/>
      <c r="AO893" s="3"/>
    </row>
    <row r="894" spans="1:43" x14ac:dyDescent="0.25">
      <c r="B894" s="1" t="s">
        <v>9</v>
      </c>
      <c r="C894" s="22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X894" s="1" t="s">
        <v>9</v>
      </c>
      <c r="Y894" s="22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x14ac:dyDescent="0.25">
      <c r="B895" s="6" t="s">
        <v>26</v>
      </c>
      <c r="C895" s="23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20"/>
      <c r="S895" s="3"/>
      <c r="V895" s="19"/>
      <c r="X895" s="6" t="s">
        <v>27</v>
      </c>
      <c r="Y895" s="23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20"/>
      <c r="AO895" s="3"/>
    </row>
    <row r="896" spans="1:43" ht="23.25" x14ac:dyDescent="0.35">
      <c r="B896" s="6"/>
      <c r="C896" s="7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168" t="str">
        <f>IF(Y895&lt;0,"NO PAGAR","COBRAR'")</f>
        <v>COBRAR'</v>
      </c>
      <c r="Y896" s="168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ht="23.25" x14ac:dyDescent="0.35">
      <c r="B897" s="168" t="str">
        <f>IF(C895&lt;0,"NO PAGAR","COBRAR'")</f>
        <v>COBRAR'</v>
      </c>
      <c r="C897" s="168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6"/>
      <c r="Y897" s="8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59" t="s">
        <v>9</v>
      </c>
      <c r="C898" s="160"/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59" t="s">
        <v>9</v>
      </c>
      <c r="Y898" s="160"/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1" t="str">
        <f>IF(Y850&lt;0,"SALDO ADELANTADO","SALDO A FAVOR '")</f>
        <v>SALDO A FAVOR '</v>
      </c>
      <c r="C899" s="12">
        <f>IF(Y850&lt;=0,Y850*-1)</f>
        <v>0</v>
      </c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1" t="str">
        <f>IF(C895&lt;0,"SALDO ADELANTADO","SALDO A FAVOR'")</f>
        <v>SALDO A FAVOR'</v>
      </c>
      <c r="Y899" s="12">
        <f>IF(C895&lt;=0,C895*-1)</f>
        <v>0</v>
      </c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10</v>
      </c>
      <c r="C900" s="12">
        <f>R908</f>
        <v>0</v>
      </c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10</v>
      </c>
      <c r="Y900" s="12">
        <f>AN908</f>
        <v>0</v>
      </c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11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11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12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12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13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13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14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14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15</v>
      </c>
      <c r="C905" s="12"/>
      <c r="E905" s="9"/>
      <c r="F905" s="10"/>
      <c r="G905" s="10"/>
      <c r="H905" s="5"/>
      <c r="N905" s="3"/>
      <c r="O905" s="3"/>
      <c r="P905" s="3"/>
      <c r="Q905" s="3"/>
      <c r="R905" s="20"/>
      <c r="S905" s="3"/>
      <c r="V905" s="19"/>
      <c r="X905" s="13" t="s">
        <v>15</v>
      </c>
      <c r="Y905" s="12"/>
      <c r="AA905" s="9"/>
      <c r="AB905" s="10"/>
      <c r="AC905" s="10"/>
      <c r="AD905" s="5"/>
      <c r="AJ905" s="3"/>
      <c r="AK905" s="3"/>
      <c r="AL905" s="3"/>
      <c r="AM905" s="3"/>
      <c r="AN905" s="20"/>
      <c r="AO905" s="3"/>
    </row>
    <row r="906" spans="2:41" x14ac:dyDescent="0.25">
      <c r="B906" s="13" t="s">
        <v>16</v>
      </c>
      <c r="C906" s="12"/>
      <c r="E906" s="161" t="s">
        <v>7</v>
      </c>
      <c r="F906" s="162"/>
      <c r="G906" s="163"/>
      <c r="H906" s="5">
        <f>SUM(H892:H905)</f>
        <v>0</v>
      </c>
      <c r="N906" s="3"/>
      <c r="O906" s="3"/>
      <c r="P906" s="3"/>
      <c r="Q906" s="3"/>
      <c r="R906" s="20"/>
      <c r="S906" s="3"/>
      <c r="V906" s="19"/>
      <c r="X906" s="13" t="s">
        <v>16</v>
      </c>
      <c r="Y906" s="12"/>
      <c r="AA906" s="161" t="s">
        <v>7</v>
      </c>
      <c r="AB906" s="162"/>
      <c r="AC906" s="163"/>
      <c r="AD906" s="5">
        <f>SUM(AD892:AD905)</f>
        <v>0</v>
      </c>
      <c r="AJ906" s="3"/>
      <c r="AK906" s="3"/>
      <c r="AL906" s="3"/>
      <c r="AM906" s="3"/>
      <c r="AN906" s="20"/>
      <c r="AO906" s="3"/>
    </row>
    <row r="907" spans="2:41" x14ac:dyDescent="0.25">
      <c r="B907" s="13" t="s">
        <v>17</v>
      </c>
      <c r="C907" s="12"/>
      <c r="E907" s="15"/>
      <c r="F907" s="15"/>
      <c r="G907" s="15"/>
      <c r="N907" s="3"/>
      <c r="O907" s="3"/>
      <c r="P907" s="3"/>
      <c r="Q907" s="3"/>
      <c r="R907" s="20"/>
      <c r="S907" s="3"/>
      <c r="V907" s="19"/>
      <c r="X907" s="13" t="s">
        <v>17</v>
      </c>
      <c r="Y907" s="12"/>
      <c r="AA907" s="15"/>
      <c r="AB907" s="15"/>
      <c r="AC907" s="15"/>
      <c r="AJ907" s="3"/>
      <c r="AK907" s="3"/>
      <c r="AL907" s="3"/>
      <c r="AM907" s="3"/>
      <c r="AN907" s="20"/>
      <c r="AO907" s="3"/>
    </row>
    <row r="908" spans="2:41" x14ac:dyDescent="0.25">
      <c r="B908" s="14"/>
      <c r="C908" s="12"/>
      <c r="N908" s="161" t="s">
        <v>7</v>
      </c>
      <c r="O908" s="162"/>
      <c r="P908" s="162"/>
      <c r="Q908" s="163"/>
      <c r="R908" s="20">
        <f>SUM(R892:R907)</f>
        <v>0</v>
      </c>
      <c r="S908" s="3"/>
      <c r="V908" s="19"/>
      <c r="X908" s="14"/>
      <c r="Y908" s="12"/>
      <c r="AJ908" s="161" t="s">
        <v>7</v>
      </c>
      <c r="AK908" s="162"/>
      <c r="AL908" s="162"/>
      <c r="AM908" s="163"/>
      <c r="AN908" s="20">
        <f>SUM(AN892:AN907)</f>
        <v>0</v>
      </c>
      <c r="AO908" s="3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V910" s="19"/>
      <c r="X910" s="14"/>
      <c r="Y910" s="12"/>
    </row>
    <row r="911" spans="2:41" x14ac:dyDescent="0.25">
      <c r="B911" s="14"/>
      <c r="C911" s="12"/>
      <c r="E911" s="16"/>
      <c r="V911" s="19"/>
      <c r="X911" s="14"/>
      <c r="Y911" s="12"/>
      <c r="AA911" s="16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4"/>
      <c r="C916" s="12"/>
      <c r="V916" s="19"/>
      <c r="X916" s="14"/>
      <c r="Y916" s="12"/>
    </row>
    <row r="917" spans="2:27" x14ac:dyDescent="0.25">
      <c r="B917" s="13"/>
      <c r="C917" s="12"/>
      <c r="V917" s="19"/>
      <c r="X917" s="13"/>
      <c r="Y917" s="12"/>
    </row>
    <row r="918" spans="2:27" x14ac:dyDescent="0.25">
      <c r="B918" s="17" t="s">
        <v>18</v>
      </c>
      <c r="C918" s="18">
        <f>SUM(C899:C917)</f>
        <v>0</v>
      </c>
      <c r="D918" s="30" t="s">
        <v>22</v>
      </c>
      <c r="E918" s="30" t="s">
        <v>21</v>
      </c>
      <c r="V918" s="19"/>
      <c r="X918" s="17" t="s">
        <v>18</v>
      </c>
      <c r="Y918" s="18">
        <f>SUM(Y899:Y917)</f>
        <v>0</v>
      </c>
      <c r="Z918" s="30" t="s">
        <v>22</v>
      </c>
      <c r="AA918" s="30" t="s">
        <v>21</v>
      </c>
    </row>
    <row r="919" spans="2:27" x14ac:dyDescent="0.25">
      <c r="E919" s="1" t="s">
        <v>19</v>
      </c>
      <c r="V919" s="19"/>
      <c r="AA919" s="1" t="s">
        <v>19</v>
      </c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</row>
    <row r="933" spans="2:41" x14ac:dyDescent="0.25">
      <c r="V933" s="19"/>
      <c r="AC933" s="164" t="s">
        <v>29</v>
      </c>
      <c r="AD933" s="164"/>
      <c r="AE933" s="164"/>
    </row>
    <row r="934" spans="2:41" x14ac:dyDescent="0.25">
      <c r="H934" s="165" t="s">
        <v>28</v>
      </c>
      <c r="I934" s="165"/>
      <c r="J934" s="165"/>
      <c r="V934" s="19"/>
      <c r="AC934" s="164"/>
      <c r="AD934" s="164"/>
      <c r="AE934" s="164"/>
    </row>
    <row r="935" spans="2:41" x14ac:dyDescent="0.25">
      <c r="H935" s="165"/>
      <c r="I935" s="165"/>
      <c r="J935" s="165"/>
      <c r="V935" s="19"/>
      <c r="AC935" s="164"/>
      <c r="AD935" s="164"/>
      <c r="AE935" s="164"/>
    </row>
    <row r="936" spans="2:41" x14ac:dyDescent="0.25">
      <c r="V936" s="19"/>
    </row>
    <row r="937" spans="2:41" x14ac:dyDescent="0.25">
      <c r="V937" s="19"/>
    </row>
    <row r="938" spans="2:41" ht="23.25" x14ac:dyDescent="0.35">
      <c r="B938" s="24" t="s">
        <v>71</v>
      </c>
      <c r="V938" s="19"/>
      <c r="X938" s="24" t="s">
        <v>71</v>
      </c>
    </row>
    <row r="939" spans="2:41" ht="23.25" x14ac:dyDescent="0.35">
      <c r="B939" s="25" t="s">
        <v>32</v>
      </c>
      <c r="C939" s="22">
        <f>IF(X890="PAGADO",0,Y895)</f>
        <v>0</v>
      </c>
      <c r="E939" s="166" t="s">
        <v>20</v>
      </c>
      <c r="F939" s="166"/>
      <c r="G939" s="166"/>
      <c r="H939" s="166"/>
      <c r="V939" s="19"/>
      <c r="X939" s="25" t="s">
        <v>32</v>
      </c>
      <c r="Y939" s="22">
        <f>IF(B939="PAGADO",0,C944)</f>
        <v>0</v>
      </c>
      <c r="AA939" s="166" t="s">
        <v>20</v>
      </c>
      <c r="AB939" s="166"/>
      <c r="AC939" s="166"/>
      <c r="AD939" s="166"/>
    </row>
    <row r="940" spans="2:41" x14ac:dyDescent="0.25">
      <c r="B940" s="1" t="s">
        <v>0</v>
      </c>
      <c r="C940" s="21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9"/>
      <c r="X940" s="1" t="s">
        <v>0</v>
      </c>
      <c r="Y940" s="21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2"/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Y941" s="22"/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" t="s">
        <v>24</v>
      </c>
      <c r="C942" s="21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20"/>
      <c r="S942" s="3"/>
      <c r="V942" s="19"/>
      <c r="X942" s="1" t="s">
        <v>24</v>
      </c>
      <c r="Y942" s="21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1" t="s">
        <v>9</v>
      </c>
      <c r="C943" s="22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X943" s="1" t="s">
        <v>9</v>
      </c>
      <c r="Y943" s="22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x14ac:dyDescent="0.25">
      <c r="B944" s="6" t="s">
        <v>25</v>
      </c>
      <c r="C944" s="23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20"/>
      <c r="S944" s="3"/>
      <c r="V944" s="19"/>
      <c r="X944" s="6" t="s">
        <v>8</v>
      </c>
      <c r="Y944" s="23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20"/>
      <c r="AO944" s="3"/>
    </row>
    <row r="945" spans="2:41" ht="26.25" x14ac:dyDescent="0.4">
      <c r="B945" s="167" t="str">
        <f>IF(C944&lt;0,"NO PAGAR","COBRAR")</f>
        <v>COBRAR</v>
      </c>
      <c r="C945" s="167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67" t="str">
        <f>IF(Y944&lt;0,"NO PAGAR","COBRAR")</f>
        <v>COBRAR</v>
      </c>
      <c r="Y945" s="167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59" t="s">
        <v>9</v>
      </c>
      <c r="C946" s="160"/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59" t="s">
        <v>9</v>
      </c>
      <c r="Y946" s="160"/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1" t="str">
        <f>IF(C980&lt;0,"SALDO A FAVOR","SALDO ADELANTAD0'")</f>
        <v>SALDO ADELANTAD0'</v>
      </c>
      <c r="C947" s="12">
        <f>IF(Y895&lt;=0,Y895*-1)</f>
        <v>0</v>
      </c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1" t="str">
        <f>IF(C944&lt;0,"SALDO ADELANTADO","SALDO A FAVOR'")</f>
        <v>SALDO A FAVOR'</v>
      </c>
      <c r="Y947" s="12">
        <f>IF(C944&lt;=0,C944*-1)</f>
        <v>0</v>
      </c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10</v>
      </c>
      <c r="C948" s="12">
        <f>R957</f>
        <v>0</v>
      </c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10</v>
      </c>
      <c r="Y948" s="12">
        <f>AN957</f>
        <v>0</v>
      </c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11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11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12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12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13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13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14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14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15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15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16</v>
      </c>
      <c r="C954" s="12"/>
      <c r="E954" s="9"/>
      <c r="F954" s="10"/>
      <c r="G954" s="10"/>
      <c r="H954" s="5"/>
      <c r="N954" s="3"/>
      <c r="O954" s="3"/>
      <c r="P954" s="3"/>
      <c r="Q954" s="3"/>
      <c r="R954" s="20"/>
      <c r="S954" s="3"/>
      <c r="V954" s="19"/>
      <c r="X954" s="13" t="s">
        <v>16</v>
      </c>
      <c r="Y954" s="12"/>
      <c r="AA954" s="9"/>
      <c r="AB954" s="10"/>
      <c r="AC954" s="10"/>
      <c r="AD954" s="5"/>
      <c r="AJ954" s="3"/>
      <c r="AK954" s="3"/>
      <c r="AL954" s="3"/>
      <c r="AM954" s="3"/>
      <c r="AN954" s="20"/>
      <c r="AO954" s="3"/>
    </row>
    <row r="955" spans="2:41" x14ac:dyDescent="0.25">
      <c r="B955" s="13" t="s">
        <v>17</v>
      </c>
      <c r="C955" s="12"/>
      <c r="E955" s="161" t="s">
        <v>7</v>
      </c>
      <c r="F955" s="162"/>
      <c r="G955" s="163"/>
      <c r="H955" s="5">
        <f>SUM(H941:H954)</f>
        <v>0</v>
      </c>
      <c r="N955" s="3"/>
      <c r="O955" s="3"/>
      <c r="P955" s="3"/>
      <c r="Q955" s="3"/>
      <c r="R955" s="20"/>
      <c r="S955" s="3"/>
      <c r="V955" s="19"/>
      <c r="X955" s="13" t="s">
        <v>17</v>
      </c>
      <c r="Y955" s="12"/>
      <c r="AA955" s="161" t="s">
        <v>7</v>
      </c>
      <c r="AB955" s="162"/>
      <c r="AC955" s="163"/>
      <c r="AD955" s="5">
        <f>SUM(AD941:AD954)</f>
        <v>0</v>
      </c>
      <c r="AJ955" s="3"/>
      <c r="AK955" s="3"/>
      <c r="AL955" s="3"/>
      <c r="AM955" s="3"/>
      <c r="AN955" s="20"/>
      <c r="AO955" s="3"/>
    </row>
    <row r="956" spans="2:41" x14ac:dyDescent="0.25">
      <c r="B956" s="14"/>
      <c r="C956" s="12"/>
      <c r="E956" s="15"/>
      <c r="F956" s="15"/>
      <c r="G956" s="15"/>
      <c r="N956" s="3"/>
      <c r="O956" s="3"/>
      <c r="P956" s="3"/>
      <c r="Q956" s="3"/>
      <c r="R956" s="20"/>
      <c r="S956" s="3"/>
      <c r="V956" s="19"/>
      <c r="X956" s="14"/>
      <c r="Y956" s="12"/>
      <c r="AA956" s="15"/>
      <c r="AB956" s="15"/>
      <c r="AC956" s="15"/>
      <c r="AJ956" s="3"/>
      <c r="AK956" s="3"/>
      <c r="AL956" s="3"/>
      <c r="AM956" s="3"/>
      <c r="AN956" s="20"/>
      <c r="AO956" s="3"/>
    </row>
    <row r="957" spans="2:41" x14ac:dyDescent="0.25">
      <c r="B957" s="14"/>
      <c r="C957" s="12"/>
      <c r="N957" s="161" t="s">
        <v>7</v>
      </c>
      <c r="O957" s="162"/>
      <c r="P957" s="162"/>
      <c r="Q957" s="163"/>
      <c r="R957" s="20">
        <f>SUM(R941:R956)</f>
        <v>0</v>
      </c>
      <c r="S957" s="3"/>
      <c r="V957" s="19"/>
      <c r="X957" s="14"/>
      <c r="Y957" s="12"/>
      <c r="AJ957" s="161" t="s">
        <v>7</v>
      </c>
      <c r="AK957" s="162"/>
      <c r="AL957" s="162"/>
      <c r="AM957" s="163"/>
      <c r="AN957" s="20">
        <f>SUM(AN941:AN956)</f>
        <v>0</v>
      </c>
      <c r="AO957" s="3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V959" s="19"/>
      <c r="X959" s="14"/>
      <c r="Y959" s="12"/>
    </row>
    <row r="960" spans="2:41" x14ac:dyDescent="0.25">
      <c r="B960" s="14"/>
      <c r="C960" s="12"/>
      <c r="E960" s="16"/>
      <c r="V960" s="19"/>
      <c r="X960" s="14"/>
      <c r="Y960" s="12"/>
      <c r="AA960" s="16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4"/>
      <c r="C962" s="12"/>
      <c r="V962" s="19"/>
      <c r="X962" s="14"/>
      <c r="Y962" s="12"/>
    </row>
    <row r="963" spans="1:43" x14ac:dyDescent="0.25">
      <c r="B963" s="14"/>
      <c r="C963" s="12"/>
      <c r="V963" s="19"/>
      <c r="X963" s="14"/>
      <c r="Y963" s="12"/>
    </row>
    <row r="964" spans="1:43" x14ac:dyDescent="0.25">
      <c r="B964" s="14"/>
      <c r="C964" s="12"/>
      <c r="V964" s="19"/>
      <c r="X964" s="14"/>
      <c r="Y964" s="12"/>
    </row>
    <row r="965" spans="1:43" x14ac:dyDescent="0.25">
      <c r="B965" s="13"/>
      <c r="C965" s="12"/>
      <c r="V965" s="19"/>
      <c r="X965" s="13"/>
      <c r="Y965" s="12"/>
    </row>
    <row r="966" spans="1:43" x14ac:dyDescent="0.25">
      <c r="B966" s="17" t="s">
        <v>18</v>
      </c>
      <c r="C966" s="18">
        <f>SUM(C947:C965)</f>
        <v>0</v>
      </c>
      <c r="V966" s="19"/>
      <c r="X966" s="17" t="s">
        <v>18</v>
      </c>
      <c r="Y966" s="18">
        <f>SUM(Y947:Y965)</f>
        <v>0</v>
      </c>
    </row>
    <row r="967" spans="1:43" x14ac:dyDescent="0.25">
      <c r="D967" s="30" t="s">
        <v>22</v>
      </c>
      <c r="E967" s="30" t="s">
        <v>21</v>
      </c>
      <c r="V967" s="19"/>
      <c r="Z967" s="30" t="s">
        <v>22</v>
      </c>
      <c r="AA967" s="30" t="s">
        <v>21</v>
      </c>
    </row>
    <row r="968" spans="1:43" x14ac:dyDescent="0.25">
      <c r="E968" s="1" t="s">
        <v>19</v>
      </c>
      <c r="V968" s="19"/>
      <c r="AA968" s="1" t="s">
        <v>19</v>
      </c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V972" s="19"/>
    </row>
    <row r="973" spans="1:43" x14ac:dyDescent="0.25">
      <c r="V973" s="19"/>
    </row>
    <row r="974" spans="1:43" x14ac:dyDescent="0.25">
      <c r="V974" s="19"/>
    </row>
    <row r="975" spans="1:43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</row>
    <row r="976" spans="1:4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</row>
    <row r="977" spans="1:43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</row>
    <row r="978" spans="1:43" x14ac:dyDescent="0.25">
      <c r="V978" s="19"/>
    </row>
    <row r="979" spans="1:43" x14ac:dyDescent="0.25">
      <c r="H979" s="165" t="s">
        <v>30</v>
      </c>
      <c r="I979" s="165"/>
      <c r="J979" s="165"/>
      <c r="V979" s="19"/>
      <c r="AA979" s="165" t="s">
        <v>31</v>
      </c>
      <c r="AB979" s="165"/>
      <c r="AC979" s="165"/>
    </row>
    <row r="980" spans="1:43" x14ac:dyDescent="0.25">
      <c r="H980" s="165"/>
      <c r="I980" s="165"/>
      <c r="J980" s="165"/>
      <c r="V980" s="19"/>
      <c r="AA980" s="165"/>
      <c r="AB980" s="165"/>
      <c r="AC980" s="165"/>
    </row>
    <row r="981" spans="1:43" x14ac:dyDescent="0.25">
      <c r="V981" s="19"/>
    </row>
    <row r="982" spans="1:43" x14ac:dyDescent="0.25">
      <c r="V982" s="19"/>
    </row>
    <row r="983" spans="1:43" ht="23.25" x14ac:dyDescent="0.35">
      <c r="B983" s="26" t="s">
        <v>73</v>
      </c>
      <c r="V983" s="19"/>
      <c r="X983" s="24" t="s">
        <v>71</v>
      </c>
    </row>
    <row r="984" spans="1:43" ht="23.25" x14ac:dyDescent="0.35">
      <c r="B984" s="25" t="s">
        <v>32</v>
      </c>
      <c r="C984" s="22">
        <f>IF(X939="PAGADO",0,C944)</f>
        <v>0</v>
      </c>
      <c r="E984" s="166" t="s">
        <v>20</v>
      </c>
      <c r="F984" s="166"/>
      <c r="G984" s="166"/>
      <c r="H984" s="166"/>
      <c r="V984" s="19"/>
      <c r="X984" s="25" t="s">
        <v>32</v>
      </c>
      <c r="Y984" s="22">
        <f>IF(B1784="PAGADO",0,C989)</f>
        <v>0</v>
      </c>
      <c r="AA984" s="166" t="s">
        <v>20</v>
      </c>
      <c r="AB984" s="166"/>
      <c r="AC984" s="166"/>
      <c r="AD984" s="166"/>
    </row>
    <row r="985" spans="1:43" x14ac:dyDescent="0.25">
      <c r="B985" s="1" t="s">
        <v>0</v>
      </c>
      <c r="C985" s="21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9"/>
      <c r="X985" s="1" t="s">
        <v>0</v>
      </c>
      <c r="Y985" s="21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2"/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Y986" s="22"/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1:43" x14ac:dyDescent="0.25">
      <c r="B987" s="1" t="s">
        <v>24</v>
      </c>
      <c r="C987" s="21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20"/>
      <c r="S987" s="3"/>
      <c r="V987" s="19"/>
      <c r="X987" s="1" t="s">
        <v>24</v>
      </c>
      <c r="Y987" s="21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20"/>
      <c r="AO987" s="3"/>
    </row>
    <row r="988" spans="1:43" x14ac:dyDescent="0.25">
      <c r="B988" s="1" t="s">
        <v>9</v>
      </c>
      <c r="C988" s="22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X988" s="1" t="s">
        <v>9</v>
      </c>
      <c r="Y988" s="22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1:43" x14ac:dyDescent="0.25">
      <c r="B989" s="6" t="s">
        <v>26</v>
      </c>
      <c r="C989" s="23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20"/>
      <c r="S989" s="3"/>
      <c r="V989" s="19"/>
      <c r="X989" s="6" t="s">
        <v>27</v>
      </c>
      <c r="Y989" s="23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20"/>
      <c r="AO989" s="3"/>
    </row>
    <row r="990" spans="1:43" ht="23.25" x14ac:dyDescent="0.35">
      <c r="B990" s="6"/>
      <c r="C990" s="7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168" t="str">
        <f>IF(Y989&lt;0,"NO PAGAR","COBRAR'")</f>
        <v>COBRAR'</v>
      </c>
      <c r="Y990" s="168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1:43" ht="23.25" x14ac:dyDescent="0.35">
      <c r="B991" s="168" t="str">
        <f>IF(C989&lt;0,"NO PAGAR","COBRAR'")</f>
        <v>COBRAR'</v>
      </c>
      <c r="C991" s="168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6"/>
      <c r="Y991" s="8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1:43" x14ac:dyDescent="0.25">
      <c r="B992" s="159" t="s">
        <v>9</v>
      </c>
      <c r="C992" s="160"/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59" t="s">
        <v>9</v>
      </c>
      <c r="Y992" s="160"/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1" t="str">
        <f>IF(Y944&lt;0,"SALDO ADELANTADO","SALDO A FAVOR '")</f>
        <v>SALDO A FAVOR '</v>
      </c>
      <c r="C993" s="12">
        <f>IF(Y944&lt;=0,Y944*-1)</f>
        <v>0</v>
      </c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1" t="str">
        <f>IF(C989&lt;0,"SALDO ADELANTADO","SALDO A FAVOR'")</f>
        <v>SALDO A FAVOR'</v>
      </c>
      <c r="Y993" s="12">
        <f>IF(C989&lt;=0,C989*-1)</f>
        <v>0</v>
      </c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10</v>
      </c>
      <c r="C994" s="12">
        <f>R1002</f>
        <v>0</v>
      </c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10</v>
      </c>
      <c r="Y994" s="12">
        <f>AN1002</f>
        <v>0</v>
      </c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11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11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12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12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13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13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14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14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15</v>
      </c>
      <c r="C999" s="12"/>
      <c r="E999" s="9"/>
      <c r="F999" s="10"/>
      <c r="G999" s="10"/>
      <c r="H999" s="5"/>
      <c r="N999" s="3"/>
      <c r="O999" s="3"/>
      <c r="P999" s="3"/>
      <c r="Q999" s="3"/>
      <c r="R999" s="20"/>
      <c r="S999" s="3"/>
      <c r="V999" s="19"/>
      <c r="X999" s="13" t="s">
        <v>15</v>
      </c>
      <c r="Y999" s="12"/>
      <c r="AA999" s="9"/>
      <c r="AB999" s="10"/>
      <c r="AC999" s="10"/>
      <c r="AD999" s="5"/>
      <c r="AJ999" s="3"/>
      <c r="AK999" s="3"/>
      <c r="AL999" s="3"/>
      <c r="AM999" s="3"/>
      <c r="AN999" s="20"/>
      <c r="AO999" s="3"/>
    </row>
    <row r="1000" spans="2:41" x14ac:dyDescent="0.25">
      <c r="B1000" s="13" t="s">
        <v>16</v>
      </c>
      <c r="C1000" s="12"/>
      <c r="E1000" s="161" t="s">
        <v>7</v>
      </c>
      <c r="F1000" s="162"/>
      <c r="G1000" s="163"/>
      <c r="H1000" s="5">
        <f>SUM(H986:H999)</f>
        <v>0</v>
      </c>
      <c r="N1000" s="3"/>
      <c r="O1000" s="3"/>
      <c r="P1000" s="3"/>
      <c r="Q1000" s="3"/>
      <c r="R1000" s="20"/>
      <c r="S1000" s="3"/>
      <c r="V1000" s="19"/>
      <c r="X1000" s="13" t="s">
        <v>16</v>
      </c>
      <c r="Y1000" s="12"/>
      <c r="AA1000" s="161" t="s">
        <v>7</v>
      </c>
      <c r="AB1000" s="162"/>
      <c r="AC1000" s="163"/>
      <c r="AD1000" s="5">
        <f>SUM(AD986:AD999)</f>
        <v>0</v>
      </c>
      <c r="AJ1000" s="3"/>
      <c r="AK1000" s="3"/>
      <c r="AL1000" s="3"/>
      <c r="AM1000" s="3"/>
      <c r="AN1000" s="20"/>
      <c r="AO1000" s="3"/>
    </row>
    <row r="1001" spans="2:41" x14ac:dyDescent="0.25">
      <c r="B1001" s="13" t="s">
        <v>17</v>
      </c>
      <c r="C1001" s="12"/>
      <c r="E1001" s="15"/>
      <c r="F1001" s="15"/>
      <c r="G1001" s="15"/>
      <c r="N1001" s="3"/>
      <c r="O1001" s="3"/>
      <c r="P1001" s="3"/>
      <c r="Q1001" s="3"/>
      <c r="R1001" s="20"/>
      <c r="S1001" s="3"/>
      <c r="V1001" s="19"/>
      <c r="X1001" s="13" t="s">
        <v>17</v>
      </c>
      <c r="Y1001" s="12"/>
      <c r="AA1001" s="15"/>
      <c r="AB1001" s="15"/>
      <c r="AC1001" s="15"/>
      <c r="AJ1001" s="3"/>
      <c r="AK1001" s="3"/>
      <c r="AL1001" s="3"/>
      <c r="AM1001" s="3"/>
      <c r="AN1001" s="20"/>
      <c r="AO1001" s="3"/>
    </row>
    <row r="1002" spans="2:41" x14ac:dyDescent="0.25">
      <c r="B1002" s="14"/>
      <c r="C1002" s="12"/>
      <c r="N1002" s="161" t="s">
        <v>7</v>
      </c>
      <c r="O1002" s="162"/>
      <c r="P1002" s="162"/>
      <c r="Q1002" s="163"/>
      <c r="R1002" s="20">
        <f>SUM(R986:R1001)</f>
        <v>0</v>
      </c>
      <c r="S1002" s="3"/>
      <c r="V1002" s="19"/>
      <c r="X1002" s="14"/>
      <c r="Y1002" s="12"/>
      <c r="AJ1002" s="161" t="s">
        <v>7</v>
      </c>
      <c r="AK1002" s="162"/>
      <c r="AL1002" s="162"/>
      <c r="AM1002" s="163"/>
      <c r="AN1002" s="20">
        <f>SUM(AN986:AN1001)</f>
        <v>0</v>
      </c>
      <c r="AO1002" s="3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V1004" s="19"/>
      <c r="X1004" s="14"/>
      <c r="Y1004" s="12"/>
    </row>
    <row r="1005" spans="2:41" x14ac:dyDescent="0.25">
      <c r="B1005" s="14"/>
      <c r="C1005" s="12"/>
      <c r="E1005" s="16"/>
      <c r="V1005" s="19"/>
      <c r="X1005" s="14"/>
      <c r="Y1005" s="12"/>
      <c r="AA1005" s="16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4"/>
      <c r="C1010" s="12"/>
      <c r="V1010" s="19"/>
      <c r="X1010" s="14"/>
      <c r="Y1010" s="12"/>
    </row>
    <row r="1011" spans="2:27" x14ac:dyDescent="0.25">
      <c r="B1011" s="13"/>
      <c r="C1011" s="12"/>
      <c r="V1011" s="19"/>
      <c r="X1011" s="13"/>
      <c r="Y1011" s="12"/>
    </row>
    <row r="1012" spans="2:27" x14ac:dyDescent="0.25">
      <c r="B1012" s="17" t="s">
        <v>18</v>
      </c>
      <c r="C1012" s="18">
        <f>SUM(C993:C1011)</f>
        <v>0</v>
      </c>
      <c r="D1012" s="30" t="s">
        <v>22</v>
      </c>
      <c r="E1012" s="30" t="s">
        <v>21</v>
      </c>
      <c r="V1012" s="19"/>
      <c r="X1012" s="17" t="s">
        <v>18</v>
      </c>
      <c r="Y1012" s="18">
        <f>SUM(Y993:Y1011)</f>
        <v>0</v>
      </c>
      <c r="Z1012" s="30" t="s">
        <v>22</v>
      </c>
      <c r="AA1012" s="30" t="s">
        <v>21</v>
      </c>
    </row>
    <row r="1013" spans="2:27" x14ac:dyDescent="0.25">
      <c r="E1013" s="1" t="s">
        <v>19</v>
      </c>
      <c r="V1013" s="19"/>
      <c r="AA1013" s="1" t="s">
        <v>19</v>
      </c>
    </row>
    <row r="1014" spans="2:27" x14ac:dyDescent="0.25">
      <c r="V1014" s="19"/>
    </row>
    <row r="1015" spans="2:27" x14ac:dyDescent="0.25">
      <c r="V1015" s="19"/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</row>
    <row r="1026" spans="2:41" x14ac:dyDescent="0.25">
      <c r="V1026" s="19"/>
      <c r="AC1026" s="164" t="s">
        <v>29</v>
      </c>
      <c r="AD1026" s="164"/>
      <c r="AE1026" s="164"/>
    </row>
    <row r="1027" spans="2:41" x14ac:dyDescent="0.25">
      <c r="H1027" s="165" t="s">
        <v>28</v>
      </c>
      <c r="I1027" s="165"/>
      <c r="J1027" s="165"/>
      <c r="V1027" s="19"/>
      <c r="AC1027" s="164"/>
      <c r="AD1027" s="164"/>
      <c r="AE1027" s="164"/>
    </row>
    <row r="1028" spans="2:41" x14ac:dyDescent="0.25">
      <c r="H1028" s="165"/>
      <c r="I1028" s="165"/>
      <c r="J1028" s="165"/>
      <c r="V1028" s="19"/>
      <c r="AC1028" s="164"/>
      <c r="AD1028" s="164"/>
      <c r="AE1028" s="164"/>
    </row>
    <row r="1029" spans="2:41" x14ac:dyDescent="0.25">
      <c r="V1029" s="19"/>
    </row>
    <row r="1030" spans="2:41" x14ac:dyDescent="0.25">
      <c r="V1030" s="19"/>
    </row>
    <row r="1031" spans="2:41" ht="23.25" x14ac:dyDescent="0.35">
      <c r="B1031" s="24" t="s">
        <v>72</v>
      </c>
      <c r="V1031" s="19"/>
      <c r="X1031" s="24" t="s">
        <v>74</v>
      </c>
    </row>
    <row r="1032" spans="2:41" ht="23.25" x14ac:dyDescent="0.35">
      <c r="B1032" s="25" t="s">
        <v>32</v>
      </c>
      <c r="C1032" s="22">
        <f>IF(X984="PAGADO",0,Y989)</f>
        <v>0</v>
      </c>
      <c r="E1032" s="166" t="s">
        <v>20</v>
      </c>
      <c r="F1032" s="166"/>
      <c r="G1032" s="166"/>
      <c r="H1032" s="166"/>
      <c r="V1032" s="19"/>
      <c r="X1032" s="25" t="s">
        <v>32</v>
      </c>
      <c r="Y1032" s="22">
        <f>IF(B1032="PAGADO",0,C1037)</f>
        <v>0</v>
      </c>
      <c r="AA1032" s="166" t="s">
        <v>20</v>
      </c>
      <c r="AB1032" s="166"/>
      <c r="AC1032" s="166"/>
      <c r="AD1032" s="166"/>
    </row>
    <row r="1033" spans="2:41" x14ac:dyDescent="0.25">
      <c r="B1033" s="1" t="s">
        <v>0</v>
      </c>
      <c r="C1033" s="21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9"/>
      <c r="X1033" s="1" t="s">
        <v>0</v>
      </c>
      <c r="Y1033" s="21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2"/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Y1034" s="22"/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" t="s">
        <v>24</v>
      </c>
      <c r="C1035" s="21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20"/>
      <c r="S1035" s="3"/>
      <c r="V1035" s="19"/>
      <c r="X1035" s="1" t="s">
        <v>24</v>
      </c>
      <c r="Y1035" s="21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1" t="s">
        <v>9</v>
      </c>
      <c r="C1036" s="22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X1036" s="1" t="s">
        <v>9</v>
      </c>
      <c r="Y1036" s="22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x14ac:dyDescent="0.25">
      <c r="B1037" s="6" t="s">
        <v>25</v>
      </c>
      <c r="C1037" s="23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20"/>
      <c r="S1037" s="3"/>
      <c r="V1037" s="19"/>
      <c r="X1037" s="6" t="s">
        <v>8</v>
      </c>
      <c r="Y1037" s="23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20"/>
      <c r="AO1037" s="3"/>
    </row>
    <row r="1038" spans="2:41" ht="26.25" x14ac:dyDescent="0.4">
      <c r="B1038" s="167" t="str">
        <f>IF(C1037&lt;0,"NO PAGAR","COBRAR")</f>
        <v>COBRAR</v>
      </c>
      <c r="C1038" s="167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67" t="str">
        <f>IF(Y1037&lt;0,"NO PAGAR","COBRAR")</f>
        <v>COBRAR</v>
      </c>
      <c r="Y1038" s="167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59" t="s">
        <v>9</v>
      </c>
      <c r="C1039" s="160"/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59" t="s">
        <v>9</v>
      </c>
      <c r="Y1039" s="160"/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1" t="str">
        <f>IF(C1073&lt;0,"SALDO A FAVOR","SALDO ADELANTAD0'")</f>
        <v>SALDO ADELANTAD0'</v>
      </c>
      <c r="C1040" s="12">
        <f>IF(Y984&lt;=0,Y984*-1)</f>
        <v>0</v>
      </c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1" t="str">
        <f>IF(C1037&lt;0,"SALDO ADELANTADO","SALDO A FAVOR'")</f>
        <v>SALDO A FAVOR'</v>
      </c>
      <c r="Y1040" s="12">
        <f>IF(C1037&lt;=0,C1037*-1)</f>
        <v>0</v>
      </c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10</v>
      </c>
      <c r="C1041" s="12">
        <f>R1050</f>
        <v>0</v>
      </c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10</v>
      </c>
      <c r="Y1041" s="12">
        <f>AN1050</f>
        <v>0</v>
      </c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11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11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12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12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13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13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14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14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15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15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16</v>
      </c>
      <c r="C1047" s="12"/>
      <c r="E1047" s="9"/>
      <c r="F1047" s="10"/>
      <c r="G1047" s="10"/>
      <c r="H1047" s="5"/>
      <c r="N1047" s="3"/>
      <c r="O1047" s="3"/>
      <c r="P1047" s="3"/>
      <c r="Q1047" s="3"/>
      <c r="R1047" s="20"/>
      <c r="S1047" s="3"/>
      <c r="V1047" s="19"/>
      <c r="X1047" s="13" t="s">
        <v>16</v>
      </c>
      <c r="Y1047" s="12"/>
      <c r="AA1047" s="9"/>
      <c r="AB1047" s="10"/>
      <c r="AC1047" s="10"/>
      <c r="AD1047" s="5"/>
      <c r="AJ1047" s="3"/>
      <c r="AK1047" s="3"/>
      <c r="AL1047" s="3"/>
      <c r="AM1047" s="3"/>
      <c r="AN1047" s="20"/>
      <c r="AO1047" s="3"/>
    </row>
    <row r="1048" spans="2:41" x14ac:dyDescent="0.25">
      <c r="B1048" s="13" t="s">
        <v>17</v>
      </c>
      <c r="C1048" s="12"/>
      <c r="E1048" s="161" t="s">
        <v>7</v>
      </c>
      <c r="F1048" s="162"/>
      <c r="G1048" s="163"/>
      <c r="H1048" s="5">
        <f>SUM(H1034:H1047)</f>
        <v>0</v>
      </c>
      <c r="N1048" s="3"/>
      <c r="O1048" s="3"/>
      <c r="P1048" s="3"/>
      <c r="Q1048" s="3"/>
      <c r="R1048" s="20"/>
      <c r="S1048" s="3"/>
      <c r="V1048" s="19"/>
      <c r="X1048" s="13" t="s">
        <v>17</v>
      </c>
      <c r="Y1048" s="12"/>
      <c r="AA1048" s="161" t="s">
        <v>7</v>
      </c>
      <c r="AB1048" s="162"/>
      <c r="AC1048" s="163"/>
      <c r="AD1048" s="5">
        <f>SUM(AD1034:AD1047)</f>
        <v>0</v>
      </c>
      <c r="AJ1048" s="3"/>
      <c r="AK1048" s="3"/>
      <c r="AL1048" s="3"/>
      <c r="AM1048" s="3"/>
      <c r="AN1048" s="20"/>
      <c r="AO1048" s="3"/>
    </row>
    <row r="1049" spans="2:41" x14ac:dyDescent="0.25">
      <c r="B1049" s="14"/>
      <c r="C1049" s="12"/>
      <c r="E1049" s="15"/>
      <c r="F1049" s="15"/>
      <c r="G1049" s="15"/>
      <c r="N1049" s="3"/>
      <c r="O1049" s="3"/>
      <c r="P1049" s="3"/>
      <c r="Q1049" s="3"/>
      <c r="R1049" s="20"/>
      <c r="S1049" s="3"/>
      <c r="V1049" s="19"/>
      <c r="X1049" s="14"/>
      <c r="Y1049" s="12"/>
      <c r="AA1049" s="15"/>
      <c r="AB1049" s="15"/>
      <c r="AC1049" s="15"/>
      <c r="AJ1049" s="3"/>
      <c r="AK1049" s="3"/>
      <c r="AL1049" s="3"/>
      <c r="AM1049" s="3"/>
      <c r="AN1049" s="20"/>
      <c r="AO1049" s="3"/>
    </row>
    <row r="1050" spans="2:41" x14ac:dyDescent="0.25">
      <c r="B1050" s="14"/>
      <c r="C1050" s="12"/>
      <c r="N1050" s="161" t="s">
        <v>7</v>
      </c>
      <c r="O1050" s="162"/>
      <c r="P1050" s="162"/>
      <c r="Q1050" s="163"/>
      <c r="R1050" s="20">
        <f>SUM(R1034:R1049)</f>
        <v>0</v>
      </c>
      <c r="S1050" s="3"/>
      <c r="V1050" s="19"/>
      <c r="X1050" s="14"/>
      <c r="Y1050" s="12"/>
      <c r="AJ1050" s="161" t="s">
        <v>7</v>
      </c>
      <c r="AK1050" s="162"/>
      <c r="AL1050" s="162"/>
      <c r="AM1050" s="163"/>
      <c r="AN1050" s="20">
        <f>SUM(AN1034:AN1049)</f>
        <v>0</v>
      </c>
      <c r="AO1050" s="3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V1052" s="19"/>
      <c r="X1052" s="14"/>
      <c r="Y1052" s="12"/>
    </row>
    <row r="1053" spans="2:41" x14ac:dyDescent="0.25">
      <c r="B1053" s="14"/>
      <c r="C1053" s="12"/>
      <c r="E1053" s="16"/>
      <c r="V1053" s="19"/>
      <c r="X1053" s="14"/>
      <c r="Y1053" s="12"/>
      <c r="AA1053" s="16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V1055" s="19"/>
      <c r="X1055" s="14"/>
      <c r="Y1055" s="12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4"/>
      <c r="C1057" s="12"/>
      <c r="V1057" s="19"/>
      <c r="X1057" s="14"/>
      <c r="Y1057" s="12"/>
    </row>
    <row r="1058" spans="1:43" x14ac:dyDescent="0.25">
      <c r="B1058" s="13"/>
      <c r="C1058" s="12"/>
      <c r="V1058" s="19"/>
      <c r="X1058" s="13"/>
      <c r="Y1058" s="12"/>
    </row>
    <row r="1059" spans="1:43" x14ac:dyDescent="0.25">
      <c r="B1059" s="17" t="s">
        <v>18</v>
      </c>
      <c r="C1059" s="18">
        <f>SUM(C1040:C1058)</f>
        <v>0</v>
      </c>
      <c r="V1059" s="19"/>
      <c r="X1059" s="17" t="s">
        <v>18</v>
      </c>
      <c r="Y1059" s="18">
        <f>SUM(Y1040:Y1058)</f>
        <v>0</v>
      </c>
    </row>
    <row r="1060" spans="1:43" x14ac:dyDescent="0.25">
      <c r="D1060" s="30" t="s">
        <v>22</v>
      </c>
      <c r="E1060" s="30" t="s">
        <v>21</v>
      </c>
      <c r="V1060" s="19"/>
      <c r="Z1060" s="30" t="s">
        <v>22</v>
      </c>
      <c r="AA1060" s="30" t="s">
        <v>21</v>
      </c>
    </row>
    <row r="1061" spans="1:43" x14ac:dyDescent="0.25">
      <c r="E1061" s="1" t="s">
        <v>19</v>
      </c>
      <c r="V1061" s="19"/>
      <c r="AA1061" s="1" t="s">
        <v>19</v>
      </c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V1067" s="19"/>
    </row>
    <row r="1068" spans="1:43" x14ac:dyDescent="0.25">
      <c r="A1068" s="1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</row>
    <row r="1069" spans="1:4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</row>
    <row r="1070" spans="1:43" x14ac:dyDescent="0.25">
      <c r="A1070" s="1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</row>
    <row r="1071" spans="1:43" x14ac:dyDescent="0.25">
      <c r="V1071" s="19"/>
    </row>
    <row r="1072" spans="1:43" x14ac:dyDescent="0.25">
      <c r="H1072" s="165" t="s">
        <v>30</v>
      </c>
      <c r="I1072" s="165"/>
      <c r="J1072" s="165"/>
      <c r="V1072" s="19"/>
      <c r="AA1072" s="165" t="s">
        <v>31</v>
      </c>
      <c r="AB1072" s="165"/>
      <c r="AC1072" s="165"/>
    </row>
    <row r="1073" spans="2:41" x14ac:dyDescent="0.25">
      <c r="H1073" s="165"/>
      <c r="I1073" s="165"/>
      <c r="J1073" s="165"/>
      <c r="V1073" s="19"/>
      <c r="AA1073" s="165"/>
      <c r="AB1073" s="165"/>
      <c r="AC1073" s="165"/>
    </row>
    <row r="1074" spans="2:41" x14ac:dyDescent="0.25">
      <c r="V1074" s="19"/>
    </row>
    <row r="1075" spans="2:41" x14ac:dyDescent="0.25">
      <c r="V1075" s="19"/>
    </row>
    <row r="1076" spans="2:41" ht="23.25" x14ac:dyDescent="0.35">
      <c r="B1076" s="26" t="s">
        <v>72</v>
      </c>
      <c r="V1076" s="19"/>
      <c r="X1076" s="24" t="s">
        <v>72</v>
      </c>
    </row>
    <row r="1077" spans="2:41" ht="23.25" x14ac:dyDescent="0.35">
      <c r="B1077" s="25" t="s">
        <v>32</v>
      </c>
      <c r="C1077" s="22">
        <f>IF(X1032="PAGADO",0,C1037)</f>
        <v>0</v>
      </c>
      <c r="E1077" s="166" t="s">
        <v>20</v>
      </c>
      <c r="F1077" s="166"/>
      <c r="G1077" s="166"/>
      <c r="H1077" s="166"/>
      <c r="V1077" s="19"/>
      <c r="X1077" s="25" t="s">
        <v>32</v>
      </c>
      <c r="Y1077" s="22">
        <f>IF(B1877="PAGADO",0,C1082)</f>
        <v>0</v>
      </c>
      <c r="AA1077" s="166" t="s">
        <v>20</v>
      </c>
      <c r="AB1077" s="166"/>
      <c r="AC1077" s="166"/>
      <c r="AD1077" s="166"/>
    </row>
    <row r="1078" spans="2:41" x14ac:dyDescent="0.25">
      <c r="B1078" s="1" t="s">
        <v>0</v>
      </c>
      <c r="C1078" s="21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9"/>
      <c r="X1078" s="1" t="s">
        <v>0</v>
      </c>
      <c r="Y1078" s="21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2"/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Y1079" s="22"/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" t="s">
        <v>24</v>
      </c>
      <c r="C1080" s="21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20"/>
      <c r="S1080" s="3"/>
      <c r="V1080" s="19"/>
      <c r="X1080" s="1" t="s">
        <v>24</v>
      </c>
      <c r="Y1080" s="21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1" t="s">
        <v>9</v>
      </c>
      <c r="C1081" s="22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X1081" s="1" t="s">
        <v>9</v>
      </c>
      <c r="Y1081" s="22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x14ac:dyDescent="0.25">
      <c r="B1082" s="6" t="s">
        <v>26</v>
      </c>
      <c r="C1082" s="23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20"/>
      <c r="S1082" s="3"/>
      <c r="V1082" s="19"/>
      <c r="X1082" s="6" t="s">
        <v>27</v>
      </c>
      <c r="Y1082" s="23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20"/>
      <c r="AO1082" s="3"/>
    </row>
    <row r="1083" spans="2:41" ht="23.25" x14ac:dyDescent="0.35">
      <c r="B1083" s="6"/>
      <c r="C1083" s="7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168" t="str">
        <f>IF(Y1082&lt;0,"NO PAGAR","COBRAR'")</f>
        <v>COBRAR'</v>
      </c>
      <c r="Y1083" s="168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ht="23.25" x14ac:dyDescent="0.35">
      <c r="B1084" s="168" t="str">
        <f>IF(C1082&lt;0,"NO PAGAR","COBRAR'")</f>
        <v>COBRAR'</v>
      </c>
      <c r="C1084" s="168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6"/>
      <c r="Y1084" s="8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59" t="s">
        <v>9</v>
      </c>
      <c r="C1085" s="160"/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59" t="s">
        <v>9</v>
      </c>
      <c r="Y1085" s="160"/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1" t="str">
        <f>IF(Y1037&lt;0,"SALDO ADELANTADO","SALDO A FAVOR '")</f>
        <v>SALDO A FAVOR '</v>
      </c>
      <c r="C1086" s="12">
        <f>IF(Y1037&lt;=0,Y1037*-1)</f>
        <v>0</v>
      </c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1" t="str">
        <f>IF(C1082&lt;0,"SALDO ADELANTADO","SALDO A FAVOR'")</f>
        <v>SALDO A FAVOR'</v>
      </c>
      <c r="Y1086" s="12">
        <f>IF(C1082&lt;=0,C1082*-1)</f>
        <v>0</v>
      </c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10</v>
      </c>
      <c r="C1087" s="12">
        <f>R1095</f>
        <v>0</v>
      </c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10</v>
      </c>
      <c r="Y1087" s="12">
        <f>AN1095</f>
        <v>0</v>
      </c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11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11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12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12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13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13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14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14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15</v>
      </c>
      <c r="C1092" s="12"/>
      <c r="E1092" s="9"/>
      <c r="F1092" s="10"/>
      <c r="G1092" s="10"/>
      <c r="H1092" s="5"/>
      <c r="N1092" s="3"/>
      <c r="O1092" s="3"/>
      <c r="P1092" s="3"/>
      <c r="Q1092" s="3"/>
      <c r="R1092" s="20"/>
      <c r="S1092" s="3"/>
      <c r="V1092" s="19"/>
      <c r="X1092" s="13" t="s">
        <v>15</v>
      </c>
      <c r="Y1092" s="12"/>
      <c r="AA1092" s="9"/>
      <c r="AB1092" s="10"/>
      <c r="AC1092" s="10"/>
      <c r="AD1092" s="5"/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16</v>
      </c>
      <c r="C1093" s="12"/>
      <c r="E1093" s="161" t="s">
        <v>7</v>
      </c>
      <c r="F1093" s="162"/>
      <c r="G1093" s="163"/>
      <c r="H1093" s="5">
        <f>SUM(H1079:H1092)</f>
        <v>0</v>
      </c>
      <c r="N1093" s="3"/>
      <c r="O1093" s="3"/>
      <c r="P1093" s="3"/>
      <c r="Q1093" s="3"/>
      <c r="R1093" s="20"/>
      <c r="S1093" s="3"/>
      <c r="V1093" s="19"/>
      <c r="X1093" s="13" t="s">
        <v>16</v>
      </c>
      <c r="Y1093" s="12"/>
      <c r="AA1093" s="161" t="s">
        <v>7</v>
      </c>
      <c r="AB1093" s="162"/>
      <c r="AC1093" s="163"/>
      <c r="AD1093" s="5">
        <f>SUM(AD1079:AD1092)</f>
        <v>0</v>
      </c>
      <c r="AJ1093" s="3"/>
      <c r="AK1093" s="3"/>
      <c r="AL1093" s="3"/>
      <c r="AM1093" s="3"/>
      <c r="AN1093" s="20"/>
      <c r="AO1093" s="3"/>
    </row>
    <row r="1094" spans="2:41" x14ac:dyDescent="0.25">
      <c r="B1094" s="13" t="s">
        <v>17</v>
      </c>
      <c r="C1094" s="12"/>
      <c r="E1094" s="15"/>
      <c r="F1094" s="15"/>
      <c r="G1094" s="15"/>
      <c r="N1094" s="3"/>
      <c r="O1094" s="3"/>
      <c r="P1094" s="3"/>
      <c r="Q1094" s="3"/>
      <c r="R1094" s="20"/>
      <c r="S1094" s="3"/>
      <c r="V1094" s="19"/>
      <c r="X1094" s="13" t="s">
        <v>17</v>
      </c>
      <c r="Y1094" s="12"/>
      <c r="AA1094" s="15"/>
      <c r="AB1094" s="15"/>
      <c r="AC1094" s="15"/>
      <c r="AJ1094" s="3"/>
      <c r="AK1094" s="3"/>
      <c r="AL1094" s="3"/>
      <c r="AM1094" s="3"/>
      <c r="AN1094" s="20"/>
      <c r="AO1094" s="3"/>
    </row>
    <row r="1095" spans="2:41" x14ac:dyDescent="0.25">
      <c r="B1095" s="14"/>
      <c r="C1095" s="12"/>
      <c r="N1095" s="161" t="s">
        <v>7</v>
      </c>
      <c r="O1095" s="162"/>
      <c r="P1095" s="162"/>
      <c r="Q1095" s="163"/>
      <c r="R1095" s="20">
        <f>SUM(R1079:R1094)</f>
        <v>0</v>
      </c>
      <c r="S1095" s="3"/>
      <c r="V1095" s="19"/>
      <c r="X1095" s="14"/>
      <c r="Y1095" s="12"/>
      <c r="AJ1095" s="161" t="s">
        <v>7</v>
      </c>
      <c r="AK1095" s="162"/>
      <c r="AL1095" s="162"/>
      <c r="AM1095" s="163"/>
      <c r="AN1095" s="20">
        <f>SUM(AN1079:AN1094)</f>
        <v>0</v>
      </c>
      <c r="AO1095" s="3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V1097" s="19"/>
      <c r="X1097" s="14"/>
      <c r="Y1097" s="12"/>
    </row>
    <row r="1098" spans="2:41" x14ac:dyDescent="0.25">
      <c r="B1098" s="14"/>
      <c r="C1098" s="12"/>
      <c r="E1098" s="16"/>
      <c r="V1098" s="19"/>
      <c r="X1098" s="14"/>
      <c r="Y1098" s="12"/>
      <c r="AA1098" s="16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4"/>
      <c r="C1103" s="12"/>
      <c r="V1103" s="19"/>
      <c r="X1103" s="14"/>
      <c r="Y1103" s="12"/>
    </row>
    <row r="1104" spans="2:41" x14ac:dyDescent="0.25">
      <c r="B1104" s="13"/>
      <c r="C1104" s="12"/>
      <c r="V1104" s="19"/>
      <c r="X1104" s="13"/>
      <c r="Y1104" s="12"/>
    </row>
    <row r="1105" spans="2:27" x14ac:dyDescent="0.25">
      <c r="B1105" s="17" t="s">
        <v>18</v>
      </c>
      <c r="C1105" s="18">
        <f>SUM(C1086:C1104)</f>
        <v>0</v>
      </c>
      <c r="D1105" s="30" t="s">
        <v>22</v>
      </c>
      <c r="E1105" s="30" t="s">
        <v>21</v>
      </c>
      <c r="V1105" s="19"/>
      <c r="X1105" s="17" t="s">
        <v>18</v>
      </c>
      <c r="Y1105" s="18">
        <f>SUM(Y1086:Y1104)</f>
        <v>0</v>
      </c>
      <c r="Z1105" s="30" t="s">
        <v>22</v>
      </c>
      <c r="AA1105" s="30" t="s">
        <v>21</v>
      </c>
    </row>
    <row r="1106" spans="2:27" x14ac:dyDescent="0.25">
      <c r="E1106" s="1" t="s">
        <v>19</v>
      </c>
      <c r="V1106" s="19"/>
      <c r="AA1106" s="1" t="s">
        <v>19</v>
      </c>
    </row>
    <row r="1107" spans="2:27" x14ac:dyDescent="0.25">
      <c r="V1107" s="19"/>
    </row>
    <row r="1108" spans="2:27" x14ac:dyDescent="0.25">
      <c r="V1108" s="19"/>
    </row>
    <row r="1109" spans="2:27" x14ac:dyDescent="0.25">
      <c r="V1109" s="19"/>
    </row>
    <row r="1110" spans="2:27" x14ac:dyDescent="0.25">
      <c r="V1110" s="19"/>
    </row>
    <row r="1111" spans="2:27" x14ac:dyDescent="0.25">
      <c r="V1111" s="19"/>
    </row>
    <row r="1112" spans="2:27" x14ac:dyDescent="0.25">
      <c r="V1112" s="19"/>
    </row>
    <row r="1113" spans="2:27" x14ac:dyDescent="0.25">
      <c r="V1113" s="19"/>
    </row>
    <row r="1114" spans="2:27" x14ac:dyDescent="0.25">
      <c r="V1114" s="19"/>
    </row>
    <row r="1115" spans="2:27" x14ac:dyDescent="0.25">
      <c r="V1115" s="19"/>
    </row>
    <row r="1116" spans="2:27" x14ac:dyDescent="0.25">
      <c r="V1116" s="19"/>
    </row>
    <row r="1117" spans="2:27" x14ac:dyDescent="0.25">
      <c r="V1117" s="19"/>
    </row>
    <row r="1118" spans="2:27" x14ac:dyDescent="0.25">
      <c r="V1118" s="19"/>
    </row>
    <row r="1119" spans="2:27" x14ac:dyDescent="0.25">
      <c r="V1119" s="19"/>
    </row>
    <row r="1120" spans="2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  <row r="1222" spans="22:22" x14ac:dyDescent="0.25">
      <c r="V1222" s="19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R328" zoomScaleNormal="100" workbookViewId="0">
      <selection activeCell="X349" sqref="X349"/>
    </sheetView>
  </sheetViews>
  <sheetFormatPr baseColWidth="10" defaultRowHeight="15" x14ac:dyDescent="0.25"/>
  <cols>
    <col min="1" max="1" width="11.42578125" style="30"/>
    <col min="2" max="2" width="26.5703125" style="30" customWidth="1"/>
    <col min="3" max="3" width="16.85546875" style="30" customWidth="1"/>
    <col min="4" max="5" width="11.42578125" style="30"/>
    <col min="6" max="8" width="12.85546875" style="30" customWidth="1"/>
    <col min="9" max="23" width="11.42578125" style="30"/>
    <col min="24" max="24" width="28.28515625" style="30" customWidth="1"/>
    <col min="25" max="25" width="16.7109375" style="30" customWidth="1"/>
    <col min="26" max="28" width="11.42578125" style="30"/>
    <col min="29" max="29" width="14" style="30" customWidth="1"/>
    <col min="30" max="16384" width="11.42578125" style="30"/>
  </cols>
  <sheetData>
    <row r="1" spans="2:41" x14ac:dyDescent="0.25">
      <c r="V1" s="19"/>
    </row>
    <row r="2" spans="2:41" x14ac:dyDescent="0.25">
      <c r="V2" s="19"/>
      <c r="AC2" s="164" t="s">
        <v>29</v>
      </c>
      <c r="AD2" s="164"/>
      <c r="AE2" s="164"/>
    </row>
    <row r="3" spans="2:41" x14ac:dyDescent="0.25">
      <c r="H3" s="165" t="s">
        <v>28</v>
      </c>
      <c r="I3" s="165"/>
      <c r="J3" s="165"/>
      <c r="V3" s="19"/>
      <c r="AC3" s="164"/>
      <c r="AD3" s="164"/>
      <c r="AE3" s="164"/>
    </row>
    <row r="4" spans="2:41" x14ac:dyDescent="0.25">
      <c r="H4" s="165"/>
      <c r="I4" s="165"/>
      <c r="J4" s="165"/>
      <c r="V4" s="19"/>
      <c r="AC4" s="164"/>
      <c r="AD4" s="164"/>
      <c r="AE4" s="164"/>
    </row>
    <row r="5" spans="2:41" x14ac:dyDescent="0.25">
      <c r="V5" s="19"/>
    </row>
    <row r="6" spans="2:41" x14ac:dyDescent="0.25">
      <c r="V6" s="19"/>
    </row>
    <row r="7" spans="2:41" ht="23.25" x14ac:dyDescent="0.35">
      <c r="B7" s="24" t="s">
        <v>23</v>
      </c>
      <c r="V7" s="19"/>
      <c r="X7" s="24" t="s">
        <v>23</v>
      </c>
    </row>
    <row r="8" spans="2:41" ht="23.25" x14ac:dyDescent="0.35">
      <c r="B8" s="25" t="s">
        <v>75</v>
      </c>
      <c r="C8" s="22"/>
      <c r="E8" s="166" t="s">
        <v>20</v>
      </c>
      <c r="F8" s="166"/>
      <c r="G8" s="166"/>
      <c r="H8" s="166"/>
      <c r="V8" s="19"/>
      <c r="X8" s="25" t="s">
        <v>82</v>
      </c>
      <c r="Y8" s="22">
        <f>IF(B8="PAGADO",0,C13)</f>
        <v>0</v>
      </c>
      <c r="AA8" s="166" t="s">
        <v>62</v>
      </c>
      <c r="AB8" s="166"/>
      <c r="AC8" s="166"/>
      <c r="AD8" s="166"/>
    </row>
    <row r="9" spans="2:41" x14ac:dyDescent="0.25">
      <c r="B9" s="1" t="s">
        <v>0</v>
      </c>
      <c r="C9" s="21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9"/>
      <c r="X9" s="1" t="s">
        <v>0</v>
      </c>
      <c r="Y9" s="21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2"/>
      <c r="E10" s="4"/>
      <c r="F10" s="3"/>
      <c r="G10" s="3"/>
      <c r="H10" s="5"/>
      <c r="N10" s="3"/>
      <c r="O10" s="3"/>
      <c r="P10" s="3"/>
      <c r="Q10" s="3"/>
      <c r="R10" s="20"/>
      <c r="S10" s="3"/>
      <c r="V10" s="19"/>
      <c r="Y10" s="22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20"/>
      <c r="AO10" s="3"/>
    </row>
    <row r="11" spans="2:41" x14ac:dyDescent="0.25">
      <c r="B11" s="1" t="s">
        <v>24</v>
      </c>
      <c r="C11" s="21">
        <f>H24</f>
        <v>0</v>
      </c>
      <c r="E11" s="4"/>
      <c r="F11" s="3"/>
      <c r="G11" s="3"/>
      <c r="H11" s="5"/>
      <c r="N11" s="3"/>
      <c r="O11" s="3"/>
      <c r="P11" s="3"/>
      <c r="Q11" s="3"/>
      <c r="R11" s="20"/>
      <c r="S11" s="3"/>
      <c r="V11" s="19"/>
      <c r="X11" s="1" t="s">
        <v>24</v>
      </c>
      <c r="Y11" s="21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20"/>
      <c r="AO11" s="3"/>
    </row>
    <row r="12" spans="2:41" x14ac:dyDescent="0.25">
      <c r="B12" s="1" t="s">
        <v>9</v>
      </c>
      <c r="C12" s="22">
        <f>C35</f>
        <v>0</v>
      </c>
      <c r="E12" s="4"/>
      <c r="F12" s="3"/>
      <c r="G12" s="3"/>
      <c r="H12" s="5"/>
      <c r="N12" s="3"/>
      <c r="O12" s="3"/>
      <c r="P12" s="3"/>
      <c r="Q12" s="3"/>
      <c r="R12" s="20"/>
      <c r="S12" s="3"/>
      <c r="V12" s="19"/>
      <c r="X12" s="1" t="s">
        <v>9</v>
      </c>
      <c r="Y12" s="22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20"/>
      <c r="AO12" s="3"/>
    </row>
    <row r="13" spans="2:41" x14ac:dyDescent="0.25">
      <c r="B13" s="6" t="s">
        <v>25</v>
      </c>
      <c r="C13" s="23">
        <f>C11-C12</f>
        <v>0</v>
      </c>
      <c r="E13" s="4"/>
      <c r="F13" s="3"/>
      <c r="G13" s="3"/>
      <c r="H13" s="5"/>
      <c r="N13" s="3"/>
      <c r="O13" s="3"/>
      <c r="P13" s="3"/>
      <c r="Q13" s="3"/>
      <c r="R13" s="20"/>
      <c r="S13" s="3"/>
      <c r="V13" s="19"/>
      <c r="X13" s="6" t="s">
        <v>8</v>
      </c>
      <c r="Y13" s="23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20"/>
      <c r="AO13" s="3"/>
    </row>
    <row r="14" spans="2:41" ht="26.25" x14ac:dyDescent="0.4">
      <c r="B14" s="167" t="str">
        <f>IF(C13&lt;0,"NO PAGAR","COBRAR")</f>
        <v>COBRAR</v>
      </c>
      <c r="C14" s="167"/>
      <c r="E14" s="9"/>
      <c r="F14" s="10"/>
      <c r="G14" s="10"/>
      <c r="H14" s="5"/>
      <c r="N14" s="3"/>
      <c r="O14" s="3"/>
      <c r="P14" s="3"/>
      <c r="Q14" s="3"/>
      <c r="R14" s="20"/>
      <c r="S14" s="3"/>
      <c r="V14" s="19"/>
      <c r="X14" s="167" t="str">
        <f>IF(Y13&lt;0,"NO PAGAR","COBRAR")</f>
        <v>COBRAR</v>
      </c>
      <c r="Y14" s="167"/>
      <c r="AA14" s="9">
        <v>44875</v>
      </c>
      <c r="AB14" s="10" t="s">
        <v>168</v>
      </c>
      <c r="AC14" s="10" t="s">
        <v>170</v>
      </c>
      <c r="AD14" s="5">
        <v>10</v>
      </c>
      <c r="AE14" s="3" t="s">
        <v>123</v>
      </c>
      <c r="AJ14" s="3"/>
      <c r="AK14" s="3"/>
      <c r="AL14" s="3"/>
      <c r="AM14" s="3"/>
      <c r="AN14" s="20"/>
      <c r="AO14" s="3"/>
    </row>
    <row r="15" spans="2:41" x14ac:dyDescent="0.25">
      <c r="B15" s="159" t="s">
        <v>9</v>
      </c>
      <c r="C15" s="160"/>
      <c r="E15" s="9"/>
      <c r="F15" s="10"/>
      <c r="G15" s="10"/>
      <c r="H15" s="5"/>
      <c r="N15" s="3"/>
      <c r="O15" s="3"/>
      <c r="P15" s="3"/>
      <c r="Q15" s="3"/>
      <c r="R15" s="20"/>
      <c r="S15" s="3"/>
      <c r="V15" s="19"/>
      <c r="X15" s="159" t="s">
        <v>9</v>
      </c>
      <c r="Y15" s="160"/>
      <c r="AA15" s="9">
        <v>44880</v>
      </c>
      <c r="AB15" s="10" t="s">
        <v>168</v>
      </c>
      <c r="AC15" s="10" t="s">
        <v>169</v>
      </c>
      <c r="AD15" s="5">
        <v>10</v>
      </c>
      <c r="AE15" s="3" t="s">
        <v>115</v>
      </c>
      <c r="AJ15" s="3"/>
      <c r="AK15" s="3"/>
      <c r="AL15" s="3"/>
      <c r="AM15" s="3"/>
      <c r="AN15" s="20"/>
      <c r="AO15" s="3"/>
    </row>
    <row r="16" spans="2:41" x14ac:dyDescent="0.25">
      <c r="B16" s="11" t="str">
        <f>IF(C49&lt;0,"SALDO A FAVOR","SALDO ADELANTAD0'")</f>
        <v>SALDO ADELANTAD0'</v>
      </c>
      <c r="C16" s="12"/>
      <c r="E16" s="9"/>
      <c r="F16" s="10"/>
      <c r="G16" s="10"/>
      <c r="H16" s="5"/>
      <c r="N16" s="3"/>
      <c r="O16" s="3"/>
      <c r="P16" s="3"/>
      <c r="Q16" s="3"/>
      <c r="R16" s="20"/>
      <c r="S16" s="3"/>
      <c r="V16" s="19"/>
      <c r="X16" s="11" t="str">
        <f>IF(C13&lt;0,"SALDO ADELANTADO","SALDO A FAVOR'")</f>
        <v>SALDO A FAVOR'</v>
      </c>
      <c r="Y16" s="12">
        <f>IF(C13&lt;=0,C13*-1)</f>
        <v>0</v>
      </c>
      <c r="AA16" s="9">
        <v>44881</v>
      </c>
      <c r="AB16" s="10" t="s">
        <v>168</v>
      </c>
      <c r="AC16" s="10" t="s">
        <v>169</v>
      </c>
      <c r="AD16" s="5">
        <v>10</v>
      </c>
      <c r="AE16" s="3" t="s">
        <v>118</v>
      </c>
      <c r="AJ16" s="3"/>
      <c r="AK16" s="3"/>
      <c r="AL16" s="3"/>
      <c r="AM16" s="3"/>
      <c r="AN16" s="20"/>
      <c r="AO16" s="3"/>
    </row>
    <row r="17" spans="2:41" x14ac:dyDescent="0.25">
      <c r="B17" s="13" t="s">
        <v>10</v>
      </c>
      <c r="C17" s="12">
        <f>R26</f>
        <v>0</v>
      </c>
      <c r="E17" s="9"/>
      <c r="F17" s="10"/>
      <c r="G17" s="10"/>
      <c r="H17" s="5"/>
      <c r="N17" s="3"/>
      <c r="O17" s="3"/>
      <c r="P17" s="3"/>
      <c r="Q17" s="3"/>
      <c r="R17" s="20"/>
      <c r="S17" s="3"/>
      <c r="V17" s="19"/>
      <c r="X17" s="13" t="s">
        <v>10</v>
      </c>
      <c r="Y17" s="12">
        <f>AN26</f>
        <v>0</v>
      </c>
      <c r="AA17" s="9">
        <v>44882</v>
      </c>
      <c r="AB17" s="10" t="s">
        <v>168</v>
      </c>
      <c r="AC17" s="10" t="s">
        <v>170</v>
      </c>
      <c r="AD17" s="5">
        <v>10</v>
      </c>
      <c r="AE17" s="3" t="s">
        <v>122</v>
      </c>
      <c r="AJ17" s="3"/>
      <c r="AK17" s="3"/>
      <c r="AL17" s="3"/>
      <c r="AM17" s="3"/>
      <c r="AN17" s="20"/>
      <c r="AO17" s="3"/>
    </row>
    <row r="18" spans="2:41" x14ac:dyDescent="0.25">
      <c r="B18" s="13" t="s">
        <v>11</v>
      </c>
      <c r="C18" s="12"/>
      <c r="E18" s="9"/>
      <c r="F18" s="10"/>
      <c r="G18" s="10"/>
      <c r="H18" s="5"/>
      <c r="N18" s="3"/>
      <c r="O18" s="3"/>
      <c r="P18" s="3"/>
      <c r="Q18" s="3"/>
      <c r="R18" s="20"/>
      <c r="S18" s="3"/>
      <c r="V18" s="19"/>
      <c r="X18" s="13" t="s">
        <v>11</v>
      </c>
      <c r="Y18" s="12"/>
      <c r="AA18" s="9">
        <v>44894</v>
      </c>
      <c r="AB18" s="10" t="s">
        <v>168</v>
      </c>
      <c r="AC18" s="10" t="s">
        <v>150</v>
      </c>
      <c r="AD18" s="5">
        <v>10</v>
      </c>
      <c r="AE18" s="3" t="s">
        <v>103</v>
      </c>
      <c r="AJ18" s="3"/>
      <c r="AK18" s="3"/>
      <c r="AL18" s="3"/>
      <c r="AM18" s="3"/>
      <c r="AN18" s="20"/>
      <c r="AO18" s="3"/>
    </row>
    <row r="19" spans="2:41" x14ac:dyDescent="0.25">
      <c r="B19" s="13" t="s">
        <v>12</v>
      </c>
      <c r="C19" s="12"/>
      <c r="E19" s="9"/>
      <c r="F19" s="10"/>
      <c r="G19" s="10"/>
      <c r="H19" s="5"/>
      <c r="N19" s="3"/>
      <c r="O19" s="3"/>
      <c r="P19" s="3"/>
      <c r="Q19" s="3"/>
      <c r="R19" s="20"/>
      <c r="S19" s="3"/>
      <c r="V19" s="19"/>
      <c r="X19" s="13" t="s">
        <v>12</v>
      </c>
      <c r="Y19" s="12"/>
      <c r="AA19" s="9">
        <v>44896</v>
      </c>
      <c r="AB19" s="10" t="s">
        <v>168</v>
      </c>
      <c r="AC19" s="10" t="s">
        <v>170</v>
      </c>
      <c r="AD19" s="5">
        <v>10</v>
      </c>
      <c r="AE19" s="3" t="s">
        <v>120</v>
      </c>
      <c r="AJ19" s="3"/>
      <c r="AK19" s="3"/>
      <c r="AL19" s="3"/>
      <c r="AM19" s="3"/>
      <c r="AN19" s="20"/>
      <c r="AO19" s="3"/>
    </row>
    <row r="20" spans="2:41" x14ac:dyDescent="0.25">
      <c r="B20" s="13" t="s">
        <v>13</v>
      </c>
      <c r="C20" s="12"/>
      <c r="E20" s="9"/>
      <c r="F20" s="10"/>
      <c r="G20" s="10"/>
      <c r="H20" s="5"/>
      <c r="N20" s="3"/>
      <c r="O20" s="3"/>
      <c r="P20" s="3"/>
      <c r="Q20" s="3"/>
      <c r="R20" s="20"/>
      <c r="S20" s="3"/>
      <c r="V20" s="19"/>
      <c r="X20" s="13" t="s">
        <v>13</v>
      </c>
      <c r="Y20" s="12"/>
      <c r="AA20" s="9">
        <v>44898</v>
      </c>
      <c r="AB20" s="10" t="s">
        <v>168</v>
      </c>
      <c r="AC20" s="10" t="s">
        <v>169</v>
      </c>
      <c r="AD20" s="5">
        <v>10</v>
      </c>
      <c r="AE20" s="3" t="s">
        <v>125</v>
      </c>
      <c r="AJ20" s="3"/>
      <c r="AK20" s="3"/>
      <c r="AL20" s="3"/>
      <c r="AM20" s="3"/>
      <c r="AN20" s="20"/>
      <c r="AO20" s="3"/>
    </row>
    <row r="21" spans="2:41" x14ac:dyDescent="0.25">
      <c r="B21" s="13" t="s">
        <v>14</v>
      </c>
      <c r="C21" s="12"/>
      <c r="E21" s="9"/>
      <c r="F21" s="10"/>
      <c r="G21" s="10"/>
      <c r="H21" s="5"/>
      <c r="N21" s="3"/>
      <c r="O21" s="3"/>
      <c r="P21" s="3"/>
      <c r="Q21" s="3"/>
      <c r="R21" s="20"/>
      <c r="S21" s="3"/>
      <c r="V21" s="19"/>
      <c r="X21" s="13" t="s">
        <v>14</v>
      </c>
      <c r="Y21" s="12"/>
      <c r="AA21" s="9">
        <v>45265</v>
      </c>
      <c r="AB21" s="10" t="s">
        <v>168</v>
      </c>
      <c r="AC21" s="10" t="s">
        <v>169</v>
      </c>
      <c r="AD21" s="5">
        <v>10</v>
      </c>
      <c r="AE21" s="3" t="s">
        <v>103</v>
      </c>
      <c r="AJ21" s="3"/>
      <c r="AK21" s="3"/>
      <c r="AL21" s="3"/>
      <c r="AM21" s="3"/>
      <c r="AN21" s="20"/>
      <c r="AO21" s="3"/>
    </row>
    <row r="22" spans="2:41" x14ac:dyDescent="0.25">
      <c r="B22" s="13" t="s">
        <v>15</v>
      </c>
      <c r="C22" s="12"/>
      <c r="E22" s="9"/>
      <c r="F22" s="10"/>
      <c r="G22" s="10"/>
      <c r="H22" s="5"/>
      <c r="N22" s="3"/>
      <c r="O22" s="3"/>
      <c r="P22" s="3"/>
      <c r="Q22" s="3"/>
      <c r="R22" s="20"/>
      <c r="S22" s="3"/>
      <c r="V22" s="19"/>
      <c r="X22" s="13" t="s">
        <v>15</v>
      </c>
      <c r="Y22" s="12"/>
      <c r="AA22" s="9"/>
      <c r="AB22" s="10"/>
      <c r="AC22" s="10"/>
      <c r="AD22" s="5"/>
      <c r="AE22" s="3"/>
      <c r="AJ22" s="3"/>
      <c r="AK22" s="3"/>
      <c r="AL22" s="3"/>
      <c r="AM22" s="3"/>
      <c r="AN22" s="20"/>
      <c r="AO22" s="3"/>
    </row>
    <row r="23" spans="2:41" x14ac:dyDescent="0.25">
      <c r="B23" s="13" t="s">
        <v>16</v>
      </c>
      <c r="C23" s="12"/>
      <c r="E23" s="9"/>
      <c r="F23" s="10"/>
      <c r="G23" s="10"/>
      <c r="H23" s="5"/>
      <c r="N23" s="3"/>
      <c r="O23" s="3"/>
      <c r="P23" s="3"/>
      <c r="Q23" s="3"/>
      <c r="R23" s="20"/>
      <c r="S23" s="3"/>
      <c r="V23" s="19"/>
      <c r="X23" s="13" t="s">
        <v>16</v>
      </c>
      <c r="Y23" s="12"/>
      <c r="AA23" s="9"/>
      <c r="AB23" s="10"/>
      <c r="AC23" s="10"/>
      <c r="AD23" s="5"/>
      <c r="AE23" s="3"/>
      <c r="AJ23" s="3"/>
      <c r="AK23" s="3"/>
      <c r="AL23" s="3"/>
      <c r="AM23" s="3"/>
      <c r="AN23" s="20"/>
      <c r="AO23" s="3"/>
    </row>
    <row r="24" spans="2:41" x14ac:dyDescent="0.25">
      <c r="B24" s="13" t="s">
        <v>17</v>
      </c>
      <c r="C24" s="12"/>
      <c r="E24" s="161" t="s">
        <v>7</v>
      </c>
      <c r="F24" s="162"/>
      <c r="G24" s="163"/>
      <c r="H24" s="5">
        <f>SUM(H10:H23)</f>
        <v>0</v>
      </c>
      <c r="N24" s="3"/>
      <c r="O24" s="3"/>
      <c r="P24" s="3"/>
      <c r="Q24" s="3"/>
      <c r="R24" s="20"/>
      <c r="S24" s="3"/>
      <c r="V24" s="19"/>
      <c r="X24" s="13" t="s">
        <v>17</v>
      </c>
      <c r="Y24" s="12"/>
      <c r="AA24" s="161" t="s">
        <v>7</v>
      </c>
      <c r="AB24" s="162"/>
      <c r="AC24" s="163"/>
      <c r="AD24" s="5">
        <f>SUM(AD10:AD23)</f>
        <v>120</v>
      </c>
      <c r="AE24" s="20">
        <f>AD24*0.99</f>
        <v>118.8</v>
      </c>
      <c r="AJ24" s="3"/>
      <c r="AK24" s="3"/>
      <c r="AL24" s="3"/>
      <c r="AM24" s="3"/>
      <c r="AN24" s="20"/>
      <c r="AO24" s="3"/>
    </row>
    <row r="25" spans="2:41" x14ac:dyDescent="0.25">
      <c r="B25" s="14"/>
      <c r="C25" s="12"/>
      <c r="E25" s="15"/>
      <c r="F25" s="15"/>
      <c r="G25" s="15"/>
      <c r="N25" s="3"/>
      <c r="O25" s="3"/>
      <c r="P25" s="3"/>
      <c r="Q25" s="3"/>
      <c r="R25" s="20"/>
      <c r="S25" s="3"/>
      <c r="V25" s="19"/>
      <c r="X25" s="14"/>
      <c r="Y25" s="12"/>
      <c r="AA25" s="15"/>
      <c r="AB25" s="15"/>
      <c r="AC25" s="15"/>
      <c r="AJ25" s="3"/>
      <c r="AK25" s="3"/>
      <c r="AL25" s="3"/>
      <c r="AM25" s="3"/>
      <c r="AN25" s="20"/>
      <c r="AO25" s="3"/>
    </row>
    <row r="26" spans="2:41" x14ac:dyDescent="0.25">
      <c r="B26" s="14"/>
      <c r="C26" s="12"/>
      <c r="N26" s="161" t="s">
        <v>7</v>
      </c>
      <c r="O26" s="162"/>
      <c r="P26" s="162"/>
      <c r="Q26" s="163"/>
      <c r="R26" s="20">
        <f>SUM(R10:R25)</f>
        <v>0</v>
      </c>
      <c r="S26" s="3"/>
      <c r="V26" s="19"/>
      <c r="X26" s="14"/>
      <c r="Y26" s="12"/>
      <c r="AJ26" s="161" t="s">
        <v>7</v>
      </c>
      <c r="AK26" s="162"/>
      <c r="AL26" s="162"/>
      <c r="AM26" s="163"/>
      <c r="AN26" s="20">
        <f>SUM(AN10:AN25)</f>
        <v>0</v>
      </c>
      <c r="AO26" s="3"/>
    </row>
    <row r="27" spans="2:41" x14ac:dyDescent="0.25">
      <c r="B27" s="14"/>
      <c r="C27" s="12"/>
      <c r="V27" s="19"/>
      <c r="X27" s="14"/>
      <c r="Y27" s="12"/>
    </row>
    <row r="28" spans="2:41" x14ac:dyDescent="0.25">
      <c r="B28" s="14"/>
      <c r="C28" s="12"/>
      <c r="V28" s="19"/>
      <c r="X28" s="14"/>
      <c r="Y28" s="12"/>
    </row>
    <row r="29" spans="2:41" x14ac:dyDescent="0.25">
      <c r="B29" s="14"/>
      <c r="C29" s="12"/>
      <c r="E29" s="16"/>
      <c r="V29" s="19"/>
      <c r="X29" s="14"/>
      <c r="Y29" s="12"/>
      <c r="AA29" s="16"/>
    </row>
    <row r="30" spans="2:41" x14ac:dyDescent="0.25">
      <c r="B30" s="14"/>
      <c r="C30" s="12"/>
      <c r="V30" s="19"/>
      <c r="X30" s="14"/>
      <c r="Y30" s="12"/>
    </row>
    <row r="31" spans="2:41" x14ac:dyDescent="0.25">
      <c r="B31" s="14"/>
      <c r="C31" s="12"/>
      <c r="V31" s="19"/>
      <c r="X31" s="14"/>
      <c r="Y31" s="12"/>
    </row>
    <row r="32" spans="2:41" x14ac:dyDescent="0.25">
      <c r="B32" s="14"/>
      <c r="C32" s="12"/>
      <c r="V32" s="19"/>
      <c r="X32" s="14"/>
      <c r="Y32" s="12"/>
    </row>
    <row r="33" spans="1:52" x14ac:dyDescent="0.25">
      <c r="B33" s="14"/>
      <c r="C33" s="12"/>
      <c r="V33" s="19"/>
      <c r="X33" s="14"/>
      <c r="Y33" s="12"/>
    </row>
    <row r="34" spans="1:52" x14ac:dyDescent="0.25">
      <c r="B34" s="13"/>
      <c r="C34" s="12"/>
      <c r="V34" s="19"/>
      <c r="X34" s="13"/>
      <c r="Y34" s="12"/>
    </row>
    <row r="35" spans="1:52" x14ac:dyDescent="0.25">
      <c r="B35" s="17" t="s">
        <v>18</v>
      </c>
      <c r="C35" s="18">
        <f>SUM(C16:C34)</f>
        <v>0</v>
      </c>
      <c r="V35" s="19"/>
      <c r="X35" s="17" t="s">
        <v>18</v>
      </c>
      <c r="Y35" s="18">
        <f>SUM(Y16:Y34)</f>
        <v>0</v>
      </c>
    </row>
    <row r="36" spans="1:52" x14ac:dyDescent="0.25">
      <c r="D36" s="30" t="s">
        <v>22</v>
      </c>
      <c r="E36" s="30" t="s">
        <v>21</v>
      </c>
      <c r="V36" s="19"/>
      <c r="Z36" s="30" t="s">
        <v>22</v>
      </c>
      <c r="AA36" s="30" t="s">
        <v>21</v>
      </c>
    </row>
    <row r="37" spans="1:52" x14ac:dyDescent="0.25">
      <c r="E37" s="1" t="s">
        <v>19</v>
      </c>
      <c r="V37" s="19"/>
      <c r="AA37" s="1" t="s">
        <v>19</v>
      </c>
    </row>
    <row r="38" spans="1:52" x14ac:dyDescent="0.25">
      <c r="V38" s="19"/>
    </row>
    <row r="39" spans="1:52" x14ac:dyDescent="0.25">
      <c r="V39" s="19"/>
    </row>
    <row r="40" spans="1:52" x14ac:dyDescent="0.25">
      <c r="V40" s="19"/>
    </row>
    <row r="41" spans="1:52" x14ac:dyDescent="0.25">
      <c r="V41" s="19"/>
    </row>
    <row r="42" spans="1:52" x14ac:dyDescent="0.25">
      <c r="V42" s="19"/>
    </row>
    <row r="43" spans="1:52" x14ac:dyDescent="0.25">
      <c r="V43" s="19"/>
    </row>
    <row r="44" spans="1:52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</row>
    <row r="45" spans="1:52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</row>
    <row r="46" spans="1:52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</row>
    <row r="47" spans="1:52" x14ac:dyDescent="0.25">
      <c r="V47" s="19"/>
    </row>
    <row r="48" spans="1:52" x14ac:dyDescent="0.25">
      <c r="H48" s="165" t="s">
        <v>30</v>
      </c>
      <c r="I48" s="165"/>
      <c r="J48" s="165"/>
      <c r="V48" s="19"/>
      <c r="AA48" s="165" t="s">
        <v>31</v>
      </c>
      <c r="AB48" s="165"/>
      <c r="AC48" s="165"/>
    </row>
    <row r="49" spans="2:41" x14ac:dyDescent="0.25">
      <c r="H49" s="165"/>
      <c r="I49" s="165"/>
      <c r="J49" s="165"/>
      <c r="V49" s="19"/>
      <c r="AA49" s="165"/>
      <c r="AB49" s="165"/>
      <c r="AC49" s="165"/>
    </row>
    <row r="50" spans="2:41" x14ac:dyDescent="0.25">
      <c r="V50" s="19"/>
    </row>
    <row r="51" spans="2:41" x14ac:dyDescent="0.25">
      <c r="V51" s="19"/>
    </row>
    <row r="52" spans="2:41" ht="23.25" x14ac:dyDescent="0.35">
      <c r="B52" s="24" t="s">
        <v>23</v>
      </c>
      <c r="C52" s="22"/>
      <c r="V52" s="19"/>
      <c r="X52" s="24" t="s">
        <v>23</v>
      </c>
    </row>
    <row r="53" spans="2:41" ht="23.25" x14ac:dyDescent="0.35">
      <c r="B53" s="25" t="s">
        <v>82</v>
      </c>
      <c r="C53" s="22">
        <f>IF(X8="PAGADO",0,Y13)</f>
        <v>0</v>
      </c>
      <c r="E53" s="166" t="s">
        <v>206</v>
      </c>
      <c r="F53" s="166"/>
      <c r="G53" s="166"/>
      <c r="H53" s="166"/>
      <c r="V53" s="19"/>
      <c r="X53" s="25" t="s">
        <v>32</v>
      </c>
      <c r="Y53" s="22">
        <f>IF(B53="PAGADO",0,C58)</f>
        <v>0</v>
      </c>
      <c r="AA53" s="166" t="s">
        <v>20</v>
      </c>
      <c r="AB53" s="166"/>
      <c r="AC53" s="166"/>
      <c r="AD53" s="166"/>
    </row>
    <row r="54" spans="2:41" x14ac:dyDescent="0.25">
      <c r="B54" s="1" t="s">
        <v>0</v>
      </c>
      <c r="C54" s="21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9"/>
      <c r="X54" s="1" t="s">
        <v>0</v>
      </c>
      <c r="Y54" s="21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2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20"/>
      <c r="S55" s="3"/>
      <c r="V55" s="19"/>
      <c r="Y55" s="22"/>
      <c r="AA55" s="4"/>
      <c r="AB55" s="3"/>
      <c r="AC55" s="3"/>
      <c r="AD55" s="5"/>
      <c r="AJ55" s="3"/>
      <c r="AK55" s="3"/>
      <c r="AL55" s="3"/>
      <c r="AM55" s="3"/>
      <c r="AN55" s="20"/>
      <c r="AO55" s="3"/>
    </row>
    <row r="56" spans="2:41" x14ac:dyDescent="0.25">
      <c r="B56" s="1" t="s">
        <v>24</v>
      </c>
      <c r="C56" s="21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20"/>
      <c r="S56" s="3"/>
      <c r="V56" s="19"/>
      <c r="X56" s="1" t="s">
        <v>24</v>
      </c>
      <c r="Y56" s="21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20"/>
      <c r="AO56" s="3"/>
    </row>
    <row r="57" spans="2:41" x14ac:dyDescent="0.25">
      <c r="B57" s="1" t="s">
        <v>9</v>
      </c>
      <c r="C57" s="22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20"/>
      <c r="S57" s="3"/>
      <c r="V57" s="19"/>
      <c r="X57" s="1" t="s">
        <v>9</v>
      </c>
      <c r="Y57" s="22">
        <f>Y81</f>
        <v>0</v>
      </c>
      <c r="AA57" s="4"/>
      <c r="AB57" s="3"/>
      <c r="AC57" s="3"/>
      <c r="AD57" s="5"/>
      <c r="AJ57" s="3"/>
      <c r="AK57" s="3"/>
      <c r="AL57" s="3"/>
      <c r="AM57" s="3"/>
      <c r="AN57" s="20"/>
      <c r="AO57" s="3"/>
    </row>
    <row r="58" spans="2:41" x14ac:dyDescent="0.25">
      <c r="B58" s="6" t="s">
        <v>26</v>
      </c>
      <c r="C58" s="23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20"/>
      <c r="S58" s="3"/>
      <c r="V58" s="19"/>
      <c r="X58" s="6" t="s">
        <v>27</v>
      </c>
      <c r="Y58" s="23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20"/>
      <c r="AO58" s="3"/>
    </row>
    <row r="59" spans="2:41" ht="23.25" x14ac:dyDescent="0.35">
      <c r="B59" s="6"/>
      <c r="C59" s="23"/>
      <c r="E59" s="9"/>
      <c r="F59" s="10"/>
      <c r="G59" s="10"/>
      <c r="H59" s="5"/>
      <c r="N59" s="3"/>
      <c r="O59" s="3"/>
      <c r="P59" s="3"/>
      <c r="Q59" s="3"/>
      <c r="R59" s="20"/>
      <c r="S59" s="3"/>
      <c r="V59" s="19"/>
      <c r="X59" s="168" t="str">
        <f>IF(Y58&lt;0,"NO PAGAR","COBRAR'")</f>
        <v>COBRAR'</v>
      </c>
      <c r="Y59" s="168"/>
      <c r="AA59" s="9"/>
      <c r="AB59" s="10"/>
      <c r="AC59" s="10"/>
      <c r="AD59" s="5"/>
      <c r="AJ59" s="3"/>
      <c r="AK59" s="3"/>
      <c r="AL59" s="3"/>
      <c r="AM59" s="3"/>
      <c r="AN59" s="20"/>
      <c r="AO59" s="3"/>
    </row>
    <row r="60" spans="2:41" ht="23.25" x14ac:dyDescent="0.35">
      <c r="B60" s="168" t="str">
        <f>IF(C58&lt;0,"NO PAGAR","COBRAR'")</f>
        <v>COBRAR'</v>
      </c>
      <c r="C60" s="168"/>
      <c r="E60" s="9"/>
      <c r="F60" s="10"/>
      <c r="G60" s="10"/>
      <c r="H60" s="5"/>
      <c r="N60" s="3"/>
      <c r="O60" s="3"/>
      <c r="P60" s="3"/>
      <c r="Q60" s="3"/>
      <c r="R60" s="20"/>
      <c r="S60" s="3"/>
      <c r="V60" s="19"/>
      <c r="X60" s="6"/>
      <c r="Y60" s="8"/>
      <c r="AA60" s="9"/>
      <c r="AB60" s="10"/>
      <c r="AC60" s="10"/>
      <c r="AD60" s="5"/>
      <c r="AJ60" s="3"/>
      <c r="AK60" s="3"/>
      <c r="AL60" s="3"/>
      <c r="AM60" s="3"/>
      <c r="AN60" s="20"/>
      <c r="AO60" s="3"/>
    </row>
    <row r="61" spans="2:41" x14ac:dyDescent="0.25">
      <c r="B61" s="159" t="s">
        <v>9</v>
      </c>
      <c r="C61" s="160"/>
      <c r="E61" s="9"/>
      <c r="F61" s="10"/>
      <c r="G61" s="10"/>
      <c r="H61" s="5"/>
      <c r="N61" s="3"/>
      <c r="O61" s="3"/>
      <c r="P61" s="3"/>
      <c r="Q61" s="3"/>
      <c r="R61" s="20"/>
      <c r="S61" s="3"/>
      <c r="V61" s="19"/>
      <c r="X61" s="159" t="s">
        <v>9</v>
      </c>
      <c r="Y61" s="160"/>
      <c r="AA61" s="9"/>
      <c r="AB61" s="10"/>
      <c r="AC61" s="10"/>
      <c r="AD61" s="5"/>
      <c r="AJ61" s="3"/>
      <c r="AK61" s="3"/>
      <c r="AL61" s="3"/>
      <c r="AM61" s="3"/>
      <c r="AN61" s="20"/>
      <c r="AO61" s="3"/>
    </row>
    <row r="62" spans="2:41" x14ac:dyDescent="0.25">
      <c r="B62" s="11" t="str">
        <f>IF(Y13&lt;0,"SALDO ADELANTADO","SALDO A FAVOR '")</f>
        <v>SALDO A FAVOR '</v>
      </c>
      <c r="C62" s="12" t="b">
        <f>IF(Y13&lt;=0,Y13*-1)</f>
        <v>0</v>
      </c>
      <c r="E62" s="9"/>
      <c r="F62" s="10"/>
      <c r="G62" s="10"/>
      <c r="H62" s="5"/>
      <c r="N62" s="3"/>
      <c r="O62" s="3"/>
      <c r="P62" s="3"/>
      <c r="Q62" s="3"/>
      <c r="R62" s="20"/>
      <c r="S62" s="3"/>
      <c r="V62" s="19"/>
      <c r="X62" s="11" t="str">
        <f>IF(C58&lt;0,"SALDO ADELANTADO","SALDO A FAVOR'")</f>
        <v>SALDO A FAVOR'</v>
      </c>
      <c r="Y62" s="12" t="b">
        <f>IF(C58&lt;=0,C58*-1)</f>
        <v>0</v>
      </c>
      <c r="AA62" s="9"/>
      <c r="AB62" s="10"/>
      <c r="AC62" s="10"/>
      <c r="AD62" s="5"/>
      <c r="AJ62" s="3"/>
      <c r="AK62" s="3"/>
      <c r="AL62" s="3"/>
      <c r="AM62" s="3"/>
      <c r="AN62" s="20"/>
      <c r="AO62" s="3"/>
    </row>
    <row r="63" spans="2:41" x14ac:dyDescent="0.25">
      <c r="B63" s="13" t="s">
        <v>10</v>
      </c>
      <c r="C63" s="12">
        <f>R71</f>
        <v>0</v>
      </c>
      <c r="E63" s="9"/>
      <c r="F63" s="10"/>
      <c r="G63" s="10"/>
      <c r="H63" s="5"/>
      <c r="N63" s="3"/>
      <c r="O63" s="3"/>
      <c r="P63" s="3"/>
      <c r="Q63" s="3"/>
      <c r="R63" s="20"/>
      <c r="S63" s="3"/>
      <c r="V63" s="19"/>
      <c r="X63" s="13" t="s">
        <v>10</v>
      </c>
      <c r="Y63" s="12">
        <f>AN71</f>
        <v>0</v>
      </c>
      <c r="AA63" s="9"/>
      <c r="AB63" s="10"/>
      <c r="AC63" s="10"/>
      <c r="AD63" s="5"/>
      <c r="AJ63" s="3"/>
      <c r="AK63" s="3"/>
      <c r="AL63" s="3"/>
      <c r="AM63" s="3"/>
      <c r="AN63" s="20"/>
      <c r="AO63" s="3"/>
    </row>
    <row r="64" spans="2:41" x14ac:dyDescent="0.25">
      <c r="B64" s="13" t="s">
        <v>11</v>
      </c>
      <c r="C64" s="12"/>
      <c r="E64" s="9"/>
      <c r="F64" s="10"/>
      <c r="G64" s="10"/>
      <c r="H64" s="5"/>
      <c r="N64" s="3"/>
      <c r="O64" s="3"/>
      <c r="P64" s="3"/>
      <c r="Q64" s="3"/>
      <c r="R64" s="20"/>
      <c r="S64" s="3"/>
      <c r="V64" s="19"/>
      <c r="X64" s="13" t="s">
        <v>11</v>
      </c>
      <c r="Y64" s="12"/>
      <c r="AA64" s="9"/>
      <c r="AB64" s="10"/>
      <c r="AC64" s="10"/>
      <c r="AD64" s="5"/>
      <c r="AJ64" s="3"/>
      <c r="AK64" s="3"/>
      <c r="AL64" s="3"/>
      <c r="AM64" s="3"/>
      <c r="AN64" s="20"/>
      <c r="AO64" s="3"/>
    </row>
    <row r="65" spans="2:41" x14ac:dyDescent="0.25">
      <c r="B65" s="13" t="s">
        <v>12</v>
      </c>
      <c r="C65" s="12"/>
      <c r="E65" s="9"/>
      <c r="F65" s="10"/>
      <c r="G65" s="10"/>
      <c r="H65" s="5"/>
      <c r="N65" s="3"/>
      <c r="O65" s="3"/>
      <c r="P65" s="3"/>
      <c r="Q65" s="3"/>
      <c r="R65" s="20"/>
      <c r="S65" s="3"/>
      <c r="V65" s="19"/>
      <c r="X65" s="13" t="s">
        <v>12</v>
      </c>
      <c r="Y65" s="12"/>
      <c r="AA65" s="9"/>
      <c r="AB65" s="10"/>
      <c r="AC65" s="10"/>
      <c r="AD65" s="5"/>
      <c r="AJ65" s="3"/>
      <c r="AK65" s="3"/>
      <c r="AL65" s="3"/>
      <c r="AM65" s="3"/>
      <c r="AN65" s="20"/>
      <c r="AO65" s="3"/>
    </row>
    <row r="66" spans="2:41" x14ac:dyDescent="0.25">
      <c r="B66" s="13" t="s">
        <v>13</v>
      </c>
      <c r="C66" s="12"/>
      <c r="E66" s="9"/>
      <c r="F66" s="10"/>
      <c r="G66" s="10"/>
      <c r="H66" s="5"/>
      <c r="N66" s="3"/>
      <c r="O66" s="3"/>
      <c r="P66" s="3"/>
      <c r="Q66" s="3"/>
      <c r="R66" s="20"/>
      <c r="S66" s="3"/>
      <c r="V66" s="19"/>
      <c r="X66" s="13" t="s">
        <v>13</v>
      </c>
      <c r="Y66" s="12"/>
      <c r="AA66" s="9"/>
      <c r="AB66" s="10"/>
      <c r="AC66" s="10"/>
      <c r="AD66" s="5"/>
      <c r="AJ66" s="3"/>
      <c r="AK66" s="3"/>
      <c r="AL66" s="3"/>
      <c r="AM66" s="3"/>
      <c r="AN66" s="20"/>
      <c r="AO66" s="3"/>
    </row>
    <row r="67" spans="2:41" x14ac:dyDescent="0.25">
      <c r="B67" s="13" t="s">
        <v>14</v>
      </c>
      <c r="C67" s="12"/>
      <c r="E67" s="9"/>
      <c r="F67" s="10"/>
      <c r="G67" s="10"/>
      <c r="H67" s="5"/>
      <c r="N67" s="3"/>
      <c r="O67" s="3"/>
      <c r="P67" s="3"/>
      <c r="Q67" s="3"/>
      <c r="R67" s="20"/>
      <c r="S67" s="3"/>
      <c r="V67" s="19"/>
      <c r="X67" s="13" t="s">
        <v>14</v>
      </c>
      <c r="Y67" s="12"/>
      <c r="AA67" s="9"/>
      <c r="AB67" s="10"/>
      <c r="AC67" s="10"/>
      <c r="AD67" s="5"/>
      <c r="AJ67" s="3"/>
      <c r="AK67" s="3"/>
      <c r="AL67" s="3"/>
      <c r="AM67" s="3"/>
      <c r="AN67" s="20"/>
      <c r="AO67" s="3"/>
    </row>
    <row r="68" spans="2:41" x14ac:dyDescent="0.25">
      <c r="B68" s="13" t="s">
        <v>15</v>
      </c>
      <c r="C68" s="12"/>
      <c r="E68" s="9"/>
      <c r="F68" s="10"/>
      <c r="G68" s="10"/>
      <c r="H68" s="5"/>
      <c r="N68" s="3"/>
      <c r="O68" s="3"/>
      <c r="P68" s="3"/>
      <c r="Q68" s="3"/>
      <c r="R68" s="20"/>
      <c r="S68" s="3"/>
      <c r="V68" s="19"/>
      <c r="X68" s="13" t="s">
        <v>15</v>
      </c>
      <c r="Y68" s="12"/>
      <c r="AA68" s="9"/>
      <c r="AB68" s="10"/>
      <c r="AC68" s="10"/>
      <c r="AD68" s="5"/>
      <c r="AJ68" s="3"/>
      <c r="AK68" s="3"/>
      <c r="AL68" s="3"/>
      <c r="AM68" s="3"/>
      <c r="AN68" s="20"/>
      <c r="AO68" s="3"/>
    </row>
    <row r="69" spans="2:41" x14ac:dyDescent="0.25">
      <c r="B69" s="13" t="s">
        <v>16</v>
      </c>
      <c r="C69" s="12"/>
      <c r="E69" s="161" t="s">
        <v>7</v>
      </c>
      <c r="F69" s="162"/>
      <c r="G69" s="163"/>
      <c r="H69" s="5">
        <f>SUM(H55:H68)</f>
        <v>50</v>
      </c>
      <c r="N69" s="3"/>
      <c r="O69" s="3"/>
      <c r="P69" s="3"/>
      <c r="Q69" s="3"/>
      <c r="R69" s="20"/>
      <c r="S69" s="3"/>
      <c r="V69" s="19"/>
      <c r="X69" s="13" t="s">
        <v>16</v>
      </c>
      <c r="Y69" s="12"/>
      <c r="AA69" s="161" t="s">
        <v>7</v>
      </c>
      <c r="AB69" s="162"/>
      <c r="AC69" s="163"/>
      <c r="AD69" s="5">
        <f>SUM(AD55:AD68)</f>
        <v>0</v>
      </c>
      <c r="AJ69" s="3"/>
      <c r="AK69" s="3"/>
      <c r="AL69" s="3"/>
      <c r="AM69" s="3"/>
      <c r="AN69" s="20"/>
      <c r="AO69" s="3"/>
    </row>
    <row r="70" spans="2:41" x14ac:dyDescent="0.25">
      <c r="B70" s="13" t="s">
        <v>17</v>
      </c>
      <c r="C70" s="12"/>
      <c r="E70" s="15"/>
      <c r="F70" s="15"/>
      <c r="G70" s="15"/>
      <c r="N70" s="3"/>
      <c r="O70" s="3"/>
      <c r="P70" s="3"/>
      <c r="Q70" s="3"/>
      <c r="R70" s="20"/>
      <c r="S70" s="3"/>
      <c r="V70" s="19"/>
      <c r="X70" s="13" t="s">
        <v>17</v>
      </c>
      <c r="Y70" s="12"/>
      <c r="AA70" s="15"/>
      <c r="AB70" s="15"/>
      <c r="AC70" s="15"/>
      <c r="AJ70" s="3"/>
      <c r="AK70" s="3"/>
      <c r="AL70" s="3"/>
      <c r="AM70" s="3"/>
      <c r="AN70" s="20"/>
      <c r="AO70" s="3"/>
    </row>
    <row r="71" spans="2:41" x14ac:dyDescent="0.25">
      <c r="B71" s="14"/>
      <c r="C71" s="12"/>
      <c r="N71" s="161" t="s">
        <v>7</v>
      </c>
      <c r="O71" s="162"/>
      <c r="P71" s="162"/>
      <c r="Q71" s="163"/>
      <c r="R71" s="20">
        <f>SUM(R55:R70)</f>
        <v>0</v>
      </c>
      <c r="S71" s="3"/>
      <c r="V71" s="19"/>
      <c r="X71" s="14"/>
      <c r="Y71" s="12"/>
      <c r="AJ71" s="161" t="s">
        <v>7</v>
      </c>
      <c r="AK71" s="162"/>
      <c r="AL71" s="162"/>
      <c r="AM71" s="163"/>
      <c r="AN71" s="20">
        <f>SUM(AN55:AN70)</f>
        <v>0</v>
      </c>
      <c r="AO71" s="3"/>
    </row>
    <row r="72" spans="2:41" x14ac:dyDescent="0.25">
      <c r="B72" s="14"/>
      <c r="C72" s="12"/>
      <c r="V72" s="19"/>
      <c r="X72" s="14"/>
      <c r="Y72" s="12"/>
    </row>
    <row r="73" spans="2:41" x14ac:dyDescent="0.25">
      <c r="B73" s="14"/>
      <c r="C73" s="12"/>
      <c r="V73" s="19"/>
      <c r="X73" s="14"/>
      <c r="Y73" s="12"/>
    </row>
    <row r="74" spans="2:41" x14ac:dyDescent="0.25">
      <c r="B74" s="14"/>
      <c r="C74" s="12"/>
      <c r="E74" s="16"/>
      <c r="V74" s="19"/>
      <c r="X74" s="14"/>
      <c r="Y74" s="12"/>
      <c r="AA74" s="16"/>
    </row>
    <row r="75" spans="2:41" x14ac:dyDescent="0.25">
      <c r="B75" s="14"/>
      <c r="C75" s="12"/>
      <c r="V75" s="19"/>
      <c r="X75" s="14"/>
      <c r="Y75" s="12"/>
    </row>
    <row r="76" spans="2:41" x14ac:dyDescent="0.25">
      <c r="B76" s="14"/>
      <c r="C76" s="12"/>
      <c r="V76" s="19"/>
      <c r="X76" s="14"/>
      <c r="Y76" s="12"/>
    </row>
    <row r="77" spans="2:41" x14ac:dyDescent="0.25">
      <c r="B77" s="14"/>
      <c r="C77" s="12"/>
      <c r="V77" s="19"/>
      <c r="X77" s="14"/>
      <c r="Y77" s="12"/>
    </row>
    <row r="78" spans="2:41" x14ac:dyDescent="0.25">
      <c r="B78" s="14"/>
      <c r="C78" s="12"/>
      <c r="V78" s="19"/>
      <c r="X78" s="14"/>
      <c r="Y78" s="12"/>
    </row>
    <row r="79" spans="2:41" x14ac:dyDescent="0.25">
      <c r="B79" s="14"/>
      <c r="C79" s="12"/>
      <c r="V79" s="19"/>
      <c r="X79" s="14"/>
      <c r="Y79" s="12"/>
    </row>
    <row r="80" spans="2:41" x14ac:dyDescent="0.25">
      <c r="B80" s="13"/>
      <c r="C80" s="12"/>
      <c r="V80" s="19"/>
      <c r="X80" s="13"/>
      <c r="Y80" s="12"/>
    </row>
    <row r="81" spans="2:27" x14ac:dyDescent="0.25">
      <c r="B81" s="17" t="s">
        <v>18</v>
      </c>
      <c r="C81" s="18">
        <f>SUM(C62:C80)</f>
        <v>0</v>
      </c>
      <c r="D81" s="30" t="s">
        <v>22</v>
      </c>
      <c r="E81" s="30" t="s">
        <v>21</v>
      </c>
      <c r="V81" s="19"/>
      <c r="X81" s="17" t="s">
        <v>18</v>
      </c>
      <c r="Y81" s="18">
        <f>SUM(Y62:Y80)</f>
        <v>0</v>
      </c>
      <c r="Z81" s="30" t="s">
        <v>22</v>
      </c>
      <c r="AA81" s="30" t="s">
        <v>21</v>
      </c>
    </row>
    <row r="82" spans="2:27" x14ac:dyDescent="0.25">
      <c r="E82" s="1" t="s">
        <v>19</v>
      </c>
      <c r="V82" s="19"/>
      <c r="AA82" s="1" t="s">
        <v>19</v>
      </c>
    </row>
    <row r="83" spans="2:27" x14ac:dyDescent="0.25">
      <c r="V83" s="19"/>
    </row>
    <row r="84" spans="2:27" x14ac:dyDescent="0.25">
      <c r="V84" s="19"/>
    </row>
    <row r="85" spans="2:27" x14ac:dyDescent="0.25">
      <c r="V85" s="19"/>
    </row>
    <row r="86" spans="2:27" x14ac:dyDescent="0.25">
      <c r="V86" s="19"/>
    </row>
    <row r="87" spans="2:27" x14ac:dyDescent="0.25">
      <c r="V87" s="19"/>
    </row>
    <row r="88" spans="2:27" x14ac:dyDescent="0.25">
      <c r="V88" s="19"/>
    </row>
    <row r="89" spans="2:27" x14ac:dyDescent="0.25">
      <c r="V89" s="19"/>
    </row>
    <row r="90" spans="2:27" x14ac:dyDescent="0.25">
      <c r="V90" s="19"/>
    </row>
    <row r="91" spans="2:27" x14ac:dyDescent="0.25">
      <c r="V91" s="19"/>
    </row>
    <row r="92" spans="2:27" x14ac:dyDescent="0.25">
      <c r="V92" s="19"/>
    </row>
    <row r="93" spans="2:27" x14ac:dyDescent="0.25">
      <c r="V93" s="19"/>
    </row>
    <row r="94" spans="2:27" x14ac:dyDescent="0.25">
      <c r="V94" s="19"/>
    </row>
    <row r="95" spans="2:27" x14ac:dyDescent="0.25">
      <c r="V95" s="19"/>
    </row>
    <row r="96" spans="2:27" x14ac:dyDescent="0.25">
      <c r="V96" s="19"/>
    </row>
    <row r="97" spans="2:41" x14ac:dyDescent="0.25">
      <c r="V97" s="19"/>
    </row>
    <row r="98" spans="2:41" x14ac:dyDescent="0.25">
      <c r="V98" s="19"/>
    </row>
    <row r="99" spans="2:41" x14ac:dyDescent="0.25">
      <c r="V99" s="19"/>
    </row>
    <row r="100" spans="2:41" x14ac:dyDescent="0.25">
      <c r="V100" s="19"/>
      <c r="AC100" s="164" t="s">
        <v>29</v>
      </c>
      <c r="AD100" s="164"/>
      <c r="AE100" s="164"/>
    </row>
    <row r="101" spans="2:41" x14ac:dyDescent="0.25">
      <c r="H101" s="165" t="s">
        <v>28</v>
      </c>
      <c r="I101" s="165"/>
      <c r="J101" s="165"/>
      <c r="V101" s="19"/>
      <c r="AC101" s="164"/>
      <c r="AD101" s="164"/>
      <c r="AE101" s="164"/>
    </row>
    <row r="102" spans="2:41" x14ac:dyDescent="0.25">
      <c r="H102" s="165"/>
      <c r="I102" s="165"/>
      <c r="J102" s="165"/>
      <c r="V102" s="19"/>
      <c r="AC102" s="164"/>
      <c r="AD102" s="164"/>
      <c r="AE102" s="164"/>
    </row>
    <row r="103" spans="2:41" x14ac:dyDescent="0.25">
      <c r="V103" s="19"/>
    </row>
    <row r="104" spans="2:41" x14ac:dyDescent="0.25">
      <c r="V104" s="19"/>
    </row>
    <row r="105" spans="2:41" ht="23.25" x14ac:dyDescent="0.35">
      <c r="B105" s="24" t="s">
        <v>33</v>
      </c>
      <c r="V105" s="19"/>
      <c r="X105" s="24" t="s">
        <v>33</v>
      </c>
    </row>
    <row r="106" spans="2:41" ht="23.25" x14ac:dyDescent="0.35">
      <c r="B106" s="25" t="s">
        <v>32</v>
      </c>
      <c r="C106" s="22">
        <f>IF(X53="PAGADO",0,Y58)</f>
        <v>0</v>
      </c>
      <c r="E106" s="166"/>
      <c r="F106" s="166"/>
      <c r="G106" s="166"/>
      <c r="H106" s="166"/>
      <c r="V106" s="19"/>
      <c r="X106" s="25" t="s">
        <v>32</v>
      </c>
      <c r="Y106" s="22">
        <f>IF(B106="PAGADO",0,C111)</f>
        <v>0</v>
      </c>
      <c r="AA106" s="166" t="s">
        <v>20</v>
      </c>
      <c r="AB106" s="166"/>
      <c r="AC106" s="166"/>
      <c r="AD106" s="166"/>
    </row>
    <row r="107" spans="2:41" x14ac:dyDescent="0.25">
      <c r="B107" s="1" t="s">
        <v>0</v>
      </c>
      <c r="C107" s="21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9"/>
      <c r="X107" s="1" t="s">
        <v>0</v>
      </c>
      <c r="Y107" s="21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2"/>
      <c r="E108" s="4"/>
      <c r="F108" s="3"/>
      <c r="G108" s="3"/>
      <c r="H108" s="5"/>
      <c r="N108" s="3"/>
      <c r="O108" s="3"/>
      <c r="P108" s="3"/>
      <c r="Q108" s="3"/>
      <c r="R108" s="20"/>
      <c r="S108" s="3"/>
      <c r="V108" s="19"/>
      <c r="Y108" s="22"/>
      <c r="AA108" s="4"/>
      <c r="AB108" s="3"/>
      <c r="AC108" s="3"/>
      <c r="AD108" s="5"/>
      <c r="AJ108" s="3"/>
      <c r="AK108" s="3"/>
      <c r="AL108" s="3"/>
      <c r="AM108" s="3"/>
      <c r="AN108" s="20"/>
      <c r="AO108" s="3"/>
    </row>
    <row r="109" spans="2:41" x14ac:dyDescent="0.25">
      <c r="B109" s="1" t="s">
        <v>24</v>
      </c>
      <c r="C109" s="21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20"/>
      <c r="S109" s="3"/>
      <c r="V109" s="19"/>
      <c r="X109" s="1" t="s">
        <v>24</v>
      </c>
      <c r="Y109" s="21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20"/>
      <c r="AO109" s="3"/>
    </row>
    <row r="110" spans="2:41" x14ac:dyDescent="0.25">
      <c r="B110" s="1" t="s">
        <v>9</v>
      </c>
      <c r="C110" s="22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20"/>
      <c r="S110" s="3"/>
      <c r="V110" s="19"/>
      <c r="X110" s="1" t="s">
        <v>9</v>
      </c>
      <c r="Y110" s="22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20"/>
      <c r="AO110" s="3"/>
    </row>
    <row r="111" spans="2:41" x14ac:dyDescent="0.25">
      <c r="B111" s="6" t="s">
        <v>25</v>
      </c>
      <c r="C111" s="23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20"/>
      <c r="S111" s="3"/>
      <c r="V111" s="19"/>
      <c r="X111" s="6" t="s">
        <v>8</v>
      </c>
      <c r="Y111" s="23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20"/>
      <c r="AO111" s="3"/>
    </row>
    <row r="112" spans="2:41" ht="26.25" x14ac:dyDescent="0.4">
      <c r="B112" s="167" t="str">
        <f>IF(C111&lt;0,"NO PAGAR","COBRAR")</f>
        <v>COBRAR</v>
      </c>
      <c r="C112" s="167"/>
      <c r="E112" s="9"/>
      <c r="F112" s="10"/>
      <c r="G112" s="10"/>
      <c r="H112" s="5"/>
      <c r="N112" s="3"/>
      <c r="O112" s="3"/>
      <c r="P112" s="3"/>
      <c r="Q112" s="3"/>
      <c r="R112" s="20"/>
      <c r="S112" s="3"/>
      <c r="V112" s="19"/>
      <c r="X112" s="167" t="str">
        <f>IF(Y111&lt;0,"NO PAGAR","COBRAR")</f>
        <v>COBRAR</v>
      </c>
      <c r="Y112" s="167"/>
      <c r="AA112" s="9"/>
      <c r="AB112" s="10"/>
      <c r="AC112" s="10"/>
      <c r="AD112" s="5"/>
      <c r="AJ112" s="3"/>
      <c r="AK112" s="3"/>
      <c r="AL112" s="3"/>
      <c r="AM112" s="3"/>
      <c r="AN112" s="20"/>
      <c r="AO112" s="3"/>
    </row>
    <row r="113" spans="2:41" x14ac:dyDescent="0.25">
      <c r="B113" s="159" t="s">
        <v>9</v>
      </c>
      <c r="C113" s="160"/>
      <c r="E113" s="9"/>
      <c r="F113" s="10"/>
      <c r="G113" s="10"/>
      <c r="H113" s="5"/>
      <c r="N113" s="3"/>
      <c r="O113" s="3"/>
      <c r="P113" s="3"/>
      <c r="Q113" s="3"/>
      <c r="R113" s="20"/>
      <c r="S113" s="3"/>
      <c r="V113" s="19"/>
      <c r="X113" s="159" t="s">
        <v>9</v>
      </c>
      <c r="Y113" s="160"/>
      <c r="AA113" s="9"/>
      <c r="AB113" s="10"/>
      <c r="AC113" s="10"/>
      <c r="AD113" s="5"/>
      <c r="AJ113" s="3"/>
      <c r="AK113" s="3"/>
      <c r="AL113" s="3"/>
      <c r="AM113" s="3"/>
      <c r="AN113" s="20"/>
      <c r="AO113" s="3"/>
    </row>
    <row r="114" spans="2:41" x14ac:dyDescent="0.25">
      <c r="B114" s="11" t="str">
        <f>IF(C147&lt;0,"SALDO A FAVOR","SALDO ADELANTAD0'")</f>
        <v>SALDO ADELANTAD0'</v>
      </c>
      <c r="C114" s="12">
        <f>IF(Y58&lt;=0,Y58*-1)</f>
        <v>0</v>
      </c>
      <c r="E114" s="9"/>
      <c r="F114" s="10"/>
      <c r="G114" s="10"/>
      <c r="H114" s="5"/>
      <c r="N114" s="3"/>
      <c r="O114" s="3"/>
      <c r="P114" s="3"/>
      <c r="Q114" s="3"/>
      <c r="R114" s="20"/>
      <c r="S114" s="3"/>
      <c r="V114" s="19"/>
      <c r="X114" s="11" t="str">
        <f>IF(C111&lt;0,"SALDO ADELANTADO","SALDO A FAVOR'")</f>
        <v>SALDO A FAVOR'</v>
      </c>
      <c r="Y114" s="12">
        <f>IF(C111&lt;=0,C111*-1)</f>
        <v>0</v>
      </c>
      <c r="AA114" s="9"/>
      <c r="AB114" s="10"/>
      <c r="AC114" s="10"/>
      <c r="AD114" s="5"/>
      <c r="AJ114" s="3"/>
      <c r="AK114" s="3"/>
      <c r="AL114" s="3"/>
      <c r="AM114" s="3"/>
      <c r="AN114" s="20"/>
      <c r="AO114" s="3"/>
    </row>
    <row r="115" spans="2:41" x14ac:dyDescent="0.25">
      <c r="B115" s="13" t="s">
        <v>10</v>
      </c>
      <c r="C115" s="12">
        <f>R124</f>
        <v>0</v>
      </c>
      <c r="E115" s="9"/>
      <c r="F115" s="10"/>
      <c r="G115" s="10"/>
      <c r="H115" s="5"/>
      <c r="N115" s="3"/>
      <c r="O115" s="3"/>
      <c r="P115" s="3"/>
      <c r="Q115" s="3"/>
      <c r="R115" s="20"/>
      <c r="S115" s="3"/>
      <c r="V115" s="19"/>
      <c r="X115" s="13" t="s">
        <v>10</v>
      </c>
      <c r="Y115" s="12">
        <f>AN124</f>
        <v>0</v>
      </c>
      <c r="AA115" s="9"/>
      <c r="AB115" s="10"/>
      <c r="AC115" s="10"/>
      <c r="AD115" s="5"/>
      <c r="AJ115" s="3"/>
      <c r="AK115" s="3"/>
      <c r="AL115" s="3"/>
      <c r="AM115" s="3"/>
      <c r="AN115" s="20"/>
      <c r="AO115" s="3"/>
    </row>
    <row r="116" spans="2:41" x14ac:dyDescent="0.25">
      <c r="B116" s="13" t="s">
        <v>11</v>
      </c>
      <c r="C116" s="12"/>
      <c r="E116" s="9"/>
      <c r="F116" s="10"/>
      <c r="G116" s="10"/>
      <c r="H116" s="5"/>
      <c r="N116" s="3"/>
      <c r="O116" s="3"/>
      <c r="P116" s="3"/>
      <c r="Q116" s="3"/>
      <c r="R116" s="20"/>
      <c r="S116" s="3"/>
      <c r="V116" s="19"/>
      <c r="X116" s="13" t="s">
        <v>11</v>
      </c>
      <c r="Y116" s="12"/>
      <c r="AA116" s="9"/>
      <c r="AB116" s="10"/>
      <c r="AC116" s="10"/>
      <c r="AD116" s="5"/>
      <c r="AJ116" s="3"/>
      <c r="AK116" s="3"/>
      <c r="AL116" s="3"/>
      <c r="AM116" s="3"/>
      <c r="AN116" s="20"/>
      <c r="AO116" s="3"/>
    </row>
    <row r="117" spans="2:41" x14ac:dyDescent="0.25">
      <c r="B117" s="13" t="s">
        <v>12</v>
      </c>
      <c r="C117" s="12"/>
      <c r="E117" s="9"/>
      <c r="F117" s="10"/>
      <c r="G117" s="10"/>
      <c r="H117" s="5"/>
      <c r="N117" s="3"/>
      <c r="O117" s="3"/>
      <c r="P117" s="3"/>
      <c r="Q117" s="3"/>
      <c r="R117" s="20"/>
      <c r="S117" s="3"/>
      <c r="V117" s="19"/>
      <c r="X117" s="13" t="s">
        <v>12</v>
      </c>
      <c r="Y117" s="12"/>
      <c r="AA117" s="9"/>
      <c r="AB117" s="10"/>
      <c r="AC117" s="10"/>
      <c r="AD117" s="5"/>
      <c r="AJ117" s="3"/>
      <c r="AK117" s="3"/>
      <c r="AL117" s="3"/>
      <c r="AM117" s="3"/>
      <c r="AN117" s="20"/>
      <c r="AO117" s="3"/>
    </row>
    <row r="118" spans="2:41" x14ac:dyDescent="0.25">
      <c r="B118" s="13" t="s">
        <v>13</v>
      </c>
      <c r="C118" s="12"/>
      <c r="E118" s="9"/>
      <c r="F118" s="10"/>
      <c r="G118" s="10"/>
      <c r="H118" s="5"/>
      <c r="N118" s="3"/>
      <c r="O118" s="3"/>
      <c r="P118" s="3"/>
      <c r="Q118" s="3"/>
      <c r="R118" s="20"/>
      <c r="S118" s="3"/>
      <c r="V118" s="19"/>
      <c r="X118" s="13" t="s">
        <v>13</v>
      </c>
      <c r="Y118" s="12"/>
      <c r="AA118" s="9"/>
      <c r="AB118" s="10"/>
      <c r="AC118" s="10"/>
      <c r="AD118" s="5"/>
      <c r="AJ118" s="3"/>
      <c r="AK118" s="3"/>
      <c r="AL118" s="3"/>
      <c r="AM118" s="3"/>
      <c r="AN118" s="20"/>
      <c r="AO118" s="3"/>
    </row>
    <row r="119" spans="2:41" x14ac:dyDescent="0.25">
      <c r="B119" s="13" t="s">
        <v>14</v>
      </c>
      <c r="C119" s="12"/>
      <c r="E119" s="9"/>
      <c r="F119" s="10"/>
      <c r="G119" s="10"/>
      <c r="H119" s="5"/>
      <c r="N119" s="3"/>
      <c r="O119" s="3"/>
      <c r="P119" s="3"/>
      <c r="Q119" s="3"/>
      <c r="R119" s="20"/>
      <c r="S119" s="3"/>
      <c r="V119" s="19"/>
      <c r="X119" s="13" t="s">
        <v>14</v>
      </c>
      <c r="Y119" s="12"/>
      <c r="AA119" s="9"/>
      <c r="AB119" s="10"/>
      <c r="AC119" s="10"/>
      <c r="AD119" s="5"/>
      <c r="AJ119" s="3"/>
      <c r="AK119" s="3"/>
      <c r="AL119" s="3"/>
      <c r="AM119" s="3"/>
      <c r="AN119" s="20"/>
      <c r="AO119" s="3"/>
    </row>
    <row r="120" spans="2:41" x14ac:dyDescent="0.25">
      <c r="B120" s="13" t="s">
        <v>15</v>
      </c>
      <c r="C120" s="12"/>
      <c r="E120" s="9"/>
      <c r="F120" s="10"/>
      <c r="G120" s="10"/>
      <c r="H120" s="5"/>
      <c r="N120" s="3"/>
      <c r="O120" s="3"/>
      <c r="P120" s="3"/>
      <c r="Q120" s="3"/>
      <c r="R120" s="20"/>
      <c r="S120" s="3"/>
      <c r="V120" s="19"/>
      <c r="X120" s="13" t="s">
        <v>15</v>
      </c>
      <c r="Y120" s="12"/>
      <c r="AA120" s="9"/>
      <c r="AB120" s="10"/>
      <c r="AC120" s="10"/>
      <c r="AD120" s="5"/>
      <c r="AJ120" s="3"/>
      <c r="AK120" s="3"/>
      <c r="AL120" s="3"/>
      <c r="AM120" s="3"/>
      <c r="AN120" s="20"/>
      <c r="AO120" s="3"/>
    </row>
    <row r="121" spans="2:41" x14ac:dyDescent="0.25">
      <c r="B121" s="13" t="s">
        <v>16</v>
      </c>
      <c r="C121" s="12"/>
      <c r="E121" s="9"/>
      <c r="F121" s="10"/>
      <c r="G121" s="10"/>
      <c r="H121" s="5"/>
      <c r="N121" s="3"/>
      <c r="O121" s="3"/>
      <c r="P121" s="3"/>
      <c r="Q121" s="3"/>
      <c r="R121" s="20"/>
      <c r="S121" s="3"/>
      <c r="V121" s="19"/>
      <c r="X121" s="13" t="s">
        <v>16</v>
      </c>
      <c r="Y121" s="12"/>
      <c r="AA121" s="9"/>
      <c r="AB121" s="10"/>
      <c r="AC121" s="10"/>
      <c r="AD121" s="5"/>
      <c r="AJ121" s="3"/>
      <c r="AK121" s="3"/>
      <c r="AL121" s="3"/>
      <c r="AM121" s="3"/>
      <c r="AN121" s="20"/>
      <c r="AO121" s="3"/>
    </row>
    <row r="122" spans="2:41" x14ac:dyDescent="0.25">
      <c r="B122" s="13" t="s">
        <v>17</v>
      </c>
      <c r="C122" s="12"/>
      <c r="E122" s="161" t="s">
        <v>7</v>
      </c>
      <c r="F122" s="162"/>
      <c r="G122" s="163"/>
      <c r="H122" s="5">
        <f>SUM(H108:H121)</f>
        <v>0</v>
      </c>
      <c r="N122" s="3"/>
      <c r="O122" s="3"/>
      <c r="P122" s="3"/>
      <c r="Q122" s="3"/>
      <c r="R122" s="20"/>
      <c r="S122" s="3"/>
      <c r="V122" s="19"/>
      <c r="X122" s="13" t="s">
        <v>17</v>
      </c>
      <c r="Y122" s="12"/>
      <c r="AA122" s="161" t="s">
        <v>7</v>
      </c>
      <c r="AB122" s="162"/>
      <c r="AC122" s="163"/>
      <c r="AD122" s="5">
        <f>SUM(AD108:AD121)</f>
        <v>0</v>
      </c>
      <c r="AJ122" s="3"/>
      <c r="AK122" s="3"/>
      <c r="AL122" s="3"/>
      <c r="AM122" s="3"/>
      <c r="AN122" s="20"/>
      <c r="AO122" s="3"/>
    </row>
    <row r="123" spans="2:41" x14ac:dyDescent="0.25">
      <c r="B123" s="14"/>
      <c r="C123" s="12"/>
      <c r="E123" s="15"/>
      <c r="F123" s="15"/>
      <c r="G123" s="15"/>
      <c r="N123" s="3"/>
      <c r="O123" s="3"/>
      <c r="P123" s="3"/>
      <c r="Q123" s="3"/>
      <c r="R123" s="20"/>
      <c r="S123" s="3"/>
      <c r="V123" s="19"/>
      <c r="X123" s="14"/>
      <c r="Y123" s="12"/>
      <c r="AA123" s="15"/>
      <c r="AB123" s="15"/>
      <c r="AC123" s="15"/>
      <c r="AJ123" s="3"/>
      <c r="AK123" s="3"/>
      <c r="AL123" s="3"/>
      <c r="AM123" s="3"/>
      <c r="AN123" s="20"/>
      <c r="AO123" s="3"/>
    </row>
    <row r="124" spans="2:41" x14ac:dyDescent="0.25">
      <c r="B124" s="14"/>
      <c r="C124" s="12"/>
      <c r="N124" s="161" t="s">
        <v>7</v>
      </c>
      <c r="O124" s="162"/>
      <c r="P124" s="162"/>
      <c r="Q124" s="163"/>
      <c r="R124" s="20">
        <f>SUM(R108:R123)</f>
        <v>0</v>
      </c>
      <c r="S124" s="3"/>
      <c r="V124" s="19"/>
      <c r="X124" s="14"/>
      <c r="Y124" s="12"/>
      <c r="AJ124" s="161" t="s">
        <v>7</v>
      </c>
      <c r="AK124" s="162"/>
      <c r="AL124" s="162"/>
      <c r="AM124" s="163"/>
      <c r="AN124" s="20">
        <f>SUM(AN108:AN123)</f>
        <v>0</v>
      </c>
      <c r="AO124" s="3"/>
    </row>
    <row r="125" spans="2:41" x14ac:dyDescent="0.25">
      <c r="B125" s="14"/>
      <c r="C125" s="12"/>
      <c r="V125" s="19"/>
      <c r="X125" s="14"/>
      <c r="Y125" s="12"/>
    </row>
    <row r="126" spans="2:41" x14ac:dyDescent="0.25">
      <c r="B126" s="14"/>
      <c r="C126" s="12"/>
      <c r="V126" s="19"/>
      <c r="X126" s="14"/>
      <c r="Y126" s="12"/>
    </row>
    <row r="127" spans="2:41" x14ac:dyDescent="0.25">
      <c r="B127" s="14"/>
      <c r="C127" s="12"/>
      <c r="E127" s="16"/>
      <c r="V127" s="19"/>
      <c r="X127" s="14"/>
      <c r="Y127" s="12"/>
      <c r="AA127" s="16"/>
    </row>
    <row r="128" spans="2:41" x14ac:dyDescent="0.25">
      <c r="B128" s="14"/>
      <c r="C128" s="12"/>
      <c r="V128" s="19"/>
      <c r="X128" s="14"/>
      <c r="Y128" s="12"/>
    </row>
    <row r="129" spans="1:43" x14ac:dyDescent="0.25">
      <c r="B129" s="14"/>
      <c r="C129" s="12"/>
      <c r="V129" s="19"/>
      <c r="X129" s="14"/>
      <c r="Y129" s="12"/>
    </row>
    <row r="130" spans="1:43" x14ac:dyDescent="0.25">
      <c r="B130" s="14"/>
      <c r="C130" s="12"/>
      <c r="V130" s="19"/>
      <c r="X130" s="14"/>
      <c r="Y130" s="12"/>
    </row>
    <row r="131" spans="1:43" x14ac:dyDescent="0.25">
      <c r="B131" s="14"/>
      <c r="C131" s="12"/>
      <c r="V131" s="19"/>
      <c r="X131" s="14"/>
      <c r="Y131" s="12"/>
    </row>
    <row r="132" spans="1:43" x14ac:dyDescent="0.25">
      <c r="B132" s="13"/>
      <c r="C132" s="12"/>
      <c r="V132" s="19"/>
      <c r="X132" s="13"/>
      <c r="Y132" s="12"/>
    </row>
    <row r="133" spans="1:43" x14ac:dyDescent="0.25">
      <c r="B133" s="17" t="s">
        <v>18</v>
      </c>
      <c r="C133" s="18">
        <f>SUM(C114:C132)</f>
        <v>0</v>
      </c>
      <c r="V133" s="19"/>
      <c r="X133" s="17" t="s">
        <v>18</v>
      </c>
      <c r="Y133" s="18">
        <f>SUM(Y114:Y132)</f>
        <v>0</v>
      </c>
    </row>
    <row r="134" spans="1:43" x14ac:dyDescent="0.25">
      <c r="D134" s="30" t="s">
        <v>22</v>
      </c>
      <c r="E134" s="30" t="s">
        <v>21</v>
      </c>
      <c r="V134" s="19"/>
      <c r="Z134" s="30" t="s">
        <v>22</v>
      </c>
      <c r="AA134" s="30" t="s">
        <v>21</v>
      </c>
    </row>
    <row r="135" spans="1:43" x14ac:dyDescent="0.25">
      <c r="E135" s="1" t="s">
        <v>19</v>
      </c>
      <c r="V135" s="19"/>
      <c r="AA135" s="1" t="s">
        <v>19</v>
      </c>
    </row>
    <row r="136" spans="1:43" x14ac:dyDescent="0.25">
      <c r="V136" s="19"/>
    </row>
    <row r="137" spans="1:43" x14ac:dyDescent="0.25">
      <c r="V137" s="19"/>
    </row>
    <row r="138" spans="1:43" x14ac:dyDescent="0.25">
      <c r="V138" s="19"/>
    </row>
    <row r="139" spans="1:43" x14ac:dyDescent="0.25">
      <c r="V139" s="19"/>
    </row>
    <row r="140" spans="1:43" x14ac:dyDescent="0.25">
      <c r="V140" s="19"/>
    </row>
    <row r="141" spans="1:43" x14ac:dyDescent="0.25">
      <c r="V141" s="19"/>
    </row>
    <row r="142" spans="1:43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</row>
    <row r="143" spans="1:43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</row>
    <row r="144" spans="1:43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</row>
    <row r="145" spans="2:41" x14ac:dyDescent="0.25">
      <c r="V145" s="19"/>
    </row>
    <row r="146" spans="2:41" x14ac:dyDescent="0.25">
      <c r="H146" s="165" t="s">
        <v>30</v>
      </c>
      <c r="I146" s="165"/>
      <c r="J146" s="165"/>
      <c r="V146" s="19"/>
      <c r="AA146" s="165" t="s">
        <v>31</v>
      </c>
      <c r="AB146" s="165"/>
      <c r="AC146" s="165"/>
    </row>
    <row r="147" spans="2:41" x14ac:dyDescent="0.25">
      <c r="H147" s="165"/>
      <c r="I147" s="165"/>
      <c r="J147" s="165"/>
      <c r="V147" s="19"/>
      <c r="AA147" s="165"/>
      <c r="AB147" s="165"/>
      <c r="AC147" s="165"/>
    </row>
    <row r="148" spans="2:41" x14ac:dyDescent="0.25">
      <c r="V148" s="19"/>
    </row>
    <row r="149" spans="2:41" x14ac:dyDescent="0.25">
      <c r="V149" s="19"/>
    </row>
    <row r="150" spans="2:41" ht="23.25" x14ac:dyDescent="0.35">
      <c r="B150" s="26" t="s">
        <v>33</v>
      </c>
      <c r="V150" s="19"/>
      <c r="X150" s="24" t="s">
        <v>33</v>
      </c>
    </row>
    <row r="151" spans="2:41" ht="23.25" x14ac:dyDescent="0.35">
      <c r="B151" s="25" t="s">
        <v>82</v>
      </c>
      <c r="C151" s="22">
        <f>IF(X106="PAGADO",0,C111)</f>
        <v>0</v>
      </c>
      <c r="E151" s="166" t="s">
        <v>345</v>
      </c>
      <c r="F151" s="166"/>
      <c r="G151" s="166"/>
      <c r="H151" s="166"/>
      <c r="V151" s="19"/>
      <c r="X151" s="25" t="s">
        <v>32</v>
      </c>
      <c r="Y151" s="22">
        <f>IF(B151="PAGADO",0,C156)</f>
        <v>0</v>
      </c>
      <c r="AA151" s="166" t="s">
        <v>20</v>
      </c>
      <c r="AB151" s="166"/>
      <c r="AC151" s="166"/>
      <c r="AD151" s="166"/>
    </row>
    <row r="152" spans="2:41" x14ac:dyDescent="0.25">
      <c r="B152" s="1" t="s">
        <v>0</v>
      </c>
      <c r="C152" s="21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9"/>
      <c r="X152" s="1" t="s">
        <v>0</v>
      </c>
      <c r="Y152" s="21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2"/>
      <c r="E153" s="4">
        <v>44884</v>
      </c>
      <c r="F153" s="3" t="s">
        <v>347</v>
      </c>
      <c r="G153" s="3" t="s">
        <v>169</v>
      </c>
      <c r="H153" s="5">
        <v>10</v>
      </c>
      <c r="I153" s="30" t="s">
        <v>119</v>
      </c>
      <c r="N153" s="3"/>
      <c r="O153" s="3"/>
      <c r="P153" s="3"/>
      <c r="Q153" s="3"/>
      <c r="R153" s="20"/>
      <c r="S153" s="3"/>
      <c r="V153" s="19"/>
      <c r="Y153" s="22"/>
      <c r="AA153" s="4"/>
      <c r="AB153" s="3"/>
      <c r="AC153" s="3"/>
      <c r="AD153" s="5"/>
      <c r="AJ153" s="3"/>
      <c r="AK153" s="3"/>
      <c r="AL153" s="3"/>
      <c r="AM153" s="3"/>
      <c r="AN153" s="20"/>
      <c r="AO153" s="3"/>
    </row>
    <row r="154" spans="2:41" x14ac:dyDescent="0.25">
      <c r="B154" s="1" t="s">
        <v>24</v>
      </c>
      <c r="C154" s="21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s="30" t="s">
        <v>103</v>
      </c>
      <c r="N154" s="3"/>
      <c r="O154" s="3"/>
      <c r="P154" s="3"/>
      <c r="Q154" s="3"/>
      <c r="R154" s="20"/>
      <c r="S154" s="3"/>
      <c r="V154" s="19"/>
      <c r="X154" s="1" t="s">
        <v>24</v>
      </c>
      <c r="Y154" s="21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20"/>
      <c r="AO154" s="3"/>
    </row>
    <row r="155" spans="2:41" x14ac:dyDescent="0.25">
      <c r="B155" s="1" t="s">
        <v>9</v>
      </c>
      <c r="C155" s="22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s="30" t="s">
        <v>122</v>
      </c>
      <c r="N155" s="3"/>
      <c r="O155" s="3"/>
      <c r="P155" s="3"/>
      <c r="Q155" s="3"/>
      <c r="R155" s="20"/>
      <c r="S155" s="3"/>
      <c r="V155" s="19"/>
      <c r="X155" s="1" t="s">
        <v>9</v>
      </c>
      <c r="Y155" s="22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20"/>
      <c r="AO155" s="3"/>
    </row>
    <row r="156" spans="2:41" x14ac:dyDescent="0.25">
      <c r="B156" s="6" t="s">
        <v>26</v>
      </c>
      <c r="C156" s="23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s="65" t="s">
        <v>353</v>
      </c>
      <c r="N156" s="3"/>
      <c r="O156" s="3"/>
      <c r="P156" s="3"/>
      <c r="Q156" s="3"/>
      <c r="R156" s="20"/>
      <c r="S156" s="3"/>
      <c r="V156" s="19"/>
      <c r="X156" s="6" t="s">
        <v>27</v>
      </c>
      <c r="Y156" s="23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20"/>
      <c r="AO156" s="3"/>
    </row>
    <row r="157" spans="2:41" ht="23.25" x14ac:dyDescent="0.35">
      <c r="B157" s="6"/>
      <c r="C157" s="7"/>
      <c r="E157" s="9">
        <v>44924</v>
      </c>
      <c r="F157" s="10" t="s">
        <v>347</v>
      </c>
      <c r="G157" s="10" t="s">
        <v>169</v>
      </c>
      <c r="H157" s="5">
        <v>10</v>
      </c>
      <c r="I157" s="65" t="s">
        <v>125</v>
      </c>
      <c r="N157" s="3"/>
      <c r="O157" s="3"/>
      <c r="P157" s="3"/>
      <c r="Q157" s="3"/>
      <c r="R157" s="20"/>
      <c r="S157" s="3"/>
      <c r="V157" s="19"/>
      <c r="X157" s="168" t="str">
        <f>IF(Y156&lt;0,"NO PAGAR","COBRAR'")</f>
        <v>COBRAR'</v>
      </c>
      <c r="Y157" s="168"/>
      <c r="AA157" s="9"/>
      <c r="AB157" s="10"/>
      <c r="AC157" s="10"/>
      <c r="AD157" s="5"/>
      <c r="AJ157" s="3"/>
      <c r="AK157" s="3"/>
      <c r="AL157" s="3"/>
      <c r="AM157" s="3"/>
      <c r="AN157" s="20"/>
      <c r="AO157" s="3"/>
    </row>
    <row r="158" spans="2:41" ht="23.25" x14ac:dyDescent="0.35">
      <c r="B158" s="168" t="str">
        <f>IF(C156&lt;0,"NO PAGAR","COBRAR'")</f>
        <v>COBRAR'</v>
      </c>
      <c r="C158" s="168"/>
      <c r="E158" s="9">
        <v>44921</v>
      </c>
      <c r="F158" s="10" t="s">
        <v>347</v>
      </c>
      <c r="G158" s="10" t="s">
        <v>169</v>
      </c>
      <c r="H158" s="5">
        <v>10</v>
      </c>
      <c r="I158" s="65" t="s">
        <v>353</v>
      </c>
      <c r="N158" s="3"/>
      <c r="O158" s="3"/>
      <c r="P158" s="3"/>
      <c r="Q158" s="3"/>
      <c r="R158" s="20"/>
      <c r="S158" s="3"/>
      <c r="V158" s="19"/>
      <c r="X158" s="6"/>
      <c r="Y158" s="8"/>
      <c r="AA158" s="9"/>
      <c r="AB158" s="10"/>
      <c r="AC158" s="10"/>
      <c r="AD158" s="5"/>
      <c r="AJ158" s="3"/>
      <c r="AK158" s="3"/>
      <c r="AL158" s="3"/>
      <c r="AM158" s="3"/>
      <c r="AN158" s="20"/>
      <c r="AO158" s="3"/>
    </row>
    <row r="159" spans="2:41" x14ac:dyDescent="0.25">
      <c r="B159" s="159" t="s">
        <v>9</v>
      </c>
      <c r="C159" s="160"/>
      <c r="E159" s="9">
        <v>44908</v>
      </c>
      <c r="F159" s="10" t="s">
        <v>347</v>
      </c>
      <c r="G159" s="10" t="s">
        <v>169</v>
      </c>
      <c r="H159" s="5">
        <v>10</v>
      </c>
      <c r="I159" s="65" t="s">
        <v>348</v>
      </c>
      <c r="N159" s="3"/>
      <c r="O159" s="3"/>
      <c r="P159" s="3"/>
      <c r="Q159" s="3"/>
      <c r="R159" s="20"/>
      <c r="S159" s="3"/>
      <c r="V159" s="19"/>
      <c r="X159" s="159" t="s">
        <v>9</v>
      </c>
      <c r="Y159" s="160"/>
      <c r="AA159" s="9"/>
      <c r="AB159" s="10"/>
      <c r="AC159" s="10"/>
      <c r="AD159" s="5"/>
      <c r="AJ159" s="3"/>
      <c r="AK159" s="3"/>
      <c r="AL159" s="3"/>
      <c r="AM159" s="3"/>
      <c r="AN159" s="20"/>
      <c r="AO159" s="3"/>
    </row>
    <row r="160" spans="2:41" x14ac:dyDescent="0.25">
      <c r="B160" s="11" t="str">
        <f>IF(Y111&lt;0,"SALDO ADELANTADO","SALDO A FAVOR '")</f>
        <v>SALDO A FAVOR '</v>
      </c>
      <c r="C160" s="12">
        <f>IF(Y111&lt;=0,Y111*-1)</f>
        <v>0</v>
      </c>
      <c r="E160" s="9">
        <v>44608</v>
      </c>
      <c r="F160" s="10" t="s">
        <v>204</v>
      </c>
      <c r="G160" s="10"/>
      <c r="H160" s="5">
        <v>40</v>
      </c>
      <c r="N160" s="3"/>
      <c r="O160" s="3"/>
      <c r="P160" s="3"/>
      <c r="Q160" s="3"/>
      <c r="R160" s="20"/>
      <c r="S160" s="3"/>
      <c r="V160" s="19"/>
      <c r="X160" s="11" t="str">
        <f>IF(C156&lt;0,"SALDO ADELANTADO","SALDO A FAVOR'")</f>
        <v>SALDO A FAVOR'</v>
      </c>
      <c r="Y160" s="12" t="b">
        <f>IF(C156&lt;=0,C156*-1)</f>
        <v>0</v>
      </c>
      <c r="AA160" s="9"/>
      <c r="AB160" s="10"/>
      <c r="AC160" s="10"/>
      <c r="AD160" s="5"/>
      <c r="AJ160" s="3"/>
      <c r="AK160" s="3"/>
      <c r="AL160" s="3"/>
      <c r="AM160" s="3"/>
      <c r="AN160" s="20"/>
      <c r="AO160" s="3"/>
    </row>
    <row r="161" spans="2:41" x14ac:dyDescent="0.25">
      <c r="B161" s="13" t="s">
        <v>10</v>
      </c>
      <c r="C161" s="12">
        <f>R169</f>
        <v>0</v>
      </c>
      <c r="E161" s="9" t="s">
        <v>352</v>
      </c>
      <c r="F161" s="10"/>
      <c r="G161" s="10"/>
      <c r="H161" s="5">
        <v>30</v>
      </c>
      <c r="N161" s="3"/>
      <c r="O161" s="3"/>
      <c r="P161" s="3"/>
      <c r="Q161" s="3"/>
      <c r="R161" s="20"/>
      <c r="S161" s="3"/>
      <c r="V161" s="19"/>
      <c r="X161" s="13" t="s">
        <v>10</v>
      </c>
      <c r="Y161" s="12">
        <f>AN169</f>
        <v>0</v>
      </c>
      <c r="AA161" s="9"/>
      <c r="AB161" s="10"/>
      <c r="AC161" s="10"/>
      <c r="AD161" s="5"/>
      <c r="AJ161" s="3"/>
      <c r="AK161" s="3"/>
      <c r="AL161" s="3"/>
      <c r="AM161" s="3"/>
      <c r="AN161" s="20"/>
      <c r="AO161" s="3"/>
    </row>
    <row r="162" spans="2:41" x14ac:dyDescent="0.25">
      <c r="B162" s="13" t="s">
        <v>11</v>
      </c>
      <c r="C162" s="12"/>
      <c r="E162" s="9">
        <v>44965</v>
      </c>
      <c r="F162" s="10" t="s">
        <v>351</v>
      </c>
      <c r="G162" s="10"/>
      <c r="H162" s="5">
        <v>45</v>
      </c>
      <c r="N162" s="3"/>
      <c r="O162" s="3"/>
      <c r="P162" s="3"/>
      <c r="Q162" s="3"/>
      <c r="R162" s="20"/>
      <c r="S162" s="3"/>
      <c r="V162" s="19"/>
      <c r="X162" s="13" t="s">
        <v>11</v>
      </c>
      <c r="Y162" s="12"/>
      <c r="AA162" s="9"/>
      <c r="AB162" s="10"/>
      <c r="AC162" s="10"/>
      <c r="AD162" s="5"/>
      <c r="AJ162" s="3"/>
      <c r="AK162" s="3"/>
      <c r="AL162" s="3"/>
      <c r="AM162" s="3"/>
      <c r="AN162" s="20"/>
      <c r="AO162" s="3"/>
    </row>
    <row r="163" spans="2:41" x14ac:dyDescent="0.25">
      <c r="B163" s="13" t="s">
        <v>12</v>
      </c>
      <c r="C163" s="12"/>
      <c r="E163" s="9">
        <v>44600</v>
      </c>
      <c r="F163" s="10" t="s">
        <v>350</v>
      </c>
      <c r="G163" s="10"/>
      <c r="H163" s="5">
        <v>30</v>
      </c>
      <c r="N163" s="3"/>
      <c r="O163" s="3"/>
      <c r="P163" s="3"/>
      <c r="Q163" s="3"/>
      <c r="R163" s="20"/>
      <c r="S163" s="3"/>
      <c r="V163" s="19"/>
      <c r="X163" s="13" t="s">
        <v>12</v>
      </c>
      <c r="Y163" s="12"/>
      <c r="AA163" s="9"/>
      <c r="AB163" s="10"/>
      <c r="AC163" s="10"/>
      <c r="AD163" s="5"/>
      <c r="AJ163" s="3"/>
      <c r="AK163" s="3"/>
      <c r="AL163" s="3"/>
      <c r="AM163" s="3"/>
      <c r="AN163" s="20"/>
      <c r="AO163" s="3"/>
    </row>
    <row r="164" spans="2:41" x14ac:dyDescent="0.25">
      <c r="B164" s="13" t="s">
        <v>13</v>
      </c>
      <c r="C164" s="12"/>
      <c r="E164" s="9"/>
      <c r="F164" s="10"/>
      <c r="G164" s="10"/>
      <c r="H164" s="5"/>
      <c r="N164" s="3"/>
      <c r="O164" s="3"/>
      <c r="P164" s="3"/>
      <c r="Q164" s="3"/>
      <c r="R164" s="20"/>
      <c r="S164" s="3"/>
      <c r="V164" s="19"/>
      <c r="X164" s="13" t="s">
        <v>13</v>
      </c>
      <c r="Y164" s="12"/>
      <c r="AA164" s="9"/>
      <c r="AB164" s="10"/>
      <c r="AC164" s="10"/>
      <c r="AD164" s="5"/>
      <c r="AJ164" s="3"/>
      <c r="AK164" s="3"/>
      <c r="AL164" s="3"/>
      <c r="AM164" s="3"/>
      <c r="AN164" s="20"/>
      <c r="AO164" s="3"/>
    </row>
    <row r="165" spans="2:41" x14ac:dyDescent="0.25">
      <c r="B165" s="13" t="s">
        <v>14</v>
      </c>
      <c r="C165" s="12"/>
      <c r="E165" s="9"/>
      <c r="F165" s="10"/>
      <c r="G165" s="10"/>
      <c r="H165" s="5"/>
      <c r="N165" s="3"/>
      <c r="O165" s="3"/>
      <c r="P165" s="3"/>
      <c r="Q165" s="3"/>
      <c r="R165" s="20"/>
      <c r="S165" s="3"/>
      <c r="V165" s="19"/>
      <c r="X165" s="13" t="s">
        <v>14</v>
      </c>
      <c r="Y165" s="12"/>
      <c r="AA165" s="9"/>
      <c r="AB165" s="10"/>
      <c r="AC165" s="10"/>
      <c r="AD165" s="5"/>
      <c r="AJ165" s="3"/>
      <c r="AK165" s="3"/>
      <c r="AL165" s="3"/>
      <c r="AM165" s="3"/>
      <c r="AN165" s="20"/>
      <c r="AO165" s="3"/>
    </row>
    <row r="166" spans="2:41" x14ac:dyDescent="0.25">
      <c r="B166" s="13" t="s">
        <v>15</v>
      </c>
      <c r="C166" s="12"/>
      <c r="E166" s="9"/>
      <c r="F166" s="10"/>
      <c r="G166" s="10"/>
      <c r="H166" s="5"/>
      <c r="N166" s="3"/>
      <c r="O166" s="3"/>
      <c r="P166" s="3"/>
      <c r="Q166" s="3"/>
      <c r="R166" s="20"/>
      <c r="S166" s="3"/>
      <c r="V166" s="19"/>
      <c r="X166" s="13" t="s">
        <v>15</v>
      </c>
      <c r="Y166" s="12"/>
      <c r="AA166" s="9"/>
      <c r="AB166" s="10"/>
      <c r="AC166" s="10"/>
      <c r="AD166" s="5"/>
      <c r="AJ166" s="3"/>
      <c r="AK166" s="3"/>
      <c r="AL166" s="3"/>
      <c r="AM166" s="3"/>
      <c r="AN166" s="20"/>
      <c r="AO166" s="3"/>
    </row>
    <row r="167" spans="2:41" x14ac:dyDescent="0.25">
      <c r="B167" s="13" t="s">
        <v>16</v>
      </c>
      <c r="C167" s="12"/>
      <c r="E167" s="161" t="s">
        <v>7</v>
      </c>
      <c r="F167" s="162"/>
      <c r="G167" s="163"/>
      <c r="H167" s="5">
        <f>SUM(H153:H166)</f>
        <v>215</v>
      </c>
      <c r="N167" s="3"/>
      <c r="O167" s="3"/>
      <c r="P167" s="3"/>
      <c r="Q167" s="3"/>
      <c r="R167" s="20"/>
      <c r="S167" s="3"/>
      <c r="V167" s="19"/>
      <c r="X167" s="13" t="s">
        <v>16</v>
      </c>
      <c r="Y167" s="12"/>
      <c r="AA167" s="161" t="s">
        <v>7</v>
      </c>
      <c r="AB167" s="162"/>
      <c r="AC167" s="163"/>
      <c r="AD167" s="5">
        <f>SUM(AD153:AD166)</f>
        <v>0</v>
      </c>
      <c r="AJ167" s="3"/>
      <c r="AK167" s="3"/>
      <c r="AL167" s="3"/>
      <c r="AM167" s="3"/>
      <c r="AN167" s="20"/>
      <c r="AO167" s="3"/>
    </row>
    <row r="168" spans="2:41" x14ac:dyDescent="0.25">
      <c r="B168" s="13" t="s">
        <v>17</v>
      </c>
      <c r="C168" s="12"/>
      <c r="E168" s="15"/>
      <c r="F168" s="15"/>
      <c r="G168" s="15"/>
      <c r="N168" s="3"/>
      <c r="O168" s="3"/>
      <c r="P168" s="3"/>
      <c r="Q168" s="3"/>
      <c r="R168" s="20"/>
      <c r="S168" s="3"/>
      <c r="V168" s="19"/>
      <c r="X168" s="13" t="s">
        <v>17</v>
      </c>
      <c r="Y168" s="12"/>
      <c r="AA168" s="15"/>
      <c r="AB168" s="15"/>
      <c r="AC168" s="15"/>
      <c r="AJ168" s="3"/>
      <c r="AK168" s="3"/>
      <c r="AL168" s="3"/>
      <c r="AM168" s="3"/>
      <c r="AN168" s="20"/>
      <c r="AO168" s="3"/>
    </row>
    <row r="169" spans="2:41" x14ac:dyDescent="0.25">
      <c r="B169" s="14"/>
      <c r="C169" s="12"/>
      <c r="N169" s="161" t="s">
        <v>7</v>
      </c>
      <c r="O169" s="162"/>
      <c r="P169" s="162"/>
      <c r="Q169" s="163"/>
      <c r="R169" s="20">
        <f>SUM(R153:R168)</f>
        <v>0</v>
      </c>
      <c r="S169" s="3"/>
      <c r="V169" s="19"/>
      <c r="X169" s="14"/>
      <c r="Y169" s="12"/>
      <c r="AJ169" s="161" t="s">
        <v>7</v>
      </c>
      <c r="AK169" s="162"/>
      <c r="AL169" s="162"/>
      <c r="AM169" s="163"/>
      <c r="AN169" s="20">
        <f>SUM(AN153:AN168)</f>
        <v>0</v>
      </c>
      <c r="AO169" s="3"/>
    </row>
    <row r="170" spans="2:41" x14ac:dyDescent="0.25">
      <c r="B170" s="17" t="s">
        <v>18</v>
      </c>
      <c r="C170" s="18">
        <f>SUM(C160:C169)</f>
        <v>0</v>
      </c>
      <c r="D170" s="30" t="s">
        <v>22</v>
      </c>
      <c r="E170" s="30" t="s">
        <v>21</v>
      </c>
      <c r="V170" s="19"/>
      <c r="X170" s="17" t="s">
        <v>18</v>
      </c>
      <c r="Y170" s="18">
        <f>SUM(Y160:Y169)</f>
        <v>0</v>
      </c>
      <c r="Z170" s="30" t="s">
        <v>22</v>
      </c>
      <c r="AA170" s="30" t="s">
        <v>21</v>
      </c>
    </row>
    <row r="171" spans="2:41" x14ac:dyDescent="0.25">
      <c r="E171" s="1" t="s">
        <v>19</v>
      </c>
      <c r="V171" s="19"/>
      <c r="AA171" s="1" t="s">
        <v>19</v>
      </c>
    </row>
    <row r="172" spans="2:41" x14ac:dyDescent="0.25">
      <c r="V172" s="19"/>
    </row>
    <row r="173" spans="2:41" x14ac:dyDescent="0.25">
      <c r="V173" s="19"/>
    </row>
    <row r="174" spans="2:41" x14ac:dyDescent="0.25">
      <c r="V174" s="19"/>
    </row>
    <row r="175" spans="2:41" x14ac:dyDescent="0.25">
      <c r="V175" s="19"/>
    </row>
    <row r="176" spans="2:41" x14ac:dyDescent="0.25">
      <c r="V176" s="19"/>
    </row>
    <row r="177" spans="2:41" x14ac:dyDescent="0.25">
      <c r="V177" s="19"/>
    </row>
    <row r="178" spans="2:41" x14ac:dyDescent="0.25">
      <c r="V178" s="19"/>
    </row>
    <row r="179" spans="2:41" x14ac:dyDescent="0.25">
      <c r="V179" s="19"/>
    </row>
    <row r="180" spans="2:41" x14ac:dyDescent="0.25">
      <c r="V180" s="19"/>
    </row>
    <row r="181" spans="2:41" x14ac:dyDescent="0.25">
      <c r="V181" s="19"/>
    </row>
    <row r="182" spans="2:41" x14ac:dyDescent="0.25">
      <c r="V182" s="19"/>
    </row>
    <row r="183" spans="2:41" x14ac:dyDescent="0.25">
      <c r="V183" s="19"/>
    </row>
    <row r="184" spans="2:41" x14ac:dyDescent="0.25">
      <c r="V184" s="19"/>
    </row>
    <row r="185" spans="2:41" x14ac:dyDescent="0.25">
      <c r="V185" s="19"/>
      <c r="AC185" s="164" t="s">
        <v>29</v>
      </c>
      <c r="AD185" s="164"/>
      <c r="AE185" s="164"/>
    </row>
    <row r="186" spans="2:41" x14ac:dyDescent="0.25">
      <c r="H186" s="165" t="s">
        <v>28</v>
      </c>
      <c r="I186" s="165"/>
      <c r="J186" s="165"/>
      <c r="V186" s="19"/>
      <c r="AC186" s="164"/>
      <c r="AD186" s="164"/>
      <c r="AE186" s="164"/>
    </row>
    <row r="187" spans="2:41" x14ac:dyDescent="0.25">
      <c r="H187" s="165"/>
      <c r="I187" s="165"/>
      <c r="J187" s="165"/>
      <c r="V187" s="19"/>
      <c r="AC187" s="164"/>
      <c r="AD187" s="164"/>
      <c r="AE187" s="164"/>
    </row>
    <row r="188" spans="2:41" x14ac:dyDescent="0.25">
      <c r="V188" s="19"/>
    </row>
    <row r="189" spans="2:41" x14ac:dyDescent="0.25">
      <c r="V189" s="19"/>
    </row>
    <row r="190" spans="2:41" ht="23.25" x14ac:dyDescent="0.35">
      <c r="B190" s="24" t="s">
        <v>63</v>
      </c>
      <c r="V190" s="19"/>
      <c r="X190" s="24" t="s">
        <v>63</v>
      </c>
    </row>
    <row r="191" spans="2:41" ht="23.25" x14ac:dyDescent="0.35">
      <c r="B191" s="25" t="s">
        <v>156</v>
      </c>
      <c r="C191" s="22">
        <f>IF(X151="PAGADO",0,Y156)</f>
        <v>0</v>
      </c>
      <c r="E191" s="166" t="s">
        <v>311</v>
      </c>
      <c r="F191" s="166"/>
      <c r="G191" s="166"/>
      <c r="H191" s="166"/>
      <c r="V191" s="19"/>
      <c r="X191" s="25" t="s">
        <v>32</v>
      </c>
      <c r="Y191" s="22">
        <f>IF(B191="PAGADO",0,C196)</f>
        <v>0</v>
      </c>
      <c r="AA191" s="166" t="s">
        <v>20</v>
      </c>
      <c r="AB191" s="166"/>
      <c r="AC191" s="166"/>
      <c r="AD191" s="166"/>
    </row>
    <row r="192" spans="2:41" x14ac:dyDescent="0.25">
      <c r="B192" s="1" t="s">
        <v>0</v>
      </c>
      <c r="C192" s="21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9"/>
      <c r="X192" s="1" t="s">
        <v>0</v>
      </c>
      <c r="Y192" s="21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2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20"/>
      <c r="S193" s="3"/>
      <c r="V193" s="19"/>
      <c r="Y193" s="22"/>
      <c r="AA193" s="4"/>
      <c r="AB193" s="3"/>
      <c r="AC193" s="3"/>
      <c r="AD193" s="5"/>
      <c r="AJ193" s="3"/>
      <c r="AK193" s="3"/>
      <c r="AL193" s="3"/>
      <c r="AM193" s="3"/>
      <c r="AN193" s="20"/>
      <c r="AO193" s="3"/>
    </row>
    <row r="194" spans="2:41" x14ac:dyDescent="0.25">
      <c r="B194" s="1" t="s">
        <v>24</v>
      </c>
      <c r="C194" s="21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s="30" t="s">
        <v>100</v>
      </c>
      <c r="N194" s="3"/>
      <c r="O194" s="3"/>
      <c r="P194" s="3"/>
      <c r="Q194" s="3"/>
      <c r="R194" s="20"/>
      <c r="S194" s="3"/>
      <c r="V194" s="19"/>
      <c r="X194" s="1" t="s">
        <v>24</v>
      </c>
      <c r="Y194" s="21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20"/>
      <c r="AO194" s="3"/>
    </row>
    <row r="195" spans="2:41" x14ac:dyDescent="0.25">
      <c r="B195" s="1" t="s">
        <v>9</v>
      </c>
      <c r="C195" s="22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s="30" t="s">
        <v>122</v>
      </c>
      <c r="N195" s="3"/>
      <c r="O195" s="3"/>
      <c r="P195" s="3"/>
      <c r="Q195" s="3"/>
      <c r="R195" s="20"/>
      <c r="S195" s="3"/>
      <c r="V195" s="19"/>
      <c r="X195" s="1" t="s">
        <v>9</v>
      </c>
      <c r="Y195" s="22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20"/>
      <c r="AO195" s="3"/>
    </row>
    <row r="196" spans="2:41" x14ac:dyDescent="0.25">
      <c r="B196" s="6" t="s">
        <v>25</v>
      </c>
      <c r="C196" s="23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20"/>
      <c r="S196" s="3"/>
      <c r="V196" s="19"/>
      <c r="X196" s="6" t="s">
        <v>8</v>
      </c>
      <c r="Y196" s="23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20"/>
      <c r="AO196" s="3"/>
    </row>
    <row r="197" spans="2:41" ht="26.25" x14ac:dyDescent="0.4">
      <c r="B197" s="167" t="str">
        <f>IF(C196&lt;0,"NO PAGAR","COBRAR")</f>
        <v>COBRAR</v>
      </c>
      <c r="C197" s="167"/>
      <c r="E197" s="9">
        <v>44986</v>
      </c>
      <c r="F197" s="10" t="s">
        <v>429</v>
      </c>
      <c r="G197" s="10" t="s">
        <v>430</v>
      </c>
      <c r="H197" s="5">
        <v>60.45</v>
      </c>
      <c r="N197" s="3"/>
      <c r="O197" s="3"/>
      <c r="P197" s="3"/>
      <c r="Q197" s="3"/>
      <c r="R197" s="20"/>
      <c r="S197" s="3"/>
      <c r="V197" s="19"/>
      <c r="X197" s="167" t="str">
        <f>IF(Y196&lt;0,"NO PAGAR","COBRAR")</f>
        <v>COBRAR</v>
      </c>
      <c r="Y197" s="167"/>
      <c r="AA197" s="9"/>
      <c r="AB197" s="10"/>
      <c r="AC197" s="10"/>
      <c r="AD197" s="5"/>
      <c r="AJ197" s="3"/>
      <c r="AK197" s="3"/>
      <c r="AL197" s="3"/>
      <c r="AM197" s="3"/>
      <c r="AN197" s="20"/>
      <c r="AO197" s="3"/>
    </row>
    <row r="198" spans="2:41" x14ac:dyDescent="0.25">
      <c r="B198" s="159" t="s">
        <v>9</v>
      </c>
      <c r="C198" s="160"/>
      <c r="E198" s="9"/>
      <c r="F198" s="10"/>
      <c r="G198" s="10"/>
      <c r="H198" s="5"/>
      <c r="N198" s="3"/>
      <c r="O198" s="3"/>
      <c r="P198" s="3"/>
      <c r="Q198" s="3"/>
      <c r="R198" s="20"/>
      <c r="S198" s="3"/>
      <c r="V198" s="19"/>
      <c r="X198" s="159" t="s">
        <v>9</v>
      </c>
      <c r="Y198" s="160"/>
      <c r="AA198" s="9"/>
      <c r="AB198" s="10"/>
      <c r="AC198" s="10"/>
      <c r="AD198" s="5"/>
      <c r="AJ198" s="3"/>
      <c r="AK198" s="3"/>
      <c r="AL198" s="3"/>
      <c r="AM198" s="3"/>
      <c r="AN198" s="20"/>
      <c r="AO198" s="3"/>
    </row>
    <row r="199" spans="2:41" x14ac:dyDescent="0.25">
      <c r="B199" s="11" t="str">
        <f>IF(C232&lt;0,"SALDO A FAVOR","SALDO ADELANTAD0'")</f>
        <v>SALDO ADELANTAD0'</v>
      </c>
      <c r="C199" s="12">
        <f>IF(Y156&lt;=0,Y156*-1)</f>
        <v>0</v>
      </c>
      <c r="E199" s="9"/>
      <c r="F199" s="10"/>
      <c r="G199" s="10"/>
      <c r="H199" s="5"/>
      <c r="N199" s="3"/>
      <c r="O199" s="3"/>
      <c r="P199" s="3"/>
      <c r="Q199" s="3"/>
      <c r="R199" s="20"/>
      <c r="S199" s="3"/>
      <c r="V199" s="19"/>
      <c r="X199" s="11" t="str">
        <f>IF(C196&lt;0,"SALDO ADELANTADO","SALDO A FAVOR'")</f>
        <v>SALDO A FAVOR'</v>
      </c>
      <c r="Y199" s="12" t="b">
        <f>IF(C196&lt;=0,C196*-1)</f>
        <v>0</v>
      </c>
      <c r="AA199" s="9"/>
      <c r="AB199" s="10"/>
      <c r="AC199" s="10"/>
      <c r="AD199" s="5"/>
      <c r="AJ199" s="3"/>
      <c r="AK199" s="3"/>
      <c r="AL199" s="3"/>
      <c r="AM199" s="3"/>
      <c r="AN199" s="20"/>
      <c r="AO199" s="3"/>
    </row>
    <row r="200" spans="2:41" x14ac:dyDescent="0.25">
      <c r="B200" s="13" t="s">
        <v>10</v>
      </c>
      <c r="C200" s="12">
        <f>R209</f>
        <v>0</v>
      </c>
      <c r="E200" s="9"/>
      <c r="F200" s="10"/>
      <c r="G200" s="10"/>
      <c r="H200" s="5"/>
      <c r="N200" s="3"/>
      <c r="O200" s="3"/>
      <c r="P200" s="3"/>
      <c r="Q200" s="3"/>
      <c r="R200" s="20"/>
      <c r="S200" s="3"/>
      <c r="V200" s="19"/>
      <c r="X200" s="13" t="s">
        <v>10</v>
      </c>
      <c r="Y200" s="12">
        <f>AN209</f>
        <v>0</v>
      </c>
      <c r="AA200" s="9"/>
      <c r="AB200" s="10"/>
      <c r="AC200" s="10"/>
      <c r="AD200" s="5"/>
      <c r="AJ200" s="3"/>
      <c r="AK200" s="3"/>
      <c r="AL200" s="3"/>
      <c r="AM200" s="3"/>
      <c r="AN200" s="20"/>
      <c r="AO200" s="3"/>
    </row>
    <row r="201" spans="2:41" x14ac:dyDescent="0.25">
      <c r="B201" s="13" t="s">
        <v>11</v>
      </c>
      <c r="C201" s="12"/>
      <c r="E201" s="9"/>
      <c r="F201" s="10"/>
      <c r="G201" s="10"/>
      <c r="H201" s="5"/>
      <c r="N201" s="3"/>
      <c r="O201" s="3"/>
      <c r="P201" s="3"/>
      <c r="Q201" s="3"/>
      <c r="R201" s="20"/>
      <c r="S201" s="3"/>
      <c r="V201" s="19"/>
      <c r="X201" s="13" t="s">
        <v>11</v>
      </c>
      <c r="Y201" s="12"/>
      <c r="AA201" s="9"/>
      <c r="AB201" s="10"/>
      <c r="AC201" s="10"/>
      <c r="AD201" s="5"/>
      <c r="AJ201" s="3"/>
      <c r="AK201" s="3"/>
      <c r="AL201" s="3"/>
      <c r="AM201" s="3"/>
      <c r="AN201" s="20"/>
      <c r="AO201" s="3"/>
    </row>
    <row r="202" spans="2:41" x14ac:dyDescent="0.25">
      <c r="B202" s="13" t="s">
        <v>12</v>
      </c>
      <c r="C202" s="12"/>
      <c r="E202" s="9"/>
      <c r="F202" s="10"/>
      <c r="G202" s="10"/>
      <c r="H202" s="5"/>
      <c r="N202" s="3"/>
      <c r="O202" s="3"/>
      <c r="P202" s="3"/>
      <c r="Q202" s="3"/>
      <c r="R202" s="20"/>
      <c r="S202" s="3"/>
      <c r="V202" s="19"/>
      <c r="X202" s="13" t="s">
        <v>12</v>
      </c>
      <c r="Y202" s="12"/>
      <c r="AA202" s="9"/>
      <c r="AB202" s="10"/>
      <c r="AC202" s="10"/>
      <c r="AD202" s="5"/>
      <c r="AJ202" s="3"/>
      <c r="AK202" s="3"/>
      <c r="AL202" s="3"/>
      <c r="AM202" s="3"/>
      <c r="AN202" s="20"/>
      <c r="AO202" s="3"/>
    </row>
    <row r="203" spans="2:41" x14ac:dyDescent="0.25">
      <c r="B203" s="13" t="s">
        <v>13</v>
      </c>
      <c r="C203" s="12"/>
      <c r="E203" s="9"/>
      <c r="F203" s="10"/>
      <c r="G203" s="10"/>
      <c r="H203" s="5"/>
      <c r="N203" s="3"/>
      <c r="O203" s="3"/>
      <c r="P203" s="3"/>
      <c r="Q203" s="3"/>
      <c r="R203" s="20"/>
      <c r="S203" s="3"/>
      <c r="V203" s="19"/>
      <c r="X203" s="13" t="s">
        <v>13</v>
      </c>
      <c r="Y203" s="12"/>
      <c r="AA203" s="9"/>
      <c r="AB203" s="10"/>
      <c r="AC203" s="10"/>
      <c r="AD203" s="5"/>
      <c r="AJ203" s="3"/>
      <c r="AK203" s="3"/>
      <c r="AL203" s="3"/>
      <c r="AM203" s="3"/>
      <c r="AN203" s="20"/>
      <c r="AO203" s="3"/>
    </row>
    <row r="204" spans="2:41" x14ac:dyDescent="0.25">
      <c r="B204" s="13" t="s">
        <v>14</v>
      </c>
      <c r="C204" s="12"/>
      <c r="E204" s="9"/>
      <c r="F204" s="10"/>
      <c r="G204" s="10"/>
      <c r="H204" s="5"/>
      <c r="N204" s="3"/>
      <c r="O204" s="3"/>
      <c r="P204" s="3"/>
      <c r="Q204" s="3"/>
      <c r="R204" s="20"/>
      <c r="S204" s="3"/>
      <c r="V204" s="19"/>
      <c r="X204" s="13" t="s">
        <v>14</v>
      </c>
      <c r="Y204" s="12"/>
      <c r="AA204" s="9"/>
      <c r="AB204" s="10"/>
      <c r="AC204" s="10"/>
      <c r="AD204" s="5"/>
      <c r="AJ204" s="3"/>
      <c r="AK204" s="3"/>
      <c r="AL204" s="3"/>
      <c r="AM204" s="3"/>
      <c r="AN204" s="20"/>
      <c r="AO204" s="3"/>
    </row>
    <row r="205" spans="2:41" x14ac:dyDescent="0.25">
      <c r="B205" s="13" t="s">
        <v>15</v>
      </c>
      <c r="C205" s="12"/>
      <c r="E205" s="9"/>
      <c r="F205" s="10"/>
      <c r="G205" s="10"/>
      <c r="H205" s="5"/>
      <c r="N205" s="3"/>
      <c r="O205" s="3"/>
      <c r="P205" s="3"/>
      <c r="Q205" s="3"/>
      <c r="R205" s="20"/>
      <c r="S205" s="3"/>
      <c r="V205" s="19"/>
      <c r="X205" s="13" t="s">
        <v>15</v>
      </c>
      <c r="Y205" s="12"/>
      <c r="AA205" s="9"/>
      <c r="AB205" s="10"/>
      <c r="AC205" s="10"/>
      <c r="AD205" s="5"/>
      <c r="AJ205" s="3"/>
      <c r="AK205" s="3"/>
      <c r="AL205" s="3"/>
      <c r="AM205" s="3"/>
      <c r="AN205" s="20"/>
      <c r="AO205" s="3"/>
    </row>
    <row r="206" spans="2:41" x14ac:dyDescent="0.25">
      <c r="B206" s="13" t="s">
        <v>16</v>
      </c>
      <c r="C206" s="12"/>
      <c r="E206" s="9"/>
      <c r="F206" s="10"/>
      <c r="G206" s="10"/>
      <c r="H206" s="5"/>
      <c r="N206" s="3"/>
      <c r="O206" s="3"/>
      <c r="P206" s="3"/>
      <c r="Q206" s="3"/>
      <c r="R206" s="20"/>
      <c r="S206" s="3"/>
      <c r="V206" s="19"/>
      <c r="X206" s="13" t="s">
        <v>16</v>
      </c>
      <c r="Y206" s="12"/>
      <c r="AA206" s="9"/>
      <c r="AB206" s="10"/>
      <c r="AC206" s="10"/>
      <c r="AD206" s="5"/>
      <c r="AJ206" s="3"/>
      <c r="AK206" s="3"/>
      <c r="AL206" s="3"/>
      <c r="AM206" s="3"/>
      <c r="AN206" s="20"/>
      <c r="AO206" s="3"/>
    </row>
    <row r="207" spans="2:41" x14ac:dyDescent="0.25">
      <c r="B207" s="13" t="s">
        <v>17</v>
      </c>
      <c r="C207" s="12"/>
      <c r="E207" s="161" t="s">
        <v>7</v>
      </c>
      <c r="F207" s="162"/>
      <c r="G207" s="163"/>
      <c r="H207" s="5">
        <f>SUM(H193:H206)</f>
        <v>190.45</v>
      </c>
      <c r="N207" s="3"/>
      <c r="O207" s="3"/>
      <c r="P207" s="3"/>
      <c r="Q207" s="3"/>
      <c r="R207" s="20"/>
      <c r="S207" s="3"/>
      <c r="V207" s="19"/>
      <c r="X207" s="13" t="s">
        <v>17</v>
      </c>
      <c r="Y207" s="12"/>
      <c r="AA207" s="161" t="s">
        <v>7</v>
      </c>
      <c r="AB207" s="162"/>
      <c r="AC207" s="163"/>
      <c r="AD207" s="5">
        <f>SUM(AD193:AD206)</f>
        <v>0</v>
      </c>
      <c r="AJ207" s="3"/>
      <c r="AK207" s="3"/>
      <c r="AL207" s="3"/>
      <c r="AM207" s="3"/>
      <c r="AN207" s="20"/>
      <c r="AO207" s="3"/>
    </row>
    <row r="208" spans="2:41" x14ac:dyDescent="0.25">
      <c r="B208" s="14"/>
      <c r="C208" s="12"/>
      <c r="E208" s="15"/>
      <c r="F208" s="15"/>
      <c r="G208" s="15"/>
      <c r="N208" s="3"/>
      <c r="O208" s="3"/>
      <c r="P208" s="3"/>
      <c r="Q208" s="3"/>
      <c r="R208" s="20"/>
      <c r="S208" s="3"/>
      <c r="V208" s="19"/>
      <c r="X208" s="14"/>
      <c r="Y208" s="12"/>
      <c r="AA208" s="15"/>
      <c r="AB208" s="15"/>
      <c r="AC208" s="15"/>
      <c r="AJ208" s="3"/>
      <c r="AK208" s="3"/>
      <c r="AL208" s="3"/>
      <c r="AM208" s="3"/>
      <c r="AN208" s="20"/>
      <c r="AO208" s="3"/>
    </row>
    <row r="209" spans="2:41" x14ac:dyDescent="0.25">
      <c r="B209" s="14"/>
      <c r="C209" s="12"/>
      <c r="N209" s="161" t="s">
        <v>7</v>
      </c>
      <c r="O209" s="162"/>
      <c r="P209" s="162"/>
      <c r="Q209" s="163"/>
      <c r="R209" s="20">
        <f>SUM(R193:R208)</f>
        <v>0</v>
      </c>
      <c r="S209" s="3"/>
      <c r="V209" s="19"/>
      <c r="X209" s="14"/>
      <c r="Y209" s="12"/>
      <c r="AJ209" s="161" t="s">
        <v>7</v>
      </c>
      <c r="AK209" s="162"/>
      <c r="AL209" s="162"/>
      <c r="AM209" s="163"/>
      <c r="AN209" s="20">
        <f>SUM(AN193:AN208)</f>
        <v>0</v>
      </c>
      <c r="AO209" s="3"/>
    </row>
    <row r="210" spans="2:41" x14ac:dyDescent="0.25">
      <c r="B210" s="14"/>
      <c r="C210" s="12"/>
      <c r="V210" s="19"/>
      <c r="X210" s="14"/>
      <c r="Y210" s="12"/>
    </row>
    <row r="211" spans="2:41" x14ac:dyDescent="0.25">
      <c r="B211" s="14"/>
      <c r="C211" s="12"/>
      <c r="V211" s="19"/>
      <c r="X211" s="14"/>
      <c r="Y211" s="12"/>
    </row>
    <row r="212" spans="2:41" x14ac:dyDescent="0.25">
      <c r="B212" s="14"/>
      <c r="C212" s="12"/>
      <c r="E212" s="16"/>
      <c r="V212" s="19"/>
      <c r="X212" s="14"/>
      <c r="Y212" s="12"/>
      <c r="AA212" s="16"/>
    </row>
    <row r="213" spans="2:41" x14ac:dyDescent="0.25">
      <c r="B213" s="14"/>
      <c r="C213" s="12"/>
      <c r="V213" s="19"/>
      <c r="X213" s="14"/>
      <c r="Y213" s="12"/>
    </row>
    <row r="214" spans="2:41" x14ac:dyDescent="0.25">
      <c r="B214" s="14"/>
      <c r="C214" s="12"/>
      <c r="V214" s="19"/>
      <c r="X214" s="14"/>
      <c r="Y214" s="12"/>
    </row>
    <row r="215" spans="2:41" x14ac:dyDescent="0.25">
      <c r="B215" s="14"/>
      <c r="C215" s="12"/>
      <c r="V215" s="19"/>
      <c r="X215" s="14"/>
      <c r="Y215" s="12"/>
    </row>
    <row r="216" spans="2:41" x14ac:dyDescent="0.25">
      <c r="B216" s="14"/>
      <c r="C216" s="12"/>
      <c r="V216" s="19"/>
      <c r="X216" s="14"/>
      <c r="Y216" s="12"/>
    </row>
    <row r="217" spans="2:41" x14ac:dyDescent="0.25">
      <c r="B217" s="13"/>
      <c r="C217" s="12"/>
      <c r="V217" s="19"/>
      <c r="X217" s="13"/>
      <c r="Y217" s="12"/>
    </row>
    <row r="218" spans="2:41" x14ac:dyDescent="0.25">
      <c r="B218" s="17" t="s">
        <v>18</v>
      </c>
      <c r="C218" s="18">
        <f>SUM(C199:C217)</f>
        <v>0</v>
      </c>
      <c r="V218" s="19"/>
      <c r="X218" s="17" t="s">
        <v>18</v>
      </c>
      <c r="Y218" s="18">
        <f>SUM(Y199:Y217)</f>
        <v>0</v>
      </c>
    </row>
    <row r="219" spans="2:41" x14ac:dyDescent="0.25">
      <c r="D219" s="30" t="s">
        <v>22</v>
      </c>
      <c r="E219" s="30" t="s">
        <v>21</v>
      </c>
      <c r="V219" s="19"/>
      <c r="Z219" s="30" t="s">
        <v>22</v>
      </c>
      <c r="AA219" s="30" t="s">
        <v>21</v>
      </c>
    </row>
    <row r="220" spans="2:41" x14ac:dyDescent="0.25">
      <c r="E220" s="1" t="s">
        <v>19</v>
      </c>
      <c r="V220" s="19"/>
      <c r="AA220" s="1" t="s">
        <v>19</v>
      </c>
    </row>
    <row r="221" spans="2:41" x14ac:dyDescent="0.25">
      <c r="V221" s="19"/>
    </row>
    <row r="222" spans="2:41" x14ac:dyDescent="0.25">
      <c r="V222" s="19"/>
    </row>
    <row r="223" spans="2:41" x14ac:dyDescent="0.25">
      <c r="V223" s="19"/>
    </row>
    <row r="224" spans="2:41" x14ac:dyDescent="0.25">
      <c r="V224" s="19"/>
    </row>
    <row r="225" spans="1:43" x14ac:dyDescent="0.25">
      <c r="V225" s="19"/>
    </row>
    <row r="226" spans="1:43" x14ac:dyDescent="0.25">
      <c r="V226" s="19"/>
    </row>
    <row r="227" spans="1:43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</row>
    <row r="228" spans="1:43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</row>
    <row r="229" spans="1:43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</row>
    <row r="230" spans="1:43" x14ac:dyDescent="0.25">
      <c r="V230" s="19"/>
    </row>
    <row r="231" spans="1:43" x14ac:dyDescent="0.25">
      <c r="H231" s="165" t="s">
        <v>30</v>
      </c>
      <c r="I231" s="165"/>
      <c r="J231" s="165"/>
      <c r="V231" s="19"/>
      <c r="AA231" s="165" t="s">
        <v>31</v>
      </c>
      <c r="AB231" s="165"/>
      <c r="AC231" s="165"/>
    </row>
    <row r="232" spans="1:43" x14ac:dyDescent="0.25">
      <c r="H232" s="165"/>
      <c r="I232" s="165"/>
      <c r="J232" s="165"/>
      <c r="V232" s="19"/>
      <c r="AA232" s="165"/>
      <c r="AB232" s="165"/>
      <c r="AC232" s="165"/>
    </row>
    <row r="233" spans="1:43" x14ac:dyDescent="0.25">
      <c r="V233" s="19"/>
    </row>
    <row r="234" spans="1:43" x14ac:dyDescent="0.25">
      <c r="V234" s="19"/>
    </row>
    <row r="235" spans="1:43" ht="23.25" x14ac:dyDescent="0.35">
      <c r="B235" s="26" t="s">
        <v>63</v>
      </c>
      <c r="V235" s="19"/>
      <c r="X235" s="24" t="s">
        <v>63</v>
      </c>
    </row>
    <row r="236" spans="1:43" ht="23.25" x14ac:dyDescent="0.35">
      <c r="B236" s="25" t="s">
        <v>32</v>
      </c>
      <c r="C236" s="22">
        <f>IF(X191="PAGADO",0,Y196)</f>
        <v>0</v>
      </c>
      <c r="E236" s="166" t="s">
        <v>20</v>
      </c>
      <c r="F236" s="166"/>
      <c r="G236" s="166"/>
      <c r="H236" s="166"/>
      <c r="V236" s="19"/>
      <c r="X236" s="25" t="s">
        <v>82</v>
      </c>
      <c r="Y236" s="22">
        <f>IF(B1029="PAGADO",0,C241)</f>
        <v>0</v>
      </c>
      <c r="AA236" s="166" t="s">
        <v>253</v>
      </c>
      <c r="AB236" s="166"/>
      <c r="AC236" s="166"/>
      <c r="AD236" s="166"/>
    </row>
    <row r="237" spans="1:43" x14ac:dyDescent="0.25">
      <c r="B237" s="1" t="s">
        <v>0</v>
      </c>
      <c r="C237" s="21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9"/>
      <c r="X237" s="1" t="s">
        <v>0</v>
      </c>
      <c r="Y237" s="21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2"/>
      <c r="E238" s="4"/>
      <c r="F238" s="3"/>
      <c r="G238" s="3"/>
      <c r="H238" s="5"/>
      <c r="N238" s="3"/>
      <c r="O238" s="3"/>
      <c r="P238" s="3"/>
      <c r="Q238" s="3"/>
      <c r="R238" s="20"/>
      <c r="S238" s="3"/>
      <c r="V238" s="19"/>
      <c r="Y238" s="22"/>
      <c r="AA238" s="4">
        <v>44936</v>
      </c>
      <c r="AB238" s="3" t="s">
        <v>138</v>
      </c>
      <c r="AC238" s="3" t="s">
        <v>169</v>
      </c>
      <c r="AD238" s="5">
        <v>10</v>
      </c>
      <c r="AE238" s="30" t="s">
        <v>125</v>
      </c>
      <c r="AJ238" s="3"/>
      <c r="AK238" s="3"/>
      <c r="AL238" s="3"/>
      <c r="AM238" s="3"/>
      <c r="AN238" s="20"/>
      <c r="AO238" s="3"/>
    </row>
    <row r="239" spans="1:43" x14ac:dyDescent="0.25">
      <c r="B239" s="1" t="s">
        <v>24</v>
      </c>
      <c r="C239" s="21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20"/>
      <c r="S239" s="3"/>
      <c r="V239" s="19"/>
      <c r="X239" s="1" t="s">
        <v>24</v>
      </c>
      <c r="Y239" s="21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s="30" t="s">
        <v>602</v>
      </c>
      <c r="AJ239" s="3"/>
      <c r="AK239" s="3"/>
      <c r="AL239" s="3"/>
      <c r="AM239" s="3"/>
      <c r="AN239" s="20"/>
      <c r="AO239" s="3"/>
    </row>
    <row r="240" spans="1:43" x14ac:dyDescent="0.25">
      <c r="B240" s="1" t="s">
        <v>9</v>
      </c>
      <c r="C240" s="22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20"/>
      <c r="S240" s="3"/>
      <c r="V240" s="19"/>
      <c r="X240" s="1" t="s">
        <v>9</v>
      </c>
      <c r="Y240" s="22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s="30" t="s">
        <v>115</v>
      </c>
      <c r="AJ240" s="3"/>
      <c r="AK240" s="3"/>
      <c r="AL240" s="3"/>
      <c r="AM240" s="3"/>
      <c r="AN240" s="20"/>
      <c r="AO240" s="3"/>
    </row>
    <row r="241" spans="2:41" x14ac:dyDescent="0.25">
      <c r="B241" s="6" t="s">
        <v>26</v>
      </c>
      <c r="C241" s="23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20"/>
      <c r="S241" s="3"/>
      <c r="V241" s="19"/>
      <c r="X241" s="6" t="s">
        <v>27</v>
      </c>
      <c r="Y241" s="23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s="65" t="s">
        <v>125</v>
      </c>
      <c r="AJ241" s="3"/>
      <c r="AK241" s="3"/>
      <c r="AL241" s="3"/>
      <c r="AM241" s="3"/>
      <c r="AN241" s="20"/>
      <c r="AO241" s="3"/>
    </row>
    <row r="242" spans="2:41" ht="23.25" x14ac:dyDescent="0.35">
      <c r="B242" s="6"/>
      <c r="C242" s="7"/>
      <c r="E242" s="9"/>
      <c r="F242" s="10"/>
      <c r="G242" s="10"/>
      <c r="H242" s="5"/>
      <c r="N242" s="3"/>
      <c r="O242" s="3"/>
      <c r="P242" s="3"/>
      <c r="Q242" s="3"/>
      <c r="R242" s="20"/>
      <c r="S242" s="3"/>
      <c r="V242" s="19"/>
      <c r="X242" s="168" t="str">
        <f>IF(Y241&lt;0,"NO PAGAR","COBRAR'")</f>
        <v>COBRAR'</v>
      </c>
      <c r="Y242" s="168"/>
      <c r="AA242" s="9">
        <v>45007</v>
      </c>
      <c r="AB242" s="10" t="s">
        <v>194</v>
      </c>
      <c r="AC242" s="10" t="s">
        <v>198</v>
      </c>
      <c r="AD242" s="5">
        <v>30</v>
      </c>
      <c r="AE242" s="65" t="s">
        <v>123</v>
      </c>
      <c r="AJ242" s="3"/>
      <c r="AK242" s="3"/>
      <c r="AL242" s="3"/>
      <c r="AM242" s="3"/>
      <c r="AN242" s="20"/>
      <c r="AO242" s="3"/>
    </row>
    <row r="243" spans="2:41" ht="23.25" x14ac:dyDescent="0.35">
      <c r="B243" s="168" t="str">
        <f>IF(C241&lt;0,"NO PAGAR","COBRAR'")</f>
        <v>COBRAR'</v>
      </c>
      <c r="C243" s="168"/>
      <c r="E243" s="9"/>
      <c r="F243" s="10"/>
      <c r="G243" s="10"/>
      <c r="H243" s="5"/>
      <c r="N243" s="3"/>
      <c r="O243" s="3"/>
      <c r="P243" s="3"/>
      <c r="Q243" s="3"/>
      <c r="R243" s="20"/>
      <c r="S243" s="3"/>
      <c r="V243" s="19"/>
      <c r="X243" s="6"/>
      <c r="Y243" s="8"/>
      <c r="AA243" s="9" t="s">
        <v>627</v>
      </c>
      <c r="AB243" s="10"/>
      <c r="AC243" s="10"/>
      <c r="AD243" s="5">
        <v>100</v>
      </c>
      <c r="AJ243" s="3"/>
      <c r="AK243" s="3"/>
      <c r="AL243" s="3"/>
      <c r="AM243" s="3"/>
      <c r="AN243" s="20"/>
      <c r="AO243" s="3"/>
    </row>
    <row r="244" spans="2:41" x14ac:dyDescent="0.25">
      <c r="B244" s="159" t="s">
        <v>9</v>
      </c>
      <c r="C244" s="160"/>
      <c r="E244" s="9"/>
      <c r="F244" s="10"/>
      <c r="G244" s="10"/>
      <c r="H244" s="5"/>
      <c r="N244" s="3"/>
      <c r="O244" s="3"/>
      <c r="P244" s="3"/>
      <c r="Q244" s="3"/>
      <c r="R244" s="20"/>
      <c r="S244" s="3"/>
      <c r="V244" s="19"/>
      <c r="X244" s="159" t="s">
        <v>9</v>
      </c>
      <c r="Y244" s="160"/>
      <c r="AA244" s="9" t="s">
        <v>628</v>
      </c>
      <c r="AB244" s="10"/>
      <c r="AC244" s="10"/>
      <c r="AD244" s="5">
        <v>20</v>
      </c>
      <c r="AJ244" s="3"/>
      <c r="AK244" s="3"/>
      <c r="AL244" s="3"/>
      <c r="AM244" s="3"/>
      <c r="AN244" s="20"/>
      <c r="AO244" s="3"/>
    </row>
    <row r="245" spans="2:41" x14ac:dyDescent="0.25">
      <c r="B245" s="11" t="str">
        <f>IF(Y196&lt;0,"SALDO ADELANTADO","SALDO A FAVOR '")</f>
        <v>SALDO A FAVOR '</v>
      </c>
      <c r="C245" s="12">
        <f>IF(Y196&lt;=0,Y196*-1)</f>
        <v>0</v>
      </c>
      <c r="E245" s="9"/>
      <c r="F245" s="10"/>
      <c r="G245" s="10"/>
      <c r="H245" s="5"/>
      <c r="N245" s="3"/>
      <c r="O245" s="3"/>
      <c r="P245" s="3"/>
      <c r="Q245" s="3"/>
      <c r="R245" s="20"/>
      <c r="S245" s="3"/>
      <c r="V245" s="19"/>
      <c r="X245" s="11" t="str">
        <f>IF(C241&lt;0,"SALDO ADELANTADO","SALDO A FAVOR'")</f>
        <v>SALDO A FAVOR'</v>
      </c>
      <c r="Y245" s="12">
        <f>IF(C241&lt;=0,C241*-1)</f>
        <v>0</v>
      </c>
      <c r="AA245" s="9"/>
      <c r="AB245" s="10"/>
      <c r="AC245" s="10"/>
      <c r="AD245" s="5"/>
      <c r="AJ245" s="3"/>
      <c r="AK245" s="3"/>
      <c r="AL245" s="3"/>
      <c r="AM245" s="3"/>
      <c r="AN245" s="20"/>
      <c r="AO245" s="3"/>
    </row>
    <row r="246" spans="2:41" x14ac:dyDescent="0.25">
      <c r="B246" s="13" t="s">
        <v>10</v>
      </c>
      <c r="C246" s="12">
        <f>R254</f>
        <v>0</v>
      </c>
      <c r="E246" s="9"/>
      <c r="F246" s="10"/>
      <c r="G246" s="10"/>
      <c r="H246" s="5"/>
      <c r="N246" s="3"/>
      <c r="O246" s="3"/>
      <c r="P246" s="3"/>
      <c r="Q246" s="3"/>
      <c r="R246" s="20"/>
      <c r="S246" s="3"/>
      <c r="V246" s="19"/>
      <c r="X246" s="13" t="s">
        <v>10</v>
      </c>
      <c r="Y246" s="12">
        <f>AN254</f>
        <v>0</v>
      </c>
      <c r="AA246" s="9"/>
      <c r="AB246" s="10"/>
      <c r="AC246" s="10"/>
      <c r="AD246" s="5"/>
      <c r="AJ246" s="3"/>
      <c r="AK246" s="3"/>
      <c r="AL246" s="3"/>
      <c r="AM246" s="3"/>
      <c r="AN246" s="20"/>
      <c r="AO246" s="3"/>
    </row>
    <row r="247" spans="2:41" x14ac:dyDescent="0.25">
      <c r="B247" s="13" t="s">
        <v>11</v>
      </c>
      <c r="C247" s="12"/>
      <c r="E247" s="9"/>
      <c r="F247" s="10"/>
      <c r="G247" s="10"/>
      <c r="H247" s="5"/>
      <c r="N247" s="3"/>
      <c r="O247" s="3"/>
      <c r="P247" s="3"/>
      <c r="Q247" s="3"/>
      <c r="R247" s="20"/>
      <c r="S247" s="3"/>
      <c r="V247" s="19"/>
      <c r="X247" s="13" t="s">
        <v>11</v>
      </c>
      <c r="Y247" s="12"/>
      <c r="AA247" s="9"/>
      <c r="AB247" s="10"/>
      <c r="AC247" s="10"/>
      <c r="AD247" s="5"/>
      <c r="AJ247" s="3"/>
      <c r="AK247" s="3"/>
      <c r="AL247" s="3"/>
      <c r="AM247" s="3"/>
      <c r="AN247" s="20"/>
      <c r="AO247" s="3"/>
    </row>
    <row r="248" spans="2:41" x14ac:dyDescent="0.25">
      <c r="B248" s="13" t="s">
        <v>12</v>
      </c>
      <c r="C248" s="12"/>
      <c r="E248" s="9"/>
      <c r="F248" s="10"/>
      <c r="G248" s="10"/>
      <c r="H248" s="5"/>
      <c r="N248" s="3"/>
      <c r="O248" s="3"/>
      <c r="P248" s="3"/>
      <c r="Q248" s="3"/>
      <c r="R248" s="20"/>
      <c r="S248" s="3"/>
      <c r="V248" s="19"/>
      <c r="X248" s="13" t="s">
        <v>12</v>
      </c>
      <c r="Y248" s="12"/>
      <c r="AA248" s="9"/>
      <c r="AB248" s="10"/>
      <c r="AC248" s="10"/>
      <c r="AD248" s="5"/>
      <c r="AJ248" s="3"/>
      <c r="AK248" s="3"/>
      <c r="AL248" s="3"/>
      <c r="AM248" s="3"/>
      <c r="AN248" s="20"/>
      <c r="AO248" s="3"/>
    </row>
    <row r="249" spans="2:41" x14ac:dyDescent="0.25">
      <c r="B249" s="13" t="s">
        <v>13</v>
      </c>
      <c r="C249" s="12"/>
      <c r="E249" s="9"/>
      <c r="F249" s="10"/>
      <c r="G249" s="10"/>
      <c r="H249" s="5"/>
      <c r="N249" s="3"/>
      <c r="O249" s="3"/>
      <c r="P249" s="3"/>
      <c r="Q249" s="3"/>
      <c r="R249" s="20"/>
      <c r="S249" s="3"/>
      <c r="V249" s="19"/>
      <c r="X249" s="13" t="s">
        <v>13</v>
      </c>
      <c r="Y249" s="12"/>
      <c r="AA249" s="9"/>
      <c r="AB249" s="10"/>
      <c r="AC249" s="10"/>
      <c r="AD249" s="5"/>
      <c r="AJ249" s="3"/>
      <c r="AK249" s="3"/>
      <c r="AL249" s="3"/>
      <c r="AM249" s="3"/>
      <c r="AN249" s="20"/>
      <c r="AO249" s="3"/>
    </row>
    <row r="250" spans="2:41" x14ac:dyDescent="0.25">
      <c r="B250" s="13" t="s">
        <v>14</v>
      </c>
      <c r="C250" s="12"/>
      <c r="E250" s="9"/>
      <c r="F250" s="10"/>
      <c r="G250" s="10"/>
      <c r="H250" s="5"/>
      <c r="N250" s="3"/>
      <c r="O250" s="3"/>
      <c r="P250" s="3"/>
      <c r="Q250" s="3"/>
      <c r="R250" s="20"/>
      <c r="S250" s="3"/>
      <c r="V250" s="19"/>
      <c r="X250" s="13" t="s">
        <v>14</v>
      </c>
      <c r="Y250" s="12"/>
      <c r="AA250" s="9"/>
      <c r="AB250" s="10"/>
      <c r="AC250" s="10"/>
      <c r="AD250" s="5"/>
      <c r="AJ250" s="3"/>
      <c r="AK250" s="3"/>
      <c r="AL250" s="3"/>
      <c r="AM250" s="3"/>
      <c r="AN250" s="20"/>
      <c r="AO250" s="3"/>
    </row>
    <row r="251" spans="2:41" x14ac:dyDescent="0.25">
      <c r="B251" s="13" t="s">
        <v>15</v>
      </c>
      <c r="C251" s="12"/>
      <c r="E251" s="9"/>
      <c r="F251" s="10"/>
      <c r="G251" s="10"/>
      <c r="H251" s="5"/>
      <c r="N251" s="3"/>
      <c r="O251" s="3"/>
      <c r="P251" s="3"/>
      <c r="Q251" s="3"/>
      <c r="R251" s="20"/>
      <c r="S251" s="3"/>
      <c r="V251" s="19"/>
      <c r="X251" s="13" t="s">
        <v>15</v>
      </c>
      <c r="Y251" s="12"/>
      <c r="AA251" s="9"/>
      <c r="AB251" s="10"/>
      <c r="AC251" s="10"/>
      <c r="AD251" s="5"/>
      <c r="AJ251" s="3"/>
      <c r="AK251" s="3"/>
      <c r="AL251" s="3"/>
      <c r="AM251" s="3"/>
      <c r="AN251" s="20"/>
      <c r="AO251" s="3"/>
    </row>
    <row r="252" spans="2:41" x14ac:dyDescent="0.25">
      <c r="B252" s="13" t="s">
        <v>16</v>
      </c>
      <c r="C252" s="12"/>
      <c r="E252" s="161" t="s">
        <v>7</v>
      </c>
      <c r="F252" s="162"/>
      <c r="G252" s="163"/>
      <c r="H252" s="5">
        <f>SUM(H238:H251)</f>
        <v>0</v>
      </c>
      <c r="N252" s="3"/>
      <c r="O252" s="3"/>
      <c r="P252" s="3"/>
      <c r="Q252" s="3"/>
      <c r="R252" s="20"/>
      <c r="S252" s="3"/>
      <c r="V252" s="19"/>
      <c r="X252" s="13" t="s">
        <v>16</v>
      </c>
      <c r="Y252" s="12"/>
      <c r="AA252" s="161" t="s">
        <v>7</v>
      </c>
      <c r="AB252" s="162"/>
      <c r="AC252" s="163"/>
      <c r="AD252" s="5">
        <f>SUM(AD238:AD251)</f>
        <v>190</v>
      </c>
      <c r="AJ252" s="3"/>
      <c r="AK252" s="3"/>
      <c r="AL252" s="3"/>
      <c r="AM252" s="3"/>
      <c r="AN252" s="20"/>
      <c r="AO252" s="3"/>
    </row>
    <row r="253" spans="2:41" x14ac:dyDescent="0.25">
      <c r="B253" s="13" t="s">
        <v>17</v>
      </c>
      <c r="C253" s="12"/>
      <c r="E253" s="15"/>
      <c r="F253" s="15"/>
      <c r="G253" s="15"/>
      <c r="N253" s="3"/>
      <c r="O253" s="3"/>
      <c r="P253" s="3"/>
      <c r="Q253" s="3"/>
      <c r="R253" s="20"/>
      <c r="S253" s="3"/>
      <c r="V253" s="19"/>
      <c r="X253" s="13" t="s">
        <v>17</v>
      </c>
      <c r="Y253" s="12"/>
      <c r="AA253" s="15"/>
      <c r="AB253" s="15"/>
      <c r="AC253" s="15"/>
      <c r="AJ253" s="3"/>
      <c r="AK253" s="3"/>
      <c r="AL253" s="3"/>
      <c r="AM253" s="3"/>
      <c r="AN253" s="20"/>
      <c r="AO253" s="3"/>
    </row>
    <row r="254" spans="2:41" x14ac:dyDescent="0.25">
      <c r="B254" s="14"/>
      <c r="C254" s="12"/>
      <c r="N254" s="161" t="s">
        <v>7</v>
      </c>
      <c r="O254" s="162"/>
      <c r="P254" s="162"/>
      <c r="Q254" s="163"/>
      <c r="R254" s="20">
        <f>SUM(R238:R253)</f>
        <v>0</v>
      </c>
      <c r="S254" s="3"/>
      <c r="V254" s="19"/>
      <c r="X254" s="14"/>
      <c r="Y254" s="12"/>
      <c r="AJ254" s="161" t="s">
        <v>7</v>
      </c>
      <c r="AK254" s="162"/>
      <c r="AL254" s="162"/>
      <c r="AM254" s="163"/>
      <c r="AN254" s="20">
        <f>SUM(AN238:AN253)</f>
        <v>0</v>
      </c>
      <c r="AO254" s="3"/>
    </row>
    <row r="255" spans="2:41" x14ac:dyDescent="0.25">
      <c r="B255" s="14"/>
      <c r="C255" s="12"/>
      <c r="V255" s="19"/>
      <c r="X255" s="14"/>
      <c r="Y255" s="12"/>
    </row>
    <row r="256" spans="2:41" x14ac:dyDescent="0.25">
      <c r="B256" s="14"/>
      <c r="C256" s="12"/>
      <c r="V256" s="19"/>
      <c r="X256" s="14"/>
      <c r="Y256" s="12"/>
    </row>
    <row r="257" spans="2:27" x14ac:dyDescent="0.25">
      <c r="B257" s="14"/>
      <c r="C257" s="12"/>
      <c r="E257" s="16"/>
      <c r="V257" s="19"/>
      <c r="X257" s="14"/>
      <c r="Y257" s="12"/>
      <c r="AA257" s="16"/>
    </row>
    <row r="258" spans="2:27" x14ac:dyDescent="0.25">
      <c r="B258" s="14"/>
      <c r="C258" s="12"/>
      <c r="V258" s="19"/>
      <c r="X258" s="14"/>
      <c r="Y258" s="12"/>
    </row>
    <row r="259" spans="2:27" x14ac:dyDescent="0.25">
      <c r="B259" s="14"/>
      <c r="C259" s="12"/>
      <c r="V259" s="19"/>
      <c r="X259" s="14"/>
      <c r="Y259" s="12"/>
    </row>
    <row r="260" spans="2:27" x14ac:dyDescent="0.25">
      <c r="B260" s="14"/>
      <c r="C260" s="12"/>
      <c r="V260" s="19"/>
      <c r="X260" s="14"/>
      <c r="Y260" s="12"/>
    </row>
    <row r="261" spans="2:27" x14ac:dyDescent="0.25">
      <c r="B261" s="14"/>
      <c r="C261" s="12"/>
      <c r="V261" s="19"/>
      <c r="X261" s="14"/>
      <c r="Y261" s="12"/>
    </row>
    <row r="262" spans="2:27" x14ac:dyDescent="0.25">
      <c r="B262" s="14"/>
      <c r="C262" s="12"/>
      <c r="V262" s="19"/>
      <c r="X262" s="14"/>
      <c r="Y262" s="12"/>
    </row>
    <row r="263" spans="2:27" x14ac:dyDescent="0.25">
      <c r="B263" s="13"/>
      <c r="C263" s="12"/>
      <c r="V263" s="19"/>
      <c r="X263" s="13"/>
      <c r="Y263" s="12"/>
    </row>
    <row r="264" spans="2:27" x14ac:dyDescent="0.25">
      <c r="B264" s="17" t="s">
        <v>18</v>
      </c>
      <c r="C264" s="18">
        <f>SUM(C245:C263)</f>
        <v>0</v>
      </c>
      <c r="D264" s="30" t="s">
        <v>22</v>
      </c>
      <c r="E264" s="30" t="s">
        <v>21</v>
      </c>
      <c r="V264" s="19"/>
      <c r="X264" s="17" t="s">
        <v>18</v>
      </c>
      <c r="Y264" s="18">
        <f>SUM(Y245:Y263)</f>
        <v>0</v>
      </c>
      <c r="Z264" s="30" t="s">
        <v>22</v>
      </c>
      <c r="AA264" s="30" t="s">
        <v>21</v>
      </c>
    </row>
    <row r="265" spans="2:27" x14ac:dyDescent="0.25">
      <c r="E265" s="1" t="s">
        <v>19</v>
      </c>
      <c r="V265" s="19"/>
      <c r="AA265" s="1" t="s">
        <v>19</v>
      </c>
    </row>
    <row r="266" spans="2:27" x14ac:dyDescent="0.25">
      <c r="V266" s="19"/>
    </row>
    <row r="267" spans="2:27" x14ac:dyDescent="0.25">
      <c r="V267" s="19"/>
    </row>
    <row r="268" spans="2:27" x14ac:dyDescent="0.25">
      <c r="V268" s="19"/>
    </row>
    <row r="269" spans="2:27" x14ac:dyDescent="0.25">
      <c r="V269" s="19"/>
    </row>
    <row r="270" spans="2:27" x14ac:dyDescent="0.25">
      <c r="V270" s="19"/>
    </row>
    <row r="271" spans="2:27" x14ac:dyDescent="0.25">
      <c r="V271" s="19"/>
    </row>
    <row r="272" spans="2:27" x14ac:dyDescent="0.25">
      <c r="V272" s="19"/>
    </row>
    <row r="273" spans="2:41" x14ac:dyDescent="0.25">
      <c r="V273" s="19"/>
    </row>
    <row r="274" spans="2:41" x14ac:dyDescent="0.25">
      <c r="V274" s="19"/>
    </row>
    <row r="275" spans="2:41" x14ac:dyDescent="0.25">
      <c r="V275" s="19"/>
    </row>
    <row r="276" spans="2:41" x14ac:dyDescent="0.25">
      <c r="V276" s="19"/>
    </row>
    <row r="277" spans="2:41" x14ac:dyDescent="0.25">
      <c r="V277" s="19"/>
      <c r="AC277" s="164" t="s">
        <v>29</v>
      </c>
      <c r="AD277" s="164"/>
      <c r="AE277" s="164"/>
    </row>
    <row r="278" spans="2:41" x14ac:dyDescent="0.25">
      <c r="H278" s="165" t="s">
        <v>28</v>
      </c>
      <c r="I278" s="165"/>
      <c r="J278" s="165"/>
      <c r="V278" s="19"/>
      <c r="AC278" s="164"/>
      <c r="AD278" s="164"/>
      <c r="AE278" s="164"/>
    </row>
    <row r="279" spans="2:41" x14ac:dyDescent="0.25">
      <c r="H279" s="165"/>
      <c r="I279" s="165"/>
      <c r="J279" s="165"/>
      <c r="V279" s="19"/>
      <c r="AC279" s="164"/>
      <c r="AD279" s="164"/>
      <c r="AE279" s="164"/>
    </row>
    <row r="280" spans="2:41" x14ac:dyDescent="0.25">
      <c r="V280" s="19"/>
    </row>
    <row r="281" spans="2:41" x14ac:dyDescent="0.25">
      <c r="V281" s="19"/>
    </row>
    <row r="282" spans="2:41" ht="23.25" x14ac:dyDescent="0.35">
      <c r="B282" s="24" t="s">
        <v>65</v>
      </c>
      <c r="V282" s="19"/>
      <c r="X282" s="24" t="s">
        <v>65</v>
      </c>
    </row>
    <row r="283" spans="2:41" ht="23.25" x14ac:dyDescent="0.35">
      <c r="B283" s="25" t="s">
        <v>32</v>
      </c>
      <c r="C283" s="22">
        <f>IF(X236="PAGADO",0,Y241)</f>
        <v>0</v>
      </c>
      <c r="E283" s="166" t="s">
        <v>20</v>
      </c>
      <c r="F283" s="166"/>
      <c r="G283" s="166"/>
      <c r="H283" s="166"/>
      <c r="V283" s="19"/>
      <c r="X283" s="25" t="s">
        <v>32</v>
      </c>
      <c r="Y283" s="22">
        <f>IF(B283="PAGADO",0,C288)</f>
        <v>0</v>
      </c>
      <c r="AA283" s="166" t="s">
        <v>20</v>
      </c>
      <c r="AB283" s="166"/>
      <c r="AC283" s="166"/>
      <c r="AD283" s="166"/>
    </row>
    <row r="284" spans="2:41" x14ac:dyDescent="0.25">
      <c r="B284" s="1" t="s">
        <v>0</v>
      </c>
      <c r="C284" s="21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9"/>
      <c r="X284" s="1" t="s">
        <v>0</v>
      </c>
      <c r="Y284" s="21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2"/>
      <c r="E285" s="4"/>
      <c r="F285" s="3"/>
      <c r="G285" s="3"/>
      <c r="H285" s="5"/>
      <c r="N285" s="3"/>
      <c r="O285" s="3"/>
      <c r="P285" s="3"/>
      <c r="Q285" s="3"/>
      <c r="R285" s="20"/>
      <c r="S285" s="3"/>
      <c r="V285" s="19"/>
      <c r="Y285" s="22"/>
      <c r="AA285" s="4"/>
      <c r="AB285" s="3"/>
      <c r="AC285" s="3"/>
      <c r="AD285" s="5"/>
      <c r="AJ285" s="3"/>
      <c r="AK285" s="3"/>
      <c r="AL285" s="3"/>
      <c r="AM285" s="3"/>
      <c r="AN285" s="20"/>
      <c r="AO285" s="3"/>
    </row>
    <row r="286" spans="2:41" x14ac:dyDescent="0.25">
      <c r="B286" s="1" t="s">
        <v>24</v>
      </c>
      <c r="C286" s="21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20"/>
      <c r="S286" s="3"/>
      <c r="V286" s="19"/>
      <c r="X286" s="1" t="s">
        <v>24</v>
      </c>
      <c r="Y286" s="21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20"/>
      <c r="AO286" s="3"/>
    </row>
    <row r="287" spans="2:41" x14ac:dyDescent="0.25">
      <c r="B287" s="1" t="s">
        <v>9</v>
      </c>
      <c r="C287" s="22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20"/>
      <c r="S287" s="3"/>
      <c r="V287" s="19"/>
      <c r="X287" s="1" t="s">
        <v>9</v>
      </c>
      <c r="Y287" s="22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20"/>
      <c r="AO287" s="3"/>
    </row>
    <row r="288" spans="2:41" x14ac:dyDescent="0.25">
      <c r="B288" s="6" t="s">
        <v>25</v>
      </c>
      <c r="C288" s="23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20"/>
      <c r="S288" s="3"/>
      <c r="V288" s="19"/>
      <c r="X288" s="6" t="s">
        <v>8</v>
      </c>
      <c r="Y288" s="23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20"/>
      <c r="AO288" s="3"/>
    </row>
    <row r="289" spans="2:41" ht="26.25" x14ac:dyDescent="0.4">
      <c r="B289" s="167" t="str">
        <f>IF(C288&lt;0,"NO PAGAR","COBRAR")</f>
        <v>COBRAR</v>
      </c>
      <c r="C289" s="167"/>
      <c r="E289" s="9"/>
      <c r="F289" s="10"/>
      <c r="G289" s="10"/>
      <c r="H289" s="5"/>
      <c r="N289" s="3"/>
      <c r="O289" s="3"/>
      <c r="P289" s="3"/>
      <c r="Q289" s="3"/>
      <c r="R289" s="20"/>
      <c r="S289" s="3"/>
      <c r="V289" s="19"/>
      <c r="X289" s="167" t="str">
        <f>IF(Y288&lt;0,"NO PAGAR","COBRAR")</f>
        <v>COBRAR</v>
      </c>
      <c r="Y289" s="167"/>
      <c r="AA289" s="9"/>
      <c r="AB289" s="10"/>
      <c r="AC289" s="10"/>
      <c r="AD289" s="5"/>
      <c r="AJ289" s="3"/>
      <c r="AK289" s="3"/>
      <c r="AL289" s="3"/>
      <c r="AM289" s="3"/>
      <c r="AN289" s="20"/>
      <c r="AO289" s="3"/>
    </row>
    <row r="290" spans="2:41" x14ac:dyDescent="0.25">
      <c r="B290" s="159" t="s">
        <v>9</v>
      </c>
      <c r="C290" s="160"/>
      <c r="E290" s="9"/>
      <c r="F290" s="10"/>
      <c r="G290" s="10"/>
      <c r="H290" s="5"/>
      <c r="N290" s="3"/>
      <c r="O290" s="3"/>
      <c r="P290" s="3"/>
      <c r="Q290" s="3"/>
      <c r="R290" s="20"/>
      <c r="S290" s="3"/>
      <c r="V290" s="19"/>
      <c r="X290" s="159" t="s">
        <v>9</v>
      </c>
      <c r="Y290" s="160"/>
      <c r="AA290" s="9"/>
      <c r="AB290" s="10"/>
      <c r="AC290" s="10"/>
      <c r="AD290" s="5"/>
      <c r="AJ290" s="3"/>
      <c r="AK290" s="3"/>
      <c r="AL290" s="3"/>
      <c r="AM290" s="3"/>
      <c r="AN290" s="20"/>
      <c r="AO290" s="3"/>
    </row>
    <row r="291" spans="2:41" x14ac:dyDescent="0.25">
      <c r="B291" s="11" t="str">
        <f>IF(C324&lt;0,"SALDO A FAVOR","SALDO ADELANTAD0'")</f>
        <v>SALDO ADELANTAD0'</v>
      </c>
      <c r="C291" s="12" t="b">
        <f>IF(Y241&lt;=0,Y241*-1)</f>
        <v>0</v>
      </c>
      <c r="E291" s="9"/>
      <c r="F291" s="10"/>
      <c r="G291" s="10"/>
      <c r="H291" s="5"/>
      <c r="N291" s="3"/>
      <c r="O291" s="3"/>
      <c r="P291" s="3"/>
      <c r="Q291" s="3"/>
      <c r="R291" s="20"/>
      <c r="S291" s="3"/>
      <c r="V291" s="19"/>
      <c r="X291" s="11" t="str">
        <f>IF(C288&lt;0,"SALDO ADELANTADO","SALDO A FAVOR'")</f>
        <v>SALDO A FAVOR'</v>
      </c>
      <c r="Y291" s="12">
        <f>IF(C288&lt;=0,C288*-1)</f>
        <v>0</v>
      </c>
      <c r="AA291" s="9"/>
      <c r="AB291" s="10"/>
      <c r="AC291" s="10"/>
      <c r="AD291" s="5"/>
      <c r="AJ291" s="3"/>
      <c r="AK291" s="3"/>
      <c r="AL291" s="3"/>
      <c r="AM291" s="3"/>
      <c r="AN291" s="20"/>
      <c r="AO291" s="3"/>
    </row>
    <row r="292" spans="2:41" x14ac:dyDescent="0.25">
      <c r="B292" s="13" t="s">
        <v>10</v>
      </c>
      <c r="C292" s="12">
        <f>R301</f>
        <v>0</v>
      </c>
      <c r="E292" s="9"/>
      <c r="F292" s="10"/>
      <c r="G292" s="10"/>
      <c r="H292" s="5"/>
      <c r="N292" s="3"/>
      <c r="O292" s="3"/>
      <c r="P292" s="3"/>
      <c r="Q292" s="3"/>
      <c r="R292" s="20"/>
      <c r="S292" s="3"/>
      <c r="V292" s="19"/>
      <c r="X292" s="13" t="s">
        <v>10</v>
      </c>
      <c r="Y292" s="12">
        <f>AN301</f>
        <v>0</v>
      </c>
      <c r="AA292" s="9"/>
      <c r="AB292" s="10"/>
      <c r="AC292" s="10"/>
      <c r="AD292" s="5"/>
      <c r="AJ292" s="3"/>
      <c r="AK292" s="3"/>
      <c r="AL292" s="3"/>
      <c r="AM292" s="3"/>
      <c r="AN292" s="20"/>
      <c r="AO292" s="3"/>
    </row>
    <row r="293" spans="2:41" x14ac:dyDescent="0.25">
      <c r="B293" s="13" t="s">
        <v>11</v>
      </c>
      <c r="C293" s="12"/>
      <c r="E293" s="9"/>
      <c r="F293" s="10"/>
      <c r="G293" s="10"/>
      <c r="H293" s="5"/>
      <c r="N293" s="3"/>
      <c r="O293" s="3"/>
      <c r="P293" s="3"/>
      <c r="Q293" s="3"/>
      <c r="R293" s="20"/>
      <c r="S293" s="3"/>
      <c r="V293" s="19"/>
      <c r="X293" s="13" t="s">
        <v>11</v>
      </c>
      <c r="Y293" s="12"/>
      <c r="AA293" s="9"/>
      <c r="AB293" s="10"/>
      <c r="AC293" s="10"/>
      <c r="AD293" s="5"/>
      <c r="AJ293" s="3"/>
      <c r="AK293" s="3"/>
      <c r="AL293" s="3"/>
      <c r="AM293" s="3"/>
      <c r="AN293" s="20"/>
      <c r="AO293" s="3"/>
    </row>
    <row r="294" spans="2:41" x14ac:dyDescent="0.25">
      <c r="B294" s="13" t="s">
        <v>12</v>
      </c>
      <c r="C294" s="12"/>
      <c r="E294" s="9"/>
      <c r="F294" s="10"/>
      <c r="G294" s="10"/>
      <c r="H294" s="5"/>
      <c r="N294" s="3"/>
      <c r="O294" s="3"/>
      <c r="P294" s="3"/>
      <c r="Q294" s="3"/>
      <c r="R294" s="20"/>
      <c r="S294" s="3"/>
      <c r="V294" s="19"/>
      <c r="X294" s="13" t="s">
        <v>12</v>
      </c>
      <c r="Y294" s="12"/>
      <c r="AA294" s="9"/>
      <c r="AB294" s="10"/>
      <c r="AC294" s="10"/>
      <c r="AD294" s="5"/>
      <c r="AJ294" s="3"/>
      <c r="AK294" s="3"/>
      <c r="AL294" s="3"/>
      <c r="AM294" s="3"/>
      <c r="AN294" s="20"/>
      <c r="AO294" s="3"/>
    </row>
    <row r="295" spans="2:41" x14ac:dyDescent="0.25">
      <c r="B295" s="13" t="s">
        <v>13</v>
      </c>
      <c r="C295" s="12"/>
      <c r="E295" s="9"/>
      <c r="F295" s="10"/>
      <c r="G295" s="10"/>
      <c r="H295" s="5"/>
      <c r="N295" s="3"/>
      <c r="O295" s="3"/>
      <c r="P295" s="3"/>
      <c r="Q295" s="3"/>
      <c r="R295" s="20"/>
      <c r="S295" s="3"/>
      <c r="V295" s="19"/>
      <c r="X295" s="13" t="s">
        <v>13</v>
      </c>
      <c r="Y295" s="12"/>
      <c r="AA295" s="9"/>
      <c r="AB295" s="10"/>
      <c r="AC295" s="10"/>
      <c r="AD295" s="5"/>
      <c r="AJ295" s="3"/>
      <c r="AK295" s="3"/>
      <c r="AL295" s="3"/>
      <c r="AM295" s="3"/>
      <c r="AN295" s="20"/>
      <c r="AO295" s="3"/>
    </row>
    <row r="296" spans="2:41" x14ac:dyDescent="0.25">
      <c r="B296" s="13" t="s">
        <v>14</v>
      </c>
      <c r="C296" s="12"/>
      <c r="E296" s="9"/>
      <c r="F296" s="10"/>
      <c r="G296" s="10"/>
      <c r="H296" s="5"/>
      <c r="N296" s="3"/>
      <c r="O296" s="3"/>
      <c r="P296" s="3"/>
      <c r="Q296" s="3"/>
      <c r="R296" s="20"/>
      <c r="S296" s="3"/>
      <c r="V296" s="19"/>
      <c r="X296" s="13" t="s">
        <v>14</v>
      </c>
      <c r="Y296" s="12"/>
      <c r="AA296" s="9"/>
      <c r="AB296" s="10"/>
      <c r="AC296" s="10"/>
      <c r="AD296" s="5"/>
      <c r="AJ296" s="3"/>
      <c r="AK296" s="3"/>
      <c r="AL296" s="3"/>
      <c r="AM296" s="3"/>
      <c r="AN296" s="20"/>
      <c r="AO296" s="3"/>
    </row>
    <row r="297" spans="2:41" x14ac:dyDescent="0.25">
      <c r="B297" s="13" t="s">
        <v>15</v>
      </c>
      <c r="C297" s="12"/>
      <c r="E297" s="9"/>
      <c r="F297" s="10"/>
      <c r="G297" s="10"/>
      <c r="H297" s="5"/>
      <c r="N297" s="3"/>
      <c r="O297" s="3"/>
      <c r="P297" s="3"/>
      <c r="Q297" s="3"/>
      <c r="R297" s="20"/>
      <c r="S297" s="3"/>
      <c r="V297" s="19"/>
      <c r="X297" s="13" t="s">
        <v>15</v>
      </c>
      <c r="Y297" s="12"/>
      <c r="AA297" s="9"/>
      <c r="AB297" s="10"/>
      <c r="AC297" s="10"/>
      <c r="AD297" s="5"/>
      <c r="AJ297" s="3"/>
      <c r="AK297" s="3"/>
      <c r="AL297" s="3"/>
      <c r="AM297" s="3"/>
      <c r="AN297" s="20"/>
      <c r="AO297" s="3"/>
    </row>
    <row r="298" spans="2:41" x14ac:dyDescent="0.25">
      <c r="B298" s="13" t="s">
        <v>16</v>
      </c>
      <c r="C298" s="12"/>
      <c r="E298" s="9"/>
      <c r="F298" s="10"/>
      <c r="G298" s="10"/>
      <c r="H298" s="5"/>
      <c r="N298" s="3"/>
      <c r="O298" s="3"/>
      <c r="P298" s="3"/>
      <c r="Q298" s="3"/>
      <c r="R298" s="20"/>
      <c r="S298" s="3"/>
      <c r="V298" s="19"/>
      <c r="X298" s="13" t="s">
        <v>16</v>
      </c>
      <c r="Y298" s="12"/>
      <c r="AA298" s="9"/>
      <c r="AB298" s="10"/>
      <c r="AC298" s="10"/>
      <c r="AD298" s="5"/>
      <c r="AJ298" s="3"/>
      <c r="AK298" s="3"/>
      <c r="AL298" s="3"/>
      <c r="AM298" s="3"/>
      <c r="AN298" s="20"/>
      <c r="AO298" s="3"/>
    </row>
    <row r="299" spans="2:41" x14ac:dyDescent="0.25">
      <c r="B299" s="13" t="s">
        <v>17</v>
      </c>
      <c r="C299" s="12"/>
      <c r="E299" s="161" t="s">
        <v>7</v>
      </c>
      <c r="F299" s="162"/>
      <c r="G299" s="163"/>
      <c r="H299" s="5">
        <f>SUM(H285:H298)</f>
        <v>0</v>
      </c>
      <c r="N299" s="3"/>
      <c r="O299" s="3"/>
      <c r="P299" s="3"/>
      <c r="Q299" s="3"/>
      <c r="R299" s="20"/>
      <c r="S299" s="3"/>
      <c r="V299" s="19"/>
      <c r="X299" s="13" t="s">
        <v>17</v>
      </c>
      <c r="Y299" s="12"/>
      <c r="AA299" s="161" t="s">
        <v>7</v>
      </c>
      <c r="AB299" s="162"/>
      <c r="AC299" s="163"/>
      <c r="AD299" s="5">
        <f>SUM(AD285:AD298)</f>
        <v>0</v>
      </c>
      <c r="AJ299" s="3"/>
      <c r="AK299" s="3"/>
      <c r="AL299" s="3"/>
      <c r="AM299" s="3"/>
      <c r="AN299" s="20"/>
      <c r="AO299" s="3"/>
    </row>
    <row r="300" spans="2:41" x14ac:dyDescent="0.25">
      <c r="B300" s="14"/>
      <c r="C300" s="12"/>
      <c r="E300" s="15"/>
      <c r="F300" s="15"/>
      <c r="G300" s="15"/>
      <c r="N300" s="3"/>
      <c r="O300" s="3"/>
      <c r="P300" s="3"/>
      <c r="Q300" s="3"/>
      <c r="R300" s="20"/>
      <c r="S300" s="3"/>
      <c r="V300" s="19"/>
      <c r="X300" s="14"/>
      <c r="Y300" s="12"/>
      <c r="AA300" s="15"/>
      <c r="AB300" s="15"/>
      <c r="AC300" s="15"/>
      <c r="AJ300" s="3"/>
      <c r="AK300" s="3"/>
      <c r="AL300" s="3"/>
      <c r="AM300" s="3"/>
      <c r="AN300" s="20"/>
      <c r="AO300" s="3"/>
    </row>
    <row r="301" spans="2:41" x14ac:dyDescent="0.25">
      <c r="B301" s="14"/>
      <c r="C301" s="12"/>
      <c r="N301" s="161" t="s">
        <v>7</v>
      </c>
      <c r="O301" s="162"/>
      <c r="P301" s="162"/>
      <c r="Q301" s="163"/>
      <c r="R301" s="20">
        <f>SUM(R285:R300)</f>
        <v>0</v>
      </c>
      <c r="S301" s="3"/>
      <c r="V301" s="19"/>
      <c r="X301" s="14"/>
      <c r="Y301" s="12"/>
      <c r="AJ301" s="161" t="s">
        <v>7</v>
      </c>
      <c r="AK301" s="162"/>
      <c r="AL301" s="162"/>
      <c r="AM301" s="163"/>
      <c r="AN301" s="20">
        <f>SUM(AN285:AN300)</f>
        <v>0</v>
      </c>
      <c r="AO301" s="3"/>
    </row>
    <row r="302" spans="2:41" x14ac:dyDescent="0.25">
      <c r="B302" s="14"/>
      <c r="C302" s="12"/>
      <c r="V302" s="19"/>
      <c r="X302" s="14"/>
      <c r="Y302" s="12"/>
    </row>
    <row r="303" spans="2:41" x14ac:dyDescent="0.25">
      <c r="B303" s="14"/>
      <c r="C303" s="12"/>
      <c r="V303" s="19"/>
      <c r="X303" s="14"/>
      <c r="Y303" s="12"/>
    </row>
    <row r="304" spans="2:41" x14ac:dyDescent="0.25">
      <c r="B304" s="14"/>
      <c r="C304" s="12"/>
      <c r="E304" s="16"/>
      <c r="V304" s="19"/>
      <c r="X304" s="14"/>
      <c r="Y304" s="12"/>
      <c r="AA304" s="16"/>
    </row>
    <row r="305" spans="1:43" x14ac:dyDescent="0.25">
      <c r="B305" s="14"/>
      <c r="C305" s="12"/>
      <c r="V305" s="19"/>
      <c r="X305" s="14"/>
      <c r="Y305" s="12"/>
    </row>
    <row r="306" spans="1:43" x14ac:dyDescent="0.25">
      <c r="B306" s="14"/>
      <c r="C306" s="12"/>
      <c r="V306" s="19"/>
      <c r="X306" s="14"/>
      <c r="Y306" s="12"/>
    </row>
    <row r="307" spans="1:43" x14ac:dyDescent="0.25">
      <c r="B307" s="14"/>
      <c r="C307" s="12"/>
      <c r="V307" s="19"/>
      <c r="X307" s="14"/>
      <c r="Y307" s="12"/>
    </row>
    <row r="308" spans="1:43" x14ac:dyDescent="0.25">
      <c r="B308" s="14"/>
      <c r="C308" s="12"/>
      <c r="V308" s="19"/>
      <c r="X308" s="14"/>
      <c r="Y308" s="12"/>
    </row>
    <row r="309" spans="1:43" x14ac:dyDescent="0.25">
      <c r="B309" s="13"/>
      <c r="C309" s="12"/>
      <c r="V309" s="19"/>
      <c r="X309" s="13"/>
      <c r="Y309" s="12"/>
    </row>
    <row r="310" spans="1:43" x14ac:dyDescent="0.25">
      <c r="B310" s="17" t="s">
        <v>18</v>
      </c>
      <c r="C310" s="18">
        <f>SUM(C291:C309)</f>
        <v>0</v>
      </c>
      <c r="V310" s="19"/>
      <c r="X310" s="17" t="s">
        <v>18</v>
      </c>
      <c r="Y310" s="18">
        <f>SUM(Y291:Y309)</f>
        <v>0</v>
      </c>
    </row>
    <row r="311" spans="1:43" x14ac:dyDescent="0.25">
      <c r="D311" s="30" t="s">
        <v>22</v>
      </c>
      <c r="E311" s="30" t="s">
        <v>21</v>
      </c>
      <c r="V311" s="19"/>
      <c r="Z311" s="30" t="s">
        <v>22</v>
      </c>
      <c r="AA311" s="30" t="s">
        <v>21</v>
      </c>
    </row>
    <row r="312" spans="1:43" x14ac:dyDescent="0.25">
      <c r="E312" s="1" t="s">
        <v>19</v>
      </c>
      <c r="V312" s="19"/>
      <c r="AA312" s="1" t="s">
        <v>19</v>
      </c>
    </row>
    <row r="313" spans="1:43" x14ac:dyDescent="0.25">
      <c r="V313" s="19"/>
    </row>
    <row r="314" spans="1:43" x14ac:dyDescent="0.25">
      <c r="V314" s="19"/>
    </row>
    <row r="315" spans="1:43" x14ac:dyDescent="0.25">
      <c r="V315" s="19"/>
    </row>
    <row r="316" spans="1:43" x14ac:dyDescent="0.25">
      <c r="V316" s="19"/>
    </row>
    <row r="317" spans="1:43" x14ac:dyDescent="0.25">
      <c r="V317" s="19"/>
    </row>
    <row r="318" spans="1:43" x14ac:dyDescent="0.25">
      <c r="V318" s="19"/>
    </row>
    <row r="319" spans="1:43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</row>
    <row r="320" spans="1:43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</row>
    <row r="321" spans="1:43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</row>
    <row r="322" spans="1:43" x14ac:dyDescent="0.25">
      <c r="V322" s="19"/>
    </row>
    <row r="323" spans="1:43" x14ac:dyDescent="0.25">
      <c r="H323" s="165" t="s">
        <v>30</v>
      </c>
      <c r="I323" s="165"/>
      <c r="J323" s="165"/>
      <c r="V323" s="19"/>
      <c r="AA323" s="165" t="s">
        <v>31</v>
      </c>
      <c r="AB323" s="165"/>
      <c r="AC323" s="165"/>
    </row>
    <row r="324" spans="1:43" x14ac:dyDescent="0.25">
      <c r="H324" s="165"/>
      <c r="I324" s="165"/>
      <c r="J324" s="165"/>
      <c r="V324" s="19"/>
      <c r="AA324" s="165"/>
      <c r="AB324" s="165"/>
      <c r="AC324" s="165"/>
    </row>
    <row r="325" spans="1:43" x14ac:dyDescent="0.25">
      <c r="V325" s="19"/>
    </row>
    <row r="326" spans="1:43" x14ac:dyDescent="0.25">
      <c r="V326" s="19"/>
    </row>
    <row r="327" spans="1:43" ht="23.25" x14ac:dyDescent="0.35">
      <c r="B327" s="26" t="s">
        <v>65</v>
      </c>
      <c r="V327" s="19"/>
      <c r="X327" s="24" t="s">
        <v>65</v>
      </c>
    </row>
    <row r="328" spans="1:43" ht="23.25" x14ac:dyDescent="0.35">
      <c r="B328" s="25" t="s">
        <v>32</v>
      </c>
      <c r="C328" s="22">
        <f>IF(X283="PAGADO",0,C288)</f>
        <v>0</v>
      </c>
      <c r="E328" s="166" t="s">
        <v>20</v>
      </c>
      <c r="F328" s="166"/>
      <c r="G328" s="166"/>
      <c r="H328" s="166"/>
      <c r="V328" s="19"/>
      <c r="X328" s="25" t="s">
        <v>747</v>
      </c>
      <c r="Y328" s="22">
        <f>IF(B1121="PAGADO",0,C333)</f>
        <v>0</v>
      </c>
      <c r="AA328" s="166" t="s">
        <v>721</v>
      </c>
      <c r="AB328" s="166"/>
      <c r="AC328" s="166"/>
      <c r="AD328" s="166"/>
    </row>
    <row r="329" spans="1:43" x14ac:dyDescent="0.25">
      <c r="B329" s="1" t="s">
        <v>0</v>
      </c>
      <c r="C329" s="21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9"/>
      <c r="X329" s="1" t="s">
        <v>0</v>
      </c>
      <c r="Y329" s="21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2"/>
      <c r="E330" s="4"/>
      <c r="F330" s="3"/>
      <c r="G330" s="3"/>
      <c r="H330" s="5"/>
      <c r="N330" s="3"/>
      <c r="O330" s="3"/>
      <c r="P330" s="3"/>
      <c r="Q330" s="3"/>
      <c r="R330" s="20"/>
      <c r="S330" s="3"/>
      <c r="V330" s="19"/>
      <c r="Y330" s="22"/>
      <c r="AA330" s="4">
        <v>44961</v>
      </c>
      <c r="AB330" s="3" t="s">
        <v>398</v>
      </c>
      <c r="AC330" s="3" t="s">
        <v>150</v>
      </c>
      <c r="AD330" s="5">
        <v>10</v>
      </c>
      <c r="AE330" s="30" t="s">
        <v>475</v>
      </c>
      <c r="AJ330" s="3"/>
      <c r="AK330" s="3"/>
      <c r="AL330" s="3"/>
      <c r="AM330" s="3"/>
      <c r="AN330" s="20"/>
      <c r="AO330" s="3"/>
    </row>
    <row r="331" spans="1:43" x14ac:dyDescent="0.25">
      <c r="B331" s="1" t="s">
        <v>24</v>
      </c>
      <c r="C331" s="21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20"/>
      <c r="S331" s="3"/>
      <c r="V331" s="19"/>
      <c r="X331" s="1" t="s">
        <v>24</v>
      </c>
      <c r="Y331" s="21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s="30" t="s">
        <v>697</v>
      </c>
      <c r="AJ331" s="3"/>
      <c r="AK331" s="3"/>
      <c r="AL331" s="3"/>
      <c r="AM331" s="3"/>
      <c r="AN331" s="20"/>
      <c r="AO331" s="3"/>
    </row>
    <row r="332" spans="1:43" x14ac:dyDescent="0.25">
      <c r="B332" s="1" t="s">
        <v>9</v>
      </c>
      <c r="C332" s="22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20"/>
      <c r="S332" s="3"/>
      <c r="V332" s="19"/>
      <c r="X332" s="1" t="s">
        <v>9</v>
      </c>
      <c r="Y332" s="22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s="30" t="s">
        <v>579</v>
      </c>
      <c r="AJ332" s="3"/>
      <c r="AK332" s="3"/>
      <c r="AL332" s="3"/>
      <c r="AM332" s="3"/>
      <c r="AN332" s="20"/>
      <c r="AO332" s="3"/>
    </row>
    <row r="333" spans="1:43" x14ac:dyDescent="0.25">
      <c r="B333" s="6" t="s">
        <v>26</v>
      </c>
      <c r="C333" s="23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20"/>
      <c r="S333" s="3"/>
      <c r="V333" s="19"/>
      <c r="X333" s="6" t="s">
        <v>27</v>
      </c>
      <c r="Y333" s="23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s="65" t="s">
        <v>719</v>
      </c>
      <c r="AJ333" s="3"/>
      <c r="AK333" s="3"/>
      <c r="AL333" s="3"/>
      <c r="AM333" s="3"/>
      <c r="AN333" s="20"/>
      <c r="AO333" s="3"/>
    </row>
    <row r="334" spans="1:43" ht="23.25" x14ac:dyDescent="0.35">
      <c r="B334" s="6"/>
      <c r="C334" s="7"/>
      <c r="E334" s="9"/>
      <c r="F334" s="10"/>
      <c r="G334" s="10"/>
      <c r="H334" s="5"/>
      <c r="N334" s="3"/>
      <c r="O334" s="3"/>
      <c r="P334" s="3"/>
      <c r="Q334" s="3"/>
      <c r="R334" s="20"/>
      <c r="S334" s="3"/>
      <c r="V334" s="19"/>
      <c r="X334" s="168" t="str">
        <f>IF(Y333&lt;0,"NO PAGAR","COBRAR'")</f>
        <v>COBRAR'</v>
      </c>
      <c r="Y334" s="168"/>
      <c r="AA334" s="9">
        <v>44979</v>
      </c>
      <c r="AB334" s="10" t="s">
        <v>398</v>
      </c>
      <c r="AC334" s="10" t="s">
        <v>150</v>
      </c>
      <c r="AD334" s="5">
        <v>10</v>
      </c>
      <c r="AE334" s="65" t="s">
        <v>478</v>
      </c>
      <c r="AJ334" s="3"/>
      <c r="AK334" s="3"/>
      <c r="AL334" s="3"/>
      <c r="AM334" s="3"/>
      <c r="AN334" s="20"/>
      <c r="AO334" s="3"/>
    </row>
    <row r="335" spans="1:43" ht="23.25" x14ac:dyDescent="0.35">
      <c r="B335" s="168" t="str">
        <f>IF(C333&lt;0,"NO PAGAR","COBRAR'")</f>
        <v>COBRAR'</v>
      </c>
      <c r="C335" s="168"/>
      <c r="E335" s="9"/>
      <c r="F335" s="10"/>
      <c r="G335" s="10"/>
      <c r="H335" s="5"/>
      <c r="N335" s="3"/>
      <c r="O335" s="3"/>
      <c r="P335" s="3"/>
      <c r="Q335" s="3"/>
      <c r="R335" s="20"/>
      <c r="S335" s="3"/>
      <c r="V335" s="19"/>
      <c r="X335" s="6"/>
      <c r="Y335" s="8"/>
      <c r="AA335" s="9">
        <v>44982</v>
      </c>
      <c r="AB335" s="10" t="s">
        <v>398</v>
      </c>
      <c r="AC335" s="10" t="s">
        <v>150</v>
      </c>
      <c r="AD335" s="5">
        <v>10</v>
      </c>
      <c r="AE335" s="65" t="s">
        <v>474</v>
      </c>
      <c r="AJ335" s="3"/>
      <c r="AK335" s="3"/>
      <c r="AL335" s="3"/>
      <c r="AM335" s="3"/>
      <c r="AN335" s="20"/>
      <c r="AO335" s="3"/>
    </row>
    <row r="336" spans="1:43" x14ac:dyDescent="0.25">
      <c r="B336" s="159" t="s">
        <v>9</v>
      </c>
      <c r="C336" s="160"/>
      <c r="E336" s="9"/>
      <c r="F336" s="10"/>
      <c r="G336" s="10"/>
      <c r="H336" s="5"/>
      <c r="N336" s="3"/>
      <c r="O336" s="3"/>
      <c r="P336" s="3"/>
      <c r="Q336" s="3"/>
      <c r="R336" s="20"/>
      <c r="S336" s="3"/>
      <c r="V336" s="19"/>
      <c r="X336" s="159" t="s">
        <v>9</v>
      </c>
      <c r="Y336" s="160"/>
      <c r="AA336" s="9">
        <v>44987</v>
      </c>
      <c r="AB336" s="10" t="s">
        <v>398</v>
      </c>
      <c r="AC336" s="3" t="s">
        <v>720</v>
      </c>
      <c r="AD336" s="5">
        <v>10</v>
      </c>
      <c r="AE336" s="65" t="s">
        <v>469</v>
      </c>
      <c r="AJ336" s="3"/>
      <c r="AK336" s="3"/>
      <c r="AL336" s="3"/>
      <c r="AM336" s="3"/>
      <c r="AN336" s="20"/>
      <c r="AO336" s="3"/>
    </row>
    <row r="337" spans="2:41" x14ac:dyDescent="0.25">
      <c r="B337" s="11" t="str">
        <f>IF(Y288&lt;0,"SALDO ADELANTADO","SALDO A FAVOR '")</f>
        <v>SALDO A FAVOR '</v>
      </c>
      <c r="C337" s="12">
        <f>IF(Y288&lt;=0,Y288*-1)</f>
        <v>0</v>
      </c>
      <c r="E337" s="9"/>
      <c r="F337" s="10"/>
      <c r="G337" s="10"/>
      <c r="H337" s="5"/>
      <c r="N337" s="3"/>
      <c r="O337" s="3"/>
      <c r="P337" s="3"/>
      <c r="Q337" s="3"/>
      <c r="R337" s="20"/>
      <c r="S337" s="3"/>
      <c r="V337" s="19"/>
      <c r="X337" s="11" t="str">
        <f>IF(C333&lt;0,"SALDO ADELANTADO","SALDO A FAVOR'")</f>
        <v>SALDO A FAVOR'</v>
      </c>
      <c r="Y337" s="12">
        <f>IF(C333&lt;=0,C333*-1)</f>
        <v>0</v>
      </c>
      <c r="AA337" s="9">
        <v>44986</v>
      </c>
      <c r="AB337" s="10" t="s">
        <v>398</v>
      </c>
      <c r="AC337" s="10" t="s">
        <v>150</v>
      </c>
      <c r="AD337" s="5">
        <v>10</v>
      </c>
      <c r="AE337" s="65" t="s">
        <v>471</v>
      </c>
      <c r="AJ337" s="3"/>
      <c r="AK337" s="3"/>
      <c r="AL337" s="3"/>
      <c r="AM337" s="3"/>
      <c r="AN337" s="20"/>
      <c r="AO337" s="3"/>
    </row>
    <row r="338" spans="2:41" x14ac:dyDescent="0.25">
      <c r="B338" s="13" t="s">
        <v>10</v>
      </c>
      <c r="C338" s="12">
        <f>R346</f>
        <v>0</v>
      </c>
      <c r="E338" s="9"/>
      <c r="F338" s="10"/>
      <c r="G338" s="10"/>
      <c r="H338" s="5"/>
      <c r="N338" s="3"/>
      <c r="O338" s="3"/>
      <c r="P338" s="3"/>
      <c r="Q338" s="3"/>
      <c r="R338" s="20"/>
      <c r="S338" s="3"/>
      <c r="V338" s="19"/>
      <c r="X338" s="13" t="s">
        <v>10</v>
      </c>
      <c r="Y338" s="12">
        <f>AN346</f>
        <v>0</v>
      </c>
      <c r="AA338" s="9">
        <v>44987</v>
      </c>
      <c r="AB338" s="10" t="s">
        <v>398</v>
      </c>
      <c r="AC338" s="10" t="s">
        <v>169</v>
      </c>
      <c r="AD338" s="5">
        <v>10</v>
      </c>
      <c r="AE338" s="65" t="s">
        <v>472</v>
      </c>
      <c r="AJ338" s="3"/>
      <c r="AK338" s="3"/>
      <c r="AL338" s="3"/>
      <c r="AM338" s="3"/>
      <c r="AN338" s="20"/>
      <c r="AO338" s="3"/>
    </row>
    <row r="339" spans="2:41" x14ac:dyDescent="0.25">
      <c r="B339" s="13" t="s">
        <v>11</v>
      </c>
      <c r="C339" s="12"/>
      <c r="E339" s="9"/>
      <c r="F339" s="10"/>
      <c r="G339" s="10"/>
      <c r="H339" s="5"/>
      <c r="N339" s="3"/>
      <c r="O339" s="3"/>
      <c r="P339" s="3"/>
      <c r="Q339" s="3"/>
      <c r="R339" s="20"/>
      <c r="S339" s="3"/>
      <c r="V339" s="19"/>
      <c r="X339" s="13" t="s">
        <v>11</v>
      </c>
      <c r="Y339" s="12"/>
      <c r="AA339" s="9"/>
      <c r="AB339" s="10" t="s">
        <v>746</v>
      </c>
      <c r="AC339" s="10"/>
      <c r="AD339" s="5">
        <v>100</v>
      </c>
      <c r="AJ339" s="3"/>
      <c r="AK339" s="3"/>
      <c r="AL339" s="3"/>
      <c r="AM339" s="3"/>
      <c r="AN339" s="20"/>
      <c r="AO339" s="3"/>
    </row>
    <row r="340" spans="2:41" x14ac:dyDescent="0.25">
      <c r="B340" s="13" t="s">
        <v>12</v>
      </c>
      <c r="C340" s="12"/>
      <c r="E340" s="9"/>
      <c r="F340" s="10"/>
      <c r="G340" s="10"/>
      <c r="H340" s="5"/>
      <c r="N340" s="3"/>
      <c r="O340" s="3"/>
      <c r="P340" s="3"/>
      <c r="Q340" s="3"/>
      <c r="R340" s="20"/>
      <c r="S340" s="3"/>
      <c r="V340" s="19"/>
      <c r="X340" s="13" t="s">
        <v>12</v>
      </c>
      <c r="Y340" s="12"/>
      <c r="AA340" s="9"/>
      <c r="AB340" s="10"/>
      <c r="AC340" s="10"/>
      <c r="AD340" s="5"/>
      <c r="AJ340" s="3"/>
      <c r="AK340" s="3"/>
      <c r="AL340" s="3"/>
      <c r="AM340" s="3"/>
      <c r="AN340" s="20"/>
      <c r="AO340" s="3"/>
    </row>
    <row r="341" spans="2:41" x14ac:dyDescent="0.25">
      <c r="B341" s="13" t="s">
        <v>13</v>
      </c>
      <c r="C341" s="12"/>
      <c r="E341" s="9"/>
      <c r="F341" s="10"/>
      <c r="G341" s="10"/>
      <c r="H341" s="5"/>
      <c r="N341" s="3"/>
      <c r="O341" s="3"/>
      <c r="P341" s="3"/>
      <c r="Q341" s="3"/>
      <c r="R341" s="20"/>
      <c r="S341" s="3"/>
      <c r="V341" s="19"/>
      <c r="X341" s="13" t="s">
        <v>13</v>
      </c>
      <c r="Y341" s="12"/>
      <c r="AA341" s="9"/>
      <c r="AB341" s="10"/>
      <c r="AC341" s="10"/>
      <c r="AD341" s="5"/>
      <c r="AJ341" s="3"/>
      <c r="AK341" s="3"/>
      <c r="AL341" s="3"/>
      <c r="AM341" s="3"/>
      <c r="AN341" s="20"/>
      <c r="AO341" s="3"/>
    </row>
    <row r="342" spans="2:41" x14ac:dyDescent="0.25">
      <c r="B342" s="13" t="s">
        <v>14</v>
      </c>
      <c r="C342" s="12"/>
      <c r="E342" s="9"/>
      <c r="F342" s="10"/>
      <c r="G342" s="10"/>
      <c r="H342" s="5"/>
      <c r="N342" s="3"/>
      <c r="O342" s="3"/>
      <c r="P342" s="3"/>
      <c r="Q342" s="3"/>
      <c r="R342" s="20"/>
      <c r="S342" s="3"/>
      <c r="V342" s="19"/>
      <c r="X342" s="13" t="s">
        <v>14</v>
      </c>
      <c r="Y342" s="12"/>
      <c r="AA342" s="9"/>
      <c r="AB342" s="10"/>
      <c r="AC342" s="10"/>
      <c r="AD342" s="5"/>
      <c r="AJ342" s="3"/>
      <c r="AK342" s="3"/>
      <c r="AL342" s="3"/>
      <c r="AM342" s="3"/>
      <c r="AN342" s="20"/>
      <c r="AO342" s="3"/>
    </row>
    <row r="343" spans="2:41" x14ac:dyDescent="0.25">
      <c r="B343" s="13" t="s">
        <v>15</v>
      </c>
      <c r="C343" s="12"/>
      <c r="E343" s="9"/>
      <c r="F343" s="10"/>
      <c r="G343" s="10"/>
      <c r="H343" s="5"/>
      <c r="N343" s="3"/>
      <c r="O343" s="3"/>
      <c r="P343" s="3"/>
      <c r="Q343" s="3"/>
      <c r="R343" s="20"/>
      <c r="S343" s="3"/>
      <c r="V343" s="19"/>
      <c r="X343" s="13" t="s">
        <v>15</v>
      </c>
      <c r="Y343" s="12"/>
      <c r="AA343" s="9"/>
      <c r="AB343" s="10"/>
      <c r="AC343" s="10"/>
      <c r="AD343" s="5"/>
      <c r="AJ343" s="3"/>
      <c r="AK343" s="3"/>
      <c r="AL343" s="3"/>
      <c r="AM343" s="3"/>
      <c r="AN343" s="20"/>
      <c r="AO343" s="3"/>
    </row>
    <row r="344" spans="2:41" x14ac:dyDescent="0.25">
      <c r="B344" s="13" t="s">
        <v>16</v>
      </c>
      <c r="C344" s="12"/>
      <c r="E344" s="161" t="s">
        <v>7</v>
      </c>
      <c r="F344" s="162"/>
      <c r="G344" s="163"/>
      <c r="H344" s="5">
        <f>SUM(H330:H343)</f>
        <v>0</v>
      </c>
      <c r="N344" s="3"/>
      <c r="O344" s="3"/>
      <c r="P344" s="3"/>
      <c r="Q344" s="3"/>
      <c r="R344" s="20"/>
      <c r="S344" s="3"/>
      <c r="V344" s="19"/>
      <c r="X344" s="13" t="s">
        <v>16</v>
      </c>
      <c r="Y344" s="12"/>
      <c r="AA344" s="161" t="s">
        <v>7</v>
      </c>
      <c r="AB344" s="162"/>
      <c r="AC344" s="163"/>
      <c r="AD344" s="5">
        <f>SUM(AD330:AD343)</f>
        <v>190</v>
      </c>
      <c r="AJ344" s="3"/>
      <c r="AK344" s="3"/>
      <c r="AL344" s="3"/>
      <c r="AM344" s="3"/>
      <c r="AN344" s="20"/>
      <c r="AO344" s="3"/>
    </row>
    <row r="345" spans="2:41" x14ac:dyDescent="0.25">
      <c r="B345" s="13" t="s">
        <v>17</v>
      </c>
      <c r="C345" s="12"/>
      <c r="E345" s="15"/>
      <c r="F345" s="15"/>
      <c r="G345" s="15"/>
      <c r="N345" s="3"/>
      <c r="O345" s="3"/>
      <c r="P345" s="3"/>
      <c r="Q345" s="3"/>
      <c r="R345" s="20"/>
      <c r="S345" s="3"/>
      <c r="V345" s="19"/>
      <c r="X345" s="13" t="s">
        <v>17</v>
      </c>
      <c r="Y345" s="12"/>
      <c r="AA345" s="15"/>
      <c r="AB345" s="15"/>
      <c r="AC345" s="15"/>
      <c r="AJ345" s="3"/>
      <c r="AK345" s="3"/>
      <c r="AL345" s="3"/>
      <c r="AM345" s="3"/>
      <c r="AN345" s="20"/>
      <c r="AO345" s="3"/>
    </row>
    <row r="346" spans="2:41" x14ac:dyDescent="0.25">
      <c r="B346" s="14"/>
      <c r="C346" s="12"/>
      <c r="N346" s="161" t="s">
        <v>7</v>
      </c>
      <c r="O346" s="162"/>
      <c r="P346" s="162"/>
      <c r="Q346" s="163"/>
      <c r="R346" s="20">
        <f>SUM(R330:R345)</f>
        <v>0</v>
      </c>
      <c r="S346" s="3"/>
      <c r="V346" s="19"/>
      <c r="X346" s="14"/>
      <c r="Y346" s="12"/>
      <c r="AJ346" s="161" t="s">
        <v>7</v>
      </c>
      <c r="AK346" s="162"/>
      <c r="AL346" s="162"/>
      <c r="AM346" s="163"/>
      <c r="AN346" s="20">
        <f>SUM(AN330:AN345)</f>
        <v>0</v>
      </c>
      <c r="AO346" s="3"/>
    </row>
    <row r="347" spans="2:41" x14ac:dyDescent="0.25">
      <c r="B347" s="14"/>
      <c r="C347" s="12"/>
      <c r="V347" s="19"/>
      <c r="X347" s="14"/>
      <c r="Y347" s="12"/>
    </row>
    <row r="348" spans="2:41" x14ac:dyDescent="0.25">
      <c r="B348" s="13"/>
      <c r="C348" s="12"/>
      <c r="V348" s="19"/>
      <c r="X348" s="13"/>
      <c r="Y348" s="12"/>
    </row>
    <row r="349" spans="2:41" x14ac:dyDescent="0.25">
      <c r="B349" s="17" t="s">
        <v>18</v>
      </c>
      <c r="C349" s="18">
        <f>SUM(C337:C348)</f>
        <v>0</v>
      </c>
      <c r="D349" s="30" t="s">
        <v>22</v>
      </c>
      <c r="E349" s="30" t="s">
        <v>21</v>
      </c>
      <c r="V349" s="19"/>
      <c r="X349" s="17" t="s">
        <v>18</v>
      </c>
      <c r="Y349" s="18">
        <f>SUM(Y337:Y348)</f>
        <v>0</v>
      </c>
      <c r="Z349" s="30" t="s">
        <v>22</v>
      </c>
      <c r="AA349" s="30" t="s">
        <v>21</v>
      </c>
    </row>
    <row r="350" spans="2:41" x14ac:dyDescent="0.25">
      <c r="E350" s="1" t="s">
        <v>19</v>
      </c>
      <c r="V350" s="19"/>
      <c r="AA350" s="1" t="s">
        <v>19</v>
      </c>
    </row>
    <row r="351" spans="2:41" x14ac:dyDescent="0.25">
      <c r="V351" s="19"/>
    </row>
    <row r="352" spans="2:41" x14ac:dyDescent="0.25">
      <c r="V352" s="19"/>
    </row>
    <row r="353" spans="2:31" x14ac:dyDescent="0.25">
      <c r="V353" s="19"/>
    </row>
    <row r="354" spans="2:31" x14ac:dyDescent="0.25">
      <c r="V354" s="19"/>
    </row>
    <row r="355" spans="2:31" x14ac:dyDescent="0.25">
      <c r="V355" s="19"/>
    </row>
    <row r="356" spans="2:31" x14ac:dyDescent="0.25">
      <c r="V356" s="19"/>
    </row>
    <row r="357" spans="2:31" x14ac:dyDescent="0.25">
      <c r="V357" s="19"/>
    </row>
    <row r="358" spans="2:31" x14ac:dyDescent="0.25">
      <c r="V358" s="19"/>
    </row>
    <row r="359" spans="2:31" x14ac:dyDescent="0.25">
      <c r="V359" s="19"/>
    </row>
    <row r="360" spans="2:31" x14ac:dyDescent="0.25">
      <c r="V360" s="19"/>
    </row>
    <row r="361" spans="2:31" x14ac:dyDescent="0.25">
      <c r="V361" s="19"/>
    </row>
    <row r="362" spans="2:31" x14ac:dyDescent="0.25">
      <c r="V362" s="19"/>
    </row>
    <row r="363" spans="2:31" x14ac:dyDescent="0.25">
      <c r="V363" s="19"/>
      <c r="AC363" s="164" t="s">
        <v>29</v>
      </c>
      <c r="AD363" s="164"/>
      <c r="AE363" s="164"/>
    </row>
    <row r="364" spans="2:31" x14ac:dyDescent="0.25">
      <c r="H364" s="165" t="s">
        <v>28</v>
      </c>
      <c r="I364" s="165"/>
      <c r="J364" s="165"/>
      <c r="V364" s="19"/>
      <c r="AC364" s="164"/>
      <c r="AD364" s="164"/>
      <c r="AE364" s="164"/>
    </row>
    <row r="365" spans="2:31" x14ac:dyDescent="0.25">
      <c r="H365" s="165"/>
      <c r="I365" s="165"/>
      <c r="J365" s="165"/>
      <c r="V365" s="19"/>
      <c r="AC365" s="164"/>
      <c r="AD365" s="164"/>
      <c r="AE365" s="164"/>
    </row>
    <row r="366" spans="2:31" x14ac:dyDescent="0.25">
      <c r="V366" s="19"/>
    </row>
    <row r="367" spans="2:31" x14ac:dyDescent="0.25">
      <c r="V367" s="19"/>
    </row>
    <row r="368" spans="2:31" ht="23.25" x14ac:dyDescent="0.35">
      <c r="B368" s="24" t="s">
        <v>64</v>
      </c>
      <c r="V368" s="19"/>
      <c r="X368" s="24" t="s">
        <v>64</v>
      </c>
    </row>
    <row r="369" spans="2:41" ht="23.25" x14ac:dyDescent="0.35">
      <c r="B369" s="25" t="s">
        <v>32</v>
      </c>
      <c r="C369" s="22">
        <f>IF(X328="PAGADO",0,Y333)</f>
        <v>190</v>
      </c>
      <c r="E369" s="166" t="s">
        <v>20</v>
      </c>
      <c r="F369" s="166"/>
      <c r="G369" s="166"/>
      <c r="H369" s="166"/>
      <c r="V369" s="19"/>
      <c r="X369" s="25" t="s">
        <v>32</v>
      </c>
      <c r="Y369" s="22">
        <f>IF(B369="PAGADO",0,C374)</f>
        <v>190</v>
      </c>
      <c r="AA369" s="166" t="s">
        <v>20</v>
      </c>
      <c r="AB369" s="166"/>
      <c r="AC369" s="166"/>
      <c r="AD369" s="166"/>
    </row>
    <row r="370" spans="2:41" x14ac:dyDescent="0.25">
      <c r="B370" s="1" t="s">
        <v>0</v>
      </c>
      <c r="C370" s="21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9"/>
      <c r="X370" s="1" t="s">
        <v>0</v>
      </c>
      <c r="Y370" s="21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2"/>
      <c r="E371" s="4"/>
      <c r="F371" s="3"/>
      <c r="G371" s="3"/>
      <c r="H371" s="5"/>
      <c r="N371" s="3"/>
      <c r="O371" s="3"/>
      <c r="P371" s="3"/>
      <c r="Q371" s="3"/>
      <c r="R371" s="20"/>
      <c r="S371" s="3"/>
      <c r="V371" s="19"/>
      <c r="Y371" s="22"/>
      <c r="AA371" s="4"/>
      <c r="AB371" s="3"/>
      <c r="AC371" s="3"/>
      <c r="AD371" s="5"/>
      <c r="AJ371" s="3"/>
      <c r="AK371" s="3"/>
      <c r="AL371" s="3"/>
      <c r="AM371" s="3"/>
      <c r="AN371" s="20"/>
      <c r="AO371" s="3"/>
    </row>
    <row r="372" spans="2:41" x14ac:dyDescent="0.25">
      <c r="B372" s="1" t="s">
        <v>24</v>
      </c>
      <c r="C372" s="21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20"/>
      <c r="S372" s="3"/>
      <c r="V372" s="19"/>
      <c r="X372" s="1" t="s">
        <v>24</v>
      </c>
      <c r="Y372" s="21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20"/>
      <c r="AO372" s="3"/>
    </row>
    <row r="373" spans="2:41" x14ac:dyDescent="0.25">
      <c r="B373" s="1" t="s">
        <v>9</v>
      </c>
      <c r="C373" s="22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20"/>
      <c r="S373" s="3"/>
      <c r="V373" s="19"/>
      <c r="X373" s="1" t="s">
        <v>9</v>
      </c>
      <c r="Y373" s="22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20"/>
      <c r="AO373" s="3"/>
    </row>
    <row r="374" spans="2:41" x14ac:dyDescent="0.25">
      <c r="B374" s="6" t="s">
        <v>25</v>
      </c>
      <c r="C374" s="23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20"/>
      <c r="S374" s="3"/>
      <c r="V374" s="19"/>
      <c r="X374" s="6" t="s">
        <v>8</v>
      </c>
      <c r="Y374" s="23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20"/>
      <c r="AO374" s="3"/>
    </row>
    <row r="375" spans="2:41" ht="26.25" x14ac:dyDescent="0.4">
      <c r="B375" s="167" t="str">
        <f>IF(C374&lt;0,"NO PAGAR","COBRAR")</f>
        <v>COBRAR</v>
      </c>
      <c r="C375" s="167"/>
      <c r="E375" s="9"/>
      <c r="F375" s="10"/>
      <c r="G375" s="10"/>
      <c r="H375" s="5"/>
      <c r="N375" s="3"/>
      <c r="O375" s="3"/>
      <c r="P375" s="3"/>
      <c r="Q375" s="3"/>
      <c r="R375" s="20"/>
      <c r="S375" s="3"/>
      <c r="V375" s="19"/>
      <c r="X375" s="167" t="str">
        <f>IF(Y374&lt;0,"NO PAGAR","COBRAR")</f>
        <v>COBRAR</v>
      </c>
      <c r="Y375" s="167"/>
      <c r="AA375" s="9"/>
      <c r="AB375" s="10"/>
      <c r="AC375" s="10"/>
      <c r="AD375" s="5"/>
      <c r="AJ375" s="3"/>
      <c r="AK375" s="3"/>
      <c r="AL375" s="3"/>
      <c r="AM375" s="3"/>
      <c r="AN375" s="20"/>
      <c r="AO375" s="3"/>
    </row>
    <row r="376" spans="2:41" x14ac:dyDescent="0.25">
      <c r="B376" s="159" t="s">
        <v>9</v>
      </c>
      <c r="C376" s="160"/>
      <c r="E376" s="9"/>
      <c r="F376" s="10"/>
      <c r="G376" s="10"/>
      <c r="H376" s="5"/>
      <c r="N376" s="3"/>
      <c r="O376" s="3"/>
      <c r="P376" s="3"/>
      <c r="Q376" s="3"/>
      <c r="R376" s="20"/>
      <c r="S376" s="3"/>
      <c r="V376" s="19"/>
      <c r="X376" s="159" t="s">
        <v>9</v>
      </c>
      <c r="Y376" s="160"/>
      <c r="AA376" s="9"/>
      <c r="AB376" s="10"/>
      <c r="AC376" s="10"/>
      <c r="AD376" s="5"/>
      <c r="AJ376" s="3"/>
      <c r="AK376" s="3"/>
      <c r="AL376" s="3"/>
      <c r="AM376" s="3"/>
      <c r="AN376" s="20"/>
      <c r="AO376" s="3"/>
    </row>
    <row r="377" spans="2:41" x14ac:dyDescent="0.25">
      <c r="B377" s="11" t="str">
        <f>IF(C410&lt;0,"SALDO A FAVOR","SALDO ADELANTAD0'")</f>
        <v>SALDO ADELANTAD0'</v>
      </c>
      <c r="C377" s="12">
        <f>IF(Y328&lt;=0,Y328*-1)</f>
        <v>0</v>
      </c>
      <c r="E377" s="9"/>
      <c r="F377" s="10"/>
      <c r="G377" s="10"/>
      <c r="H377" s="5"/>
      <c r="N377" s="3"/>
      <c r="O377" s="3"/>
      <c r="P377" s="3"/>
      <c r="Q377" s="3"/>
      <c r="R377" s="20"/>
      <c r="S377" s="3"/>
      <c r="V377" s="19"/>
      <c r="X377" s="11" t="str">
        <f>IF(C374&lt;0,"SALDO ADELANTADO","SALDO A FAVOR'")</f>
        <v>SALDO A FAVOR'</v>
      </c>
      <c r="Y377" s="12" t="b">
        <f>IF(C374&lt;=0,C374*-1)</f>
        <v>0</v>
      </c>
      <c r="AA377" s="9"/>
      <c r="AB377" s="10"/>
      <c r="AC377" s="10"/>
      <c r="AD377" s="5"/>
      <c r="AJ377" s="3"/>
      <c r="AK377" s="3"/>
      <c r="AL377" s="3"/>
      <c r="AM377" s="3"/>
      <c r="AN377" s="20"/>
      <c r="AO377" s="3"/>
    </row>
    <row r="378" spans="2:41" x14ac:dyDescent="0.25">
      <c r="B378" s="13" t="s">
        <v>10</v>
      </c>
      <c r="C378" s="12">
        <f>R387</f>
        <v>0</v>
      </c>
      <c r="E378" s="9"/>
      <c r="F378" s="10"/>
      <c r="G378" s="10"/>
      <c r="H378" s="5"/>
      <c r="N378" s="3"/>
      <c r="O378" s="3"/>
      <c r="P378" s="3"/>
      <c r="Q378" s="3"/>
      <c r="R378" s="20"/>
      <c r="S378" s="3"/>
      <c r="V378" s="19"/>
      <c r="X378" s="13" t="s">
        <v>10</v>
      </c>
      <c r="Y378" s="12">
        <f>AN387</f>
        <v>0</v>
      </c>
      <c r="AA378" s="9"/>
      <c r="AB378" s="10"/>
      <c r="AC378" s="10"/>
      <c r="AD378" s="5"/>
      <c r="AJ378" s="3"/>
      <c r="AK378" s="3"/>
      <c r="AL378" s="3"/>
      <c r="AM378" s="3"/>
      <c r="AN378" s="20"/>
      <c r="AO378" s="3"/>
    </row>
    <row r="379" spans="2:41" x14ac:dyDescent="0.25">
      <c r="B379" s="13" t="s">
        <v>11</v>
      </c>
      <c r="C379" s="12"/>
      <c r="E379" s="9"/>
      <c r="F379" s="10"/>
      <c r="G379" s="10"/>
      <c r="H379" s="5"/>
      <c r="N379" s="3"/>
      <c r="O379" s="3"/>
      <c r="P379" s="3"/>
      <c r="Q379" s="3"/>
      <c r="R379" s="20"/>
      <c r="S379" s="3"/>
      <c r="V379" s="19"/>
      <c r="X379" s="13" t="s">
        <v>11</v>
      </c>
      <c r="Y379" s="12"/>
      <c r="AA379" s="9"/>
      <c r="AB379" s="10"/>
      <c r="AC379" s="10"/>
      <c r="AD379" s="5"/>
      <c r="AJ379" s="3"/>
      <c r="AK379" s="3"/>
      <c r="AL379" s="3"/>
      <c r="AM379" s="3"/>
      <c r="AN379" s="20"/>
      <c r="AO379" s="3"/>
    </row>
    <row r="380" spans="2:41" x14ac:dyDescent="0.25">
      <c r="B380" s="13" t="s">
        <v>12</v>
      </c>
      <c r="C380" s="12"/>
      <c r="E380" s="9"/>
      <c r="F380" s="10"/>
      <c r="G380" s="10"/>
      <c r="H380" s="5"/>
      <c r="N380" s="3"/>
      <c r="O380" s="3"/>
      <c r="P380" s="3"/>
      <c r="Q380" s="3"/>
      <c r="R380" s="20"/>
      <c r="S380" s="3"/>
      <c r="V380" s="19"/>
      <c r="X380" s="13" t="s">
        <v>12</v>
      </c>
      <c r="Y380" s="12"/>
      <c r="AA380" s="9"/>
      <c r="AB380" s="10"/>
      <c r="AC380" s="10"/>
      <c r="AD380" s="5"/>
      <c r="AJ380" s="3"/>
      <c r="AK380" s="3"/>
      <c r="AL380" s="3"/>
      <c r="AM380" s="3"/>
      <c r="AN380" s="20"/>
      <c r="AO380" s="3"/>
    </row>
    <row r="381" spans="2:41" x14ac:dyDescent="0.25">
      <c r="B381" s="13" t="s">
        <v>13</v>
      </c>
      <c r="C381" s="12"/>
      <c r="E381" s="9"/>
      <c r="F381" s="10"/>
      <c r="G381" s="10"/>
      <c r="H381" s="5"/>
      <c r="N381" s="3"/>
      <c r="O381" s="3"/>
      <c r="P381" s="3"/>
      <c r="Q381" s="3"/>
      <c r="R381" s="20"/>
      <c r="S381" s="3"/>
      <c r="V381" s="19"/>
      <c r="X381" s="13" t="s">
        <v>13</v>
      </c>
      <c r="Y381" s="12"/>
      <c r="AA381" s="9"/>
      <c r="AB381" s="10"/>
      <c r="AC381" s="10"/>
      <c r="AD381" s="5"/>
      <c r="AJ381" s="3"/>
      <c r="AK381" s="3"/>
      <c r="AL381" s="3"/>
      <c r="AM381" s="3"/>
      <c r="AN381" s="20"/>
      <c r="AO381" s="3"/>
    </row>
    <row r="382" spans="2:41" x14ac:dyDescent="0.25">
      <c r="B382" s="13" t="s">
        <v>14</v>
      </c>
      <c r="C382" s="12"/>
      <c r="E382" s="9"/>
      <c r="F382" s="10"/>
      <c r="G382" s="10"/>
      <c r="H382" s="5"/>
      <c r="N382" s="3"/>
      <c r="O382" s="3"/>
      <c r="P382" s="3"/>
      <c r="Q382" s="3"/>
      <c r="R382" s="20"/>
      <c r="S382" s="3"/>
      <c r="V382" s="19"/>
      <c r="X382" s="13" t="s">
        <v>14</v>
      </c>
      <c r="Y382" s="12"/>
      <c r="AA382" s="9"/>
      <c r="AB382" s="10"/>
      <c r="AC382" s="10"/>
      <c r="AD382" s="5"/>
      <c r="AJ382" s="3"/>
      <c r="AK382" s="3"/>
      <c r="AL382" s="3"/>
      <c r="AM382" s="3"/>
      <c r="AN382" s="20"/>
      <c r="AO382" s="3"/>
    </row>
    <row r="383" spans="2:41" x14ac:dyDescent="0.25">
      <c r="B383" s="13" t="s">
        <v>15</v>
      </c>
      <c r="C383" s="12"/>
      <c r="E383" s="9"/>
      <c r="F383" s="10"/>
      <c r="G383" s="10"/>
      <c r="H383" s="5"/>
      <c r="N383" s="3"/>
      <c r="O383" s="3"/>
      <c r="P383" s="3"/>
      <c r="Q383" s="3"/>
      <c r="R383" s="20"/>
      <c r="S383" s="3"/>
      <c r="V383" s="19"/>
      <c r="X383" s="13" t="s">
        <v>15</v>
      </c>
      <c r="Y383" s="12"/>
      <c r="AA383" s="9"/>
      <c r="AB383" s="10"/>
      <c r="AC383" s="10"/>
      <c r="AD383" s="5"/>
      <c r="AJ383" s="3"/>
      <c r="AK383" s="3"/>
      <c r="AL383" s="3"/>
      <c r="AM383" s="3"/>
      <c r="AN383" s="20"/>
      <c r="AO383" s="3"/>
    </row>
    <row r="384" spans="2:41" x14ac:dyDescent="0.25">
      <c r="B384" s="13" t="s">
        <v>16</v>
      </c>
      <c r="C384" s="12"/>
      <c r="E384" s="9"/>
      <c r="F384" s="10"/>
      <c r="G384" s="10"/>
      <c r="H384" s="5"/>
      <c r="N384" s="3"/>
      <c r="O384" s="3"/>
      <c r="P384" s="3"/>
      <c r="Q384" s="3"/>
      <c r="R384" s="20"/>
      <c r="S384" s="3"/>
      <c r="V384" s="19"/>
      <c r="X384" s="13" t="s">
        <v>16</v>
      </c>
      <c r="Y384" s="12"/>
      <c r="AA384" s="9"/>
      <c r="AB384" s="10"/>
      <c r="AC384" s="10"/>
      <c r="AD384" s="5"/>
      <c r="AJ384" s="3"/>
      <c r="AK384" s="3"/>
      <c r="AL384" s="3"/>
      <c r="AM384" s="3"/>
      <c r="AN384" s="20"/>
      <c r="AO384" s="3"/>
    </row>
    <row r="385" spans="2:41" x14ac:dyDescent="0.25">
      <c r="B385" s="13" t="s">
        <v>17</v>
      </c>
      <c r="C385" s="12"/>
      <c r="E385" s="161" t="s">
        <v>7</v>
      </c>
      <c r="F385" s="162"/>
      <c r="G385" s="163"/>
      <c r="H385" s="5">
        <f>SUM(H371:H384)</f>
        <v>0</v>
      </c>
      <c r="N385" s="3"/>
      <c r="O385" s="3"/>
      <c r="P385" s="3"/>
      <c r="Q385" s="3"/>
      <c r="R385" s="20"/>
      <c r="S385" s="3"/>
      <c r="V385" s="19"/>
      <c r="X385" s="13" t="s">
        <v>17</v>
      </c>
      <c r="Y385" s="12"/>
      <c r="AA385" s="161" t="s">
        <v>7</v>
      </c>
      <c r="AB385" s="162"/>
      <c r="AC385" s="163"/>
      <c r="AD385" s="5">
        <f>SUM(AD371:AD384)</f>
        <v>0</v>
      </c>
      <c r="AJ385" s="3"/>
      <c r="AK385" s="3"/>
      <c r="AL385" s="3"/>
      <c r="AM385" s="3"/>
      <c r="AN385" s="20"/>
      <c r="AO385" s="3"/>
    </row>
    <row r="386" spans="2:41" x14ac:dyDescent="0.25">
      <c r="B386" s="14"/>
      <c r="C386" s="12"/>
      <c r="E386" s="15"/>
      <c r="F386" s="15"/>
      <c r="G386" s="15"/>
      <c r="N386" s="3"/>
      <c r="O386" s="3"/>
      <c r="P386" s="3"/>
      <c r="Q386" s="3"/>
      <c r="R386" s="20"/>
      <c r="S386" s="3"/>
      <c r="V386" s="19"/>
      <c r="X386" s="14"/>
      <c r="Y386" s="12"/>
      <c r="AA386" s="15"/>
      <c r="AB386" s="15"/>
      <c r="AC386" s="15"/>
      <c r="AJ386" s="3"/>
      <c r="AK386" s="3"/>
      <c r="AL386" s="3"/>
      <c r="AM386" s="3"/>
      <c r="AN386" s="20"/>
      <c r="AO386" s="3"/>
    </row>
    <row r="387" spans="2:41" x14ac:dyDescent="0.25">
      <c r="B387" s="14"/>
      <c r="C387" s="12"/>
      <c r="N387" s="161" t="s">
        <v>7</v>
      </c>
      <c r="O387" s="162"/>
      <c r="P387" s="162"/>
      <c r="Q387" s="163"/>
      <c r="R387" s="20">
        <f>SUM(R371:R386)</f>
        <v>0</v>
      </c>
      <c r="S387" s="3"/>
      <c r="V387" s="19"/>
      <c r="X387" s="14"/>
      <c r="Y387" s="12"/>
      <c r="AJ387" s="161" t="s">
        <v>7</v>
      </c>
      <c r="AK387" s="162"/>
      <c r="AL387" s="162"/>
      <c r="AM387" s="163"/>
      <c r="AN387" s="20">
        <f>SUM(AN371:AN386)</f>
        <v>0</v>
      </c>
      <c r="AO387" s="3"/>
    </row>
    <row r="388" spans="2:41" x14ac:dyDescent="0.25">
      <c r="B388" s="14"/>
      <c r="C388" s="12"/>
      <c r="V388" s="19"/>
      <c r="X388" s="14"/>
      <c r="Y388" s="12"/>
    </row>
    <row r="389" spans="2:41" x14ac:dyDescent="0.25">
      <c r="B389" s="14"/>
      <c r="C389" s="12"/>
      <c r="V389" s="19"/>
      <c r="X389" s="14"/>
      <c r="Y389" s="12"/>
    </row>
    <row r="390" spans="2:41" x14ac:dyDescent="0.25">
      <c r="B390" s="14"/>
      <c r="C390" s="12"/>
      <c r="E390" s="16"/>
      <c r="V390" s="19"/>
      <c r="X390" s="14"/>
      <c r="Y390" s="12"/>
      <c r="AA390" s="16"/>
    </row>
    <row r="391" spans="2:41" x14ac:dyDescent="0.25">
      <c r="B391" s="14"/>
      <c r="C391" s="12"/>
      <c r="V391" s="19"/>
      <c r="X391" s="14"/>
      <c r="Y391" s="12"/>
    </row>
    <row r="392" spans="2:41" x14ac:dyDescent="0.25">
      <c r="B392" s="14"/>
      <c r="C392" s="12"/>
      <c r="V392" s="19"/>
      <c r="X392" s="14"/>
      <c r="Y392" s="12"/>
    </row>
    <row r="393" spans="2:41" x14ac:dyDescent="0.25">
      <c r="B393" s="14"/>
      <c r="C393" s="12"/>
      <c r="V393" s="19"/>
      <c r="X393" s="14"/>
      <c r="Y393" s="12"/>
    </row>
    <row r="394" spans="2:41" x14ac:dyDescent="0.25">
      <c r="B394" s="14"/>
      <c r="C394" s="12"/>
      <c r="V394" s="19"/>
      <c r="X394" s="14"/>
      <c r="Y394" s="12"/>
    </row>
    <row r="395" spans="2:41" x14ac:dyDescent="0.25">
      <c r="B395" s="13"/>
      <c r="C395" s="12"/>
      <c r="V395" s="19"/>
      <c r="X395" s="13"/>
      <c r="Y395" s="12"/>
    </row>
    <row r="396" spans="2:41" x14ac:dyDescent="0.25">
      <c r="B396" s="17" t="s">
        <v>18</v>
      </c>
      <c r="C396" s="18">
        <f>SUM(C377:C395)</f>
        <v>0</v>
      </c>
      <c r="V396" s="19"/>
      <c r="X396" s="17" t="s">
        <v>18</v>
      </c>
      <c r="Y396" s="18">
        <f>SUM(Y377:Y395)</f>
        <v>0</v>
      </c>
    </row>
    <row r="397" spans="2:41" x14ac:dyDescent="0.25">
      <c r="D397" s="30" t="s">
        <v>22</v>
      </c>
      <c r="E397" s="30" t="s">
        <v>21</v>
      </c>
      <c r="V397" s="19"/>
      <c r="Z397" s="30" t="s">
        <v>22</v>
      </c>
      <c r="AA397" s="30" t="s">
        <v>21</v>
      </c>
    </row>
    <row r="398" spans="2:41" x14ac:dyDescent="0.25">
      <c r="E398" s="1" t="s">
        <v>19</v>
      </c>
      <c r="V398" s="19"/>
      <c r="AA398" s="1" t="s">
        <v>19</v>
      </c>
    </row>
    <row r="399" spans="2:41" x14ac:dyDescent="0.25">
      <c r="V399" s="19"/>
    </row>
    <row r="400" spans="2:41" x14ac:dyDescent="0.25">
      <c r="V400" s="19"/>
    </row>
    <row r="401" spans="1:43" x14ac:dyDescent="0.25">
      <c r="V401" s="19"/>
    </row>
    <row r="402" spans="1:43" x14ac:dyDescent="0.25">
      <c r="V402" s="19"/>
    </row>
    <row r="403" spans="1:43" x14ac:dyDescent="0.25">
      <c r="V403" s="19"/>
    </row>
    <row r="404" spans="1:43" x14ac:dyDescent="0.25">
      <c r="V404" s="19"/>
    </row>
    <row r="405" spans="1:43" x14ac:dyDescent="0.2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</row>
    <row r="406" spans="1:43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</row>
    <row r="407" spans="1:43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</row>
    <row r="408" spans="1:43" x14ac:dyDescent="0.25">
      <c r="V408" s="19"/>
    </row>
    <row r="409" spans="1:43" x14ac:dyDescent="0.25">
      <c r="H409" s="165" t="s">
        <v>30</v>
      </c>
      <c r="I409" s="165"/>
      <c r="J409" s="165"/>
      <c r="V409" s="19"/>
      <c r="AA409" s="165" t="s">
        <v>31</v>
      </c>
      <c r="AB409" s="165"/>
      <c r="AC409" s="165"/>
    </row>
    <row r="410" spans="1:43" x14ac:dyDescent="0.25">
      <c r="H410" s="165"/>
      <c r="I410" s="165"/>
      <c r="J410" s="165"/>
      <c r="V410" s="19"/>
      <c r="AA410" s="165"/>
      <c r="AB410" s="165"/>
      <c r="AC410" s="165"/>
    </row>
    <row r="411" spans="1:43" x14ac:dyDescent="0.25">
      <c r="V411" s="19"/>
    </row>
    <row r="412" spans="1:43" x14ac:dyDescent="0.25">
      <c r="V412" s="19"/>
    </row>
    <row r="413" spans="1:43" ht="23.25" x14ac:dyDescent="0.35">
      <c r="B413" s="26" t="s">
        <v>64</v>
      </c>
      <c r="V413" s="19"/>
      <c r="X413" s="24" t="s">
        <v>64</v>
      </c>
    </row>
    <row r="414" spans="1:43" ht="23.25" x14ac:dyDescent="0.35">
      <c r="B414" s="25" t="s">
        <v>32</v>
      </c>
      <c r="C414" s="22">
        <f>IF(X369="PAGADO",0,C374)</f>
        <v>190</v>
      </c>
      <c r="E414" s="166" t="s">
        <v>20</v>
      </c>
      <c r="F414" s="166"/>
      <c r="G414" s="166"/>
      <c r="H414" s="166"/>
      <c r="V414" s="19"/>
      <c r="X414" s="25" t="s">
        <v>32</v>
      </c>
      <c r="Y414" s="22">
        <f>IF(B1214="PAGADO",0,C419)</f>
        <v>190</v>
      </c>
      <c r="AA414" s="166" t="s">
        <v>20</v>
      </c>
      <c r="AB414" s="166"/>
      <c r="AC414" s="166"/>
      <c r="AD414" s="166"/>
    </row>
    <row r="415" spans="1:43" x14ac:dyDescent="0.25">
      <c r="B415" s="1" t="s">
        <v>0</v>
      </c>
      <c r="C415" s="21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9"/>
      <c r="X415" s="1" t="s">
        <v>0</v>
      </c>
      <c r="Y415" s="21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2"/>
      <c r="E416" s="4"/>
      <c r="F416" s="3"/>
      <c r="G416" s="3"/>
      <c r="H416" s="5"/>
      <c r="N416" s="3"/>
      <c r="O416" s="3"/>
      <c r="P416" s="3"/>
      <c r="Q416" s="3"/>
      <c r="R416" s="20"/>
      <c r="S416" s="3"/>
      <c r="V416" s="19"/>
      <c r="Y416" s="22"/>
      <c r="AA416" s="4"/>
      <c r="AB416" s="3"/>
      <c r="AC416" s="3"/>
      <c r="AD416" s="5"/>
      <c r="AJ416" s="3"/>
      <c r="AK416" s="3"/>
      <c r="AL416" s="3"/>
      <c r="AM416" s="3"/>
      <c r="AN416" s="20"/>
      <c r="AO416" s="3"/>
    </row>
    <row r="417" spans="2:41" x14ac:dyDescent="0.25">
      <c r="B417" s="1" t="s">
        <v>24</v>
      </c>
      <c r="C417" s="21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20"/>
      <c r="S417" s="3"/>
      <c r="V417" s="19"/>
      <c r="X417" s="1" t="s">
        <v>24</v>
      </c>
      <c r="Y417" s="21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20"/>
      <c r="AO417" s="3"/>
    </row>
    <row r="418" spans="2:41" x14ac:dyDescent="0.25">
      <c r="B418" s="1" t="s">
        <v>9</v>
      </c>
      <c r="C418" s="22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20"/>
      <c r="S418" s="3"/>
      <c r="V418" s="19"/>
      <c r="X418" s="1" t="s">
        <v>9</v>
      </c>
      <c r="Y418" s="22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20"/>
      <c r="AO418" s="3"/>
    </row>
    <row r="419" spans="2:41" x14ac:dyDescent="0.25">
      <c r="B419" s="6" t="s">
        <v>26</v>
      </c>
      <c r="C419" s="23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20"/>
      <c r="S419" s="3"/>
      <c r="V419" s="19"/>
      <c r="X419" s="6" t="s">
        <v>27</v>
      </c>
      <c r="Y419" s="23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20"/>
      <c r="AO419" s="3"/>
    </row>
    <row r="420" spans="2:41" ht="23.25" x14ac:dyDescent="0.35">
      <c r="B420" s="6"/>
      <c r="C420" s="7"/>
      <c r="E420" s="9"/>
      <c r="F420" s="10"/>
      <c r="G420" s="10"/>
      <c r="H420" s="5"/>
      <c r="N420" s="3"/>
      <c r="O420" s="3"/>
      <c r="P420" s="3"/>
      <c r="Q420" s="3"/>
      <c r="R420" s="20"/>
      <c r="S420" s="3"/>
      <c r="V420" s="19"/>
      <c r="X420" s="168" t="str">
        <f>IF(Y419&lt;0,"NO PAGAR","COBRAR'")</f>
        <v>COBRAR'</v>
      </c>
      <c r="Y420" s="168"/>
      <c r="AA420" s="9"/>
      <c r="AB420" s="10"/>
      <c r="AC420" s="10"/>
      <c r="AD420" s="5"/>
      <c r="AJ420" s="3"/>
      <c r="AK420" s="3"/>
      <c r="AL420" s="3"/>
      <c r="AM420" s="3"/>
      <c r="AN420" s="20"/>
      <c r="AO420" s="3"/>
    </row>
    <row r="421" spans="2:41" ht="23.25" x14ac:dyDescent="0.35">
      <c r="B421" s="168" t="str">
        <f>IF(C419&lt;0,"NO PAGAR","COBRAR'")</f>
        <v>COBRAR'</v>
      </c>
      <c r="C421" s="168"/>
      <c r="E421" s="9"/>
      <c r="F421" s="10"/>
      <c r="G421" s="10"/>
      <c r="H421" s="5"/>
      <c r="N421" s="3"/>
      <c r="O421" s="3"/>
      <c r="P421" s="3"/>
      <c r="Q421" s="3"/>
      <c r="R421" s="20"/>
      <c r="S421" s="3"/>
      <c r="V421" s="19"/>
      <c r="X421" s="6"/>
      <c r="Y421" s="8"/>
      <c r="AA421" s="9"/>
      <c r="AB421" s="10"/>
      <c r="AC421" s="10"/>
      <c r="AD421" s="5"/>
      <c r="AJ421" s="3"/>
      <c r="AK421" s="3"/>
      <c r="AL421" s="3"/>
      <c r="AM421" s="3"/>
      <c r="AN421" s="20"/>
      <c r="AO421" s="3"/>
    </row>
    <row r="422" spans="2:41" x14ac:dyDescent="0.25">
      <c r="B422" s="159" t="s">
        <v>9</v>
      </c>
      <c r="C422" s="160"/>
      <c r="E422" s="9"/>
      <c r="F422" s="10"/>
      <c r="G422" s="10"/>
      <c r="H422" s="5"/>
      <c r="N422" s="3"/>
      <c r="O422" s="3"/>
      <c r="P422" s="3"/>
      <c r="Q422" s="3"/>
      <c r="R422" s="20"/>
      <c r="S422" s="3"/>
      <c r="V422" s="19"/>
      <c r="X422" s="159" t="s">
        <v>9</v>
      </c>
      <c r="Y422" s="160"/>
      <c r="AA422" s="9"/>
      <c r="AB422" s="10"/>
      <c r="AC422" s="10"/>
      <c r="AD422" s="5"/>
      <c r="AJ422" s="3"/>
      <c r="AK422" s="3"/>
      <c r="AL422" s="3"/>
      <c r="AM422" s="3"/>
      <c r="AN422" s="20"/>
      <c r="AO422" s="3"/>
    </row>
    <row r="423" spans="2:41" x14ac:dyDescent="0.25">
      <c r="B423" s="11" t="str">
        <f>IF(Y374&lt;0,"SALDO ADELANTADO","SALDO A FAVOR '")</f>
        <v>SALDO A FAVOR '</v>
      </c>
      <c r="C423" s="12" t="b">
        <f>IF(Y374&lt;=0,Y374*-1)</f>
        <v>0</v>
      </c>
      <c r="E423" s="9"/>
      <c r="F423" s="10"/>
      <c r="G423" s="10"/>
      <c r="H423" s="5"/>
      <c r="N423" s="3"/>
      <c r="O423" s="3"/>
      <c r="P423" s="3"/>
      <c r="Q423" s="3"/>
      <c r="R423" s="20"/>
      <c r="S423" s="3"/>
      <c r="V423" s="19"/>
      <c r="X423" s="11" t="str">
        <f>IF(C419&lt;0,"SALDO ADELANTADO","SALDO A FAVOR'")</f>
        <v>SALDO A FAVOR'</v>
      </c>
      <c r="Y423" s="12" t="b">
        <f>IF(C419&lt;=0,C419*-1)</f>
        <v>0</v>
      </c>
      <c r="AA423" s="9"/>
      <c r="AB423" s="10"/>
      <c r="AC423" s="10"/>
      <c r="AD423" s="5"/>
      <c r="AJ423" s="3"/>
      <c r="AK423" s="3"/>
      <c r="AL423" s="3"/>
      <c r="AM423" s="3"/>
      <c r="AN423" s="20"/>
      <c r="AO423" s="3"/>
    </row>
    <row r="424" spans="2:41" x14ac:dyDescent="0.25">
      <c r="B424" s="13" t="s">
        <v>10</v>
      </c>
      <c r="C424" s="12">
        <f>R432</f>
        <v>0</v>
      </c>
      <c r="E424" s="9"/>
      <c r="F424" s="10"/>
      <c r="G424" s="10"/>
      <c r="H424" s="5"/>
      <c r="N424" s="3"/>
      <c r="O424" s="3"/>
      <c r="P424" s="3"/>
      <c r="Q424" s="3"/>
      <c r="R424" s="20"/>
      <c r="S424" s="3"/>
      <c r="V424" s="19"/>
      <c r="X424" s="13" t="s">
        <v>10</v>
      </c>
      <c r="Y424" s="12">
        <f>AN432</f>
        <v>0</v>
      </c>
      <c r="AA424" s="9"/>
      <c r="AB424" s="10"/>
      <c r="AC424" s="10"/>
      <c r="AD424" s="5"/>
      <c r="AJ424" s="3"/>
      <c r="AK424" s="3"/>
      <c r="AL424" s="3"/>
      <c r="AM424" s="3"/>
      <c r="AN424" s="20"/>
      <c r="AO424" s="3"/>
    </row>
    <row r="425" spans="2:41" x14ac:dyDescent="0.25">
      <c r="B425" s="13" t="s">
        <v>11</v>
      </c>
      <c r="C425" s="12"/>
      <c r="E425" s="9"/>
      <c r="F425" s="10"/>
      <c r="G425" s="10"/>
      <c r="H425" s="5"/>
      <c r="N425" s="3"/>
      <c r="O425" s="3"/>
      <c r="P425" s="3"/>
      <c r="Q425" s="3"/>
      <c r="R425" s="20"/>
      <c r="S425" s="3"/>
      <c r="V425" s="19"/>
      <c r="X425" s="13" t="s">
        <v>11</v>
      </c>
      <c r="Y425" s="12"/>
      <c r="AA425" s="9"/>
      <c r="AB425" s="10"/>
      <c r="AC425" s="10"/>
      <c r="AD425" s="5"/>
      <c r="AJ425" s="3"/>
      <c r="AK425" s="3"/>
      <c r="AL425" s="3"/>
      <c r="AM425" s="3"/>
      <c r="AN425" s="20"/>
      <c r="AO425" s="3"/>
    </row>
    <row r="426" spans="2:41" x14ac:dyDescent="0.25">
      <c r="B426" s="13" t="s">
        <v>12</v>
      </c>
      <c r="C426" s="12"/>
      <c r="E426" s="9"/>
      <c r="F426" s="10"/>
      <c r="G426" s="10"/>
      <c r="H426" s="5"/>
      <c r="N426" s="3"/>
      <c r="O426" s="3"/>
      <c r="P426" s="3"/>
      <c r="Q426" s="3"/>
      <c r="R426" s="20"/>
      <c r="S426" s="3"/>
      <c r="V426" s="19"/>
      <c r="X426" s="13" t="s">
        <v>12</v>
      </c>
      <c r="Y426" s="12"/>
      <c r="AA426" s="9"/>
      <c r="AB426" s="10"/>
      <c r="AC426" s="10"/>
      <c r="AD426" s="5"/>
      <c r="AJ426" s="3"/>
      <c r="AK426" s="3"/>
      <c r="AL426" s="3"/>
      <c r="AM426" s="3"/>
      <c r="AN426" s="20"/>
      <c r="AO426" s="3"/>
    </row>
    <row r="427" spans="2:41" x14ac:dyDescent="0.25">
      <c r="B427" s="13" t="s">
        <v>13</v>
      </c>
      <c r="C427" s="12"/>
      <c r="E427" s="9"/>
      <c r="F427" s="10"/>
      <c r="G427" s="10"/>
      <c r="H427" s="5"/>
      <c r="N427" s="3"/>
      <c r="O427" s="3"/>
      <c r="P427" s="3"/>
      <c r="Q427" s="3"/>
      <c r="R427" s="20"/>
      <c r="S427" s="3"/>
      <c r="V427" s="19"/>
      <c r="X427" s="13" t="s">
        <v>13</v>
      </c>
      <c r="Y427" s="12"/>
      <c r="AA427" s="9"/>
      <c r="AB427" s="10"/>
      <c r="AC427" s="10"/>
      <c r="AD427" s="5"/>
      <c r="AJ427" s="3"/>
      <c r="AK427" s="3"/>
      <c r="AL427" s="3"/>
      <c r="AM427" s="3"/>
      <c r="AN427" s="20"/>
      <c r="AO427" s="3"/>
    </row>
    <row r="428" spans="2:41" x14ac:dyDescent="0.25">
      <c r="B428" s="13" t="s">
        <v>14</v>
      </c>
      <c r="C428" s="12"/>
      <c r="E428" s="9"/>
      <c r="F428" s="10"/>
      <c r="G428" s="10"/>
      <c r="H428" s="5"/>
      <c r="N428" s="3"/>
      <c r="O428" s="3"/>
      <c r="P428" s="3"/>
      <c r="Q428" s="3"/>
      <c r="R428" s="20"/>
      <c r="S428" s="3"/>
      <c r="V428" s="19"/>
      <c r="X428" s="13" t="s">
        <v>14</v>
      </c>
      <c r="Y428" s="12"/>
      <c r="AA428" s="9"/>
      <c r="AB428" s="10"/>
      <c r="AC428" s="10"/>
      <c r="AD428" s="5"/>
      <c r="AJ428" s="3"/>
      <c r="AK428" s="3"/>
      <c r="AL428" s="3"/>
      <c r="AM428" s="3"/>
      <c r="AN428" s="20"/>
      <c r="AO428" s="3"/>
    </row>
    <row r="429" spans="2:41" x14ac:dyDescent="0.25">
      <c r="B429" s="13" t="s">
        <v>15</v>
      </c>
      <c r="C429" s="12"/>
      <c r="E429" s="9"/>
      <c r="F429" s="10"/>
      <c r="G429" s="10"/>
      <c r="H429" s="5"/>
      <c r="N429" s="3"/>
      <c r="O429" s="3"/>
      <c r="P429" s="3"/>
      <c r="Q429" s="3"/>
      <c r="R429" s="20"/>
      <c r="S429" s="3"/>
      <c r="V429" s="19"/>
      <c r="X429" s="13" t="s">
        <v>15</v>
      </c>
      <c r="Y429" s="12"/>
      <c r="AA429" s="9"/>
      <c r="AB429" s="10"/>
      <c r="AC429" s="10"/>
      <c r="AD429" s="5"/>
      <c r="AJ429" s="3"/>
      <c r="AK429" s="3"/>
      <c r="AL429" s="3"/>
      <c r="AM429" s="3"/>
      <c r="AN429" s="20"/>
      <c r="AO429" s="3"/>
    </row>
    <row r="430" spans="2:41" x14ac:dyDescent="0.25">
      <c r="B430" s="13" t="s">
        <v>16</v>
      </c>
      <c r="C430" s="12"/>
      <c r="E430" s="161" t="s">
        <v>7</v>
      </c>
      <c r="F430" s="162"/>
      <c r="G430" s="163"/>
      <c r="H430" s="5">
        <f>SUM(H416:H429)</f>
        <v>0</v>
      </c>
      <c r="N430" s="3"/>
      <c r="O430" s="3"/>
      <c r="P430" s="3"/>
      <c r="Q430" s="3"/>
      <c r="R430" s="20"/>
      <c r="S430" s="3"/>
      <c r="V430" s="19"/>
      <c r="X430" s="13" t="s">
        <v>16</v>
      </c>
      <c r="Y430" s="12"/>
      <c r="AA430" s="161" t="s">
        <v>7</v>
      </c>
      <c r="AB430" s="162"/>
      <c r="AC430" s="163"/>
      <c r="AD430" s="5">
        <f>SUM(AD416:AD429)</f>
        <v>0</v>
      </c>
      <c r="AJ430" s="3"/>
      <c r="AK430" s="3"/>
      <c r="AL430" s="3"/>
      <c r="AM430" s="3"/>
      <c r="AN430" s="20"/>
      <c r="AO430" s="3"/>
    </row>
    <row r="431" spans="2:41" x14ac:dyDescent="0.25">
      <c r="B431" s="13" t="s">
        <v>17</v>
      </c>
      <c r="C431" s="12"/>
      <c r="E431" s="15"/>
      <c r="F431" s="15"/>
      <c r="G431" s="15"/>
      <c r="N431" s="3"/>
      <c r="O431" s="3"/>
      <c r="P431" s="3"/>
      <c r="Q431" s="3"/>
      <c r="R431" s="20"/>
      <c r="S431" s="3"/>
      <c r="V431" s="19"/>
      <c r="X431" s="13" t="s">
        <v>17</v>
      </c>
      <c r="Y431" s="12"/>
      <c r="AA431" s="15"/>
      <c r="AB431" s="15"/>
      <c r="AC431" s="15"/>
      <c r="AJ431" s="3"/>
      <c r="AK431" s="3"/>
      <c r="AL431" s="3"/>
      <c r="AM431" s="3"/>
      <c r="AN431" s="20"/>
      <c r="AO431" s="3"/>
    </row>
    <row r="432" spans="2:41" x14ac:dyDescent="0.25">
      <c r="B432" s="14"/>
      <c r="C432" s="12"/>
      <c r="N432" s="161" t="s">
        <v>7</v>
      </c>
      <c r="O432" s="162"/>
      <c r="P432" s="162"/>
      <c r="Q432" s="163"/>
      <c r="R432" s="20">
        <f>SUM(R416:R431)</f>
        <v>0</v>
      </c>
      <c r="S432" s="3"/>
      <c r="V432" s="19"/>
      <c r="X432" s="14"/>
      <c r="Y432" s="12"/>
      <c r="AJ432" s="161" t="s">
        <v>7</v>
      </c>
      <c r="AK432" s="162"/>
      <c r="AL432" s="162"/>
      <c r="AM432" s="163"/>
      <c r="AN432" s="20">
        <f>SUM(AN416:AN431)</f>
        <v>0</v>
      </c>
      <c r="AO432" s="3"/>
    </row>
    <row r="433" spans="2:27" x14ac:dyDescent="0.25">
      <c r="B433" s="14"/>
      <c r="C433" s="12"/>
      <c r="V433" s="19"/>
      <c r="X433" s="14"/>
      <c r="Y433" s="12"/>
    </row>
    <row r="434" spans="2:27" x14ac:dyDescent="0.25">
      <c r="B434" s="14"/>
      <c r="C434" s="12"/>
      <c r="V434" s="19"/>
      <c r="X434" s="14"/>
      <c r="Y434" s="12"/>
    </row>
    <row r="435" spans="2:27" x14ac:dyDescent="0.25">
      <c r="B435" s="14"/>
      <c r="C435" s="12"/>
      <c r="E435" s="16"/>
      <c r="V435" s="19"/>
      <c r="X435" s="14"/>
      <c r="Y435" s="12"/>
      <c r="AA435" s="16"/>
    </row>
    <row r="436" spans="2:27" x14ac:dyDescent="0.25">
      <c r="B436" s="14"/>
      <c r="C436" s="12"/>
      <c r="V436" s="19"/>
      <c r="X436" s="14"/>
      <c r="Y436" s="12"/>
    </row>
    <row r="437" spans="2:27" x14ac:dyDescent="0.25">
      <c r="B437" s="14"/>
      <c r="C437" s="12"/>
      <c r="V437" s="19"/>
      <c r="X437" s="14"/>
      <c r="Y437" s="12"/>
    </row>
    <row r="438" spans="2:27" x14ac:dyDescent="0.25">
      <c r="B438" s="14"/>
      <c r="C438" s="12"/>
      <c r="V438" s="19"/>
      <c r="X438" s="14"/>
      <c r="Y438" s="12"/>
    </row>
    <row r="439" spans="2:27" x14ac:dyDescent="0.25">
      <c r="B439" s="14"/>
      <c r="C439" s="12"/>
      <c r="V439" s="19"/>
      <c r="X439" s="14"/>
      <c r="Y439" s="12"/>
    </row>
    <row r="440" spans="2:27" x14ac:dyDescent="0.25">
      <c r="B440" s="14"/>
      <c r="C440" s="12"/>
      <c r="V440" s="19"/>
      <c r="X440" s="14"/>
      <c r="Y440" s="12"/>
    </row>
    <row r="441" spans="2:27" x14ac:dyDescent="0.25">
      <c r="B441" s="13"/>
      <c r="C441" s="12"/>
      <c r="V441" s="19"/>
      <c r="X441" s="13"/>
      <c r="Y441" s="12"/>
    </row>
    <row r="442" spans="2:27" x14ac:dyDescent="0.25">
      <c r="B442" s="17" t="s">
        <v>18</v>
      </c>
      <c r="C442" s="18">
        <f>SUM(C423:C441)</f>
        <v>0</v>
      </c>
      <c r="D442" s="30" t="s">
        <v>22</v>
      </c>
      <c r="E442" s="30" t="s">
        <v>21</v>
      </c>
      <c r="V442" s="19"/>
      <c r="X442" s="17" t="s">
        <v>18</v>
      </c>
      <c r="Y442" s="18">
        <f>SUM(Y423:Y441)</f>
        <v>0</v>
      </c>
      <c r="Z442" s="30" t="s">
        <v>22</v>
      </c>
      <c r="AA442" s="30" t="s">
        <v>21</v>
      </c>
    </row>
    <row r="443" spans="2:27" x14ac:dyDescent="0.25">
      <c r="E443" s="1" t="s">
        <v>19</v>
      </c>
      <c r="V443" s="19"/>
      <c r="AA443" s="1" t="s">
        <v>19</v>
      </c>
    </row>
    <row r="444" spans="2:27" x14ac:dyDescent="0.25">
      <c r="V444" s="19"/>
    </row>
    <row r="445" spans="2:27" x14ac:dyDescent="0.25">
      <c r="V445" s="19"/>
    </row>
    <row r="446" spans="2:27" x14ac:dyDescent="0.25">
      <c r="V446" s="19"/>
    </row>
    <row r="447" spans="2:27" x14ac:dyDescent="0.25">
      <c r="V447" s="19"/>
    </row>
    <row r="448" spans="2:27" x14ac:dyDescent="0.25">
      <c r="V448" s="19"/>
    </row>
    <row r="449" spans="8:31" x14ac:dyDescent="0.25">
      <c r="V449" s="19"/>
    </row>
    <row r="450" spans="8:31" x14ac:dyDescent="0.25">
      <c r="V450" s="19"/>
    </row>
    <row r="451" spans="8:31" x14ac:dyDescent="0.25">
      <c r="V451" s="19"/>
    </row>
    <row r="452" spans="8:31" x14ac:dyDescent="0.25">
      <c r="V452" s="19"/>
    </row>
    <row r="453" spans="8:31" x14ac:dyDescent="0.25">
      <c r="V453" s="19"/>
    </row>
    <row r="454" spans="8:31" x14ac:dyDescent="0.25">
      <c r="V454" s="19"/>
    </row>
    <row r="455" spans="8:31" x14ac:dyDescent="0.25">
      <c r="V455" s="19"/>
    </row>
    <row r="456" spans="8:31" x14ac:dyDescent="0.25">
      <c r="V456" s="19"/>
    </row>
    <row r="457" spans="8:31" x14ac:dyDescent="0.25">
      <c r="V457" s="19"/>
    </row>
    <row r="458" spans="8:31" x14ac:dyDescent="0.25">
      <c r="V458" s="19"/>
    </row>
    <row r="459" spans="8:31" x14ac:dyDescent="0.25">
      <c r="V459" s="19"/>
    </row>
    <row r="460" spans="8:31" x14ac:dyDescent="0.25">
      <c r="V460" s="19"/>
      <c r="AC460" s="164" t="s">
        <v>29</v>
      </c>
      <c r="AD460" s="164"/>
      <c r="AE460" s="164"/>
    </row>
    <row r="461" spans="8:31" x14ac:dyDescent="0.25">
      <c r="H461" s="165" t="s">
        <v>28</v>
      </c>
      <c r="I461" s="165"/>
      <c r="J461" s="165"/>
      <c r="V461" s="19"/>
      <c r="AC461" s="164"/>
      <c r="AD461" s="164"/>
      <c r="AE461" s="164"/>
    </row>
    <row r="462" spans="8:31" x14ac:dyDescent="0.25">
      <c r="H462" s="165"/>
      <c r="I462" s="165"/>
      <c r="J462" s="165"/>
      <c r="V462" s="19"/>
      <c r="AC462" s="164"/>
      <c r="AD462" s="164"/>
      <c r="AE462" s="164"/>
    </row>
    <row r="463" spans="8:31" x14ac:dyDescent="0.25">
      <c r="V463" s="19"/>
    </row>
    <row r="464" spans="8:31" x14ac:dyDescent="0.25">
      <c r="V464" s="19"/>
    </row>
    <row r="465" spans="2:41" ht="23.25" x14ac:dyDescent="0.35">
      <c r="B465" s="24" t="s">
        <v>66</v>
      </c>
      <c r="V465" s="19"/>
      <c r="X465" s="24" t="s">
        <v>66</v>
      </c>
    </row>
    <row r="466" spans="2:41" ht="23.25" x14ac:dyDescent="0.35">
      <c r="B466" s="25" t="s">
        <v>32</v>
      </c>
      <c r="C466" s="22">
        <f>IF(X414="PAGADO",0,Y419)</f>
        <v>190</v>
      </c>
      <c r="E466" s="166" t="s">
        <v>20</v>
      </c>
      <c r="F466" s="166"/>
      <c r="G466" s="166"/>
      <c r="H466" s="166"/>
      <c r="V466" s="19"/>
      <c r="X466" s="25" t="s">
        <v>32</v>
      </c>
      <c r="Y466" s="22">
        <f>IF(B466="PAGADO",0,C471)</f>
        <v>190</v>
      </c>
      <c r="AA466" s="166" t="s">
        <v>20</v>
      </c>
      <c r="AB466" s="166"/>
      <c r="AC466" s="166"/>
      <c r="AD466" s="166"/>
    </row>
    <row r="467" spans="2:41" x14ac:dyDescent="0.25">
      <c r="B467" s="1" t="s">
        <v>0</v>
      </c>
      <c r="C467" s="21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9"/>
      <c r="X467" s="1" t="s">
        <v>0</v>
      </c>
      <c r="Y467" s="21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2"/>
      <c r="E468" s="4"/>
      <c r="F468" s="3"/>
      <c r="G468" s="3"/>
      <c r="H468" s="5"/>
      <c r="N468" s="3"/>
      <c r="O468" s="3"/>
      <c r="P468" s="3"/>
      <c r="Q468" s="3"/>
      <c r="R468" s="20"/>
      <c r="S468" s="3"/>
      <c r="V468" s="19"/>
      <c r="Y468" s="22"/>
      <c r="AA468" s="4"/>
      <c r="AB468" s="3"/>
      <c r="AC468" s="3"/>
      <c r="AD468" s="5"/>
      <c r="AJ468" s="3"/>
      <c r="AK468" s="3"/>
      <c r="AL468" s="3"/>
      <c r="AM468" s="3"/>
      <c r="AN468" s="20"/>
      <c r="AO468" s="3"/>
    </row>
    <row r="469" spans="2:41" x14ac:dyDescent="0.25">
      <c r="B469" s="1" t="s">
        <v>24</v>
      </c>
      <c r="C469" s="21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20"/>
      <c r="S469" s="3"/>
      <c r="V469" s="19"/>
      <c r="X469" s="1" t="s">
        <v>24</v>
      </c>
      <c r="Y469" s="21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20"/>
      <c r="AO469" s="3"/>
    </row>
    <row r="470" spans="2:41" x14ac:dyDescent="0.25">
      <c r="B470" s="1" t="s">
        <v>9</v>
      </c>
      <c r="C470" s="22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20"/>
      <c r="S470" s="3"/>
      <c r="V470" s="19"/>
      <c r="X470" s="1" t="s">
        <v>9</v>
      </c>
      <c r="Y470" s="22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20"/>
      <c r="AO470" s="3"/>
    </row>
    <row r="471" spans="2:41" x14ac:dyDescent="0.25">
      <c r="B471" s="6" t="s">
        <v>25</v>
      </c>
      <c r="C471" s="23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20"/>
      <c r="S471" s="3"/>
      <c r="V471" s="19"/>
      <c r="X471" s="6" t="s">
        <v>8</v>
      </c>
      <c r="Y471" s="23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20"/>
      <c r="AO471" s="3"/>
    </row>
    <row r="472" spans="2:41" ht="26.25" x14ac:dyDescent="0.4">
      <c r="B472" s="167" t="str">
        <f>IF(C471&lt;0,"NO PAGAR","COBRAR")</f>
        <v>COBRAR</v>
      </c>
      <c r="C472" s="167"/>
      <c r="E472" s="9"/>
      <c r="F472" s="10"/>
      <c r="G472" s="10"/>
      <c r="H472" s="5"/>
      <c r="N472" s="3"/>
      <c r="O472" s="3"/>
      <c r="P472" s="3"/>
      <c r="Q472" s="3"/>
      <c r="R472" s="20"/>
      <c r="S472" s="3"/>
      <c r="V472" s="19"/>
      <c r="X472" s="167" t="str">
        <f>IF(Y471&lt;0,"NO PAGAR","COBRAR")</f>
        <v>COBRAR</v>
      </c>
      <c r="Y472" s="167"/>
      <c r="AA472" s="9"/>
      <c r="AB472" s="10"/>
      <c r="AC472" s="10"/>
      <c r="AD472" s="5"/>
      <c r="AJ472" s="3"/>
      <c r="AK472" s="3"/>
      <c r="AL472" s="3"/>
      <c r="AM472" s="3"/>
      <c r="AN472" s="20"/>
      <c r="AO472" s="3"/>
    </row>
    <row r="473" spans="2:41" x14ac:dyDescent="0.25">
      <c r="B473" s="159" t="s">
        <v>9</v>
      </c>
      <c r="C473" s="160"/>
      <c r="E473" s="9"/>
      <c r="F473" s="10"/>
      <c r="G473" s="10"/>
      <c r="H473" s="5"/>
      <c r="N473" s="3"/>
      <c r="O473" s="3"/>
      <c r="P473" s="3"/>
      <c r="Q473" s="3"/>
      <c r="R473" s="20"/>
      <c r="S473" s="3"/>
      <c r="V473" s="19"/>
      <c r="X473" s="159" t="s">
        <v>9</v>
      </c>
      <c r="Y473" s="160"/>
      <c r="AA473" s="9"/>
      <c r="AB473" s="10"/>
      <c r="AC473" s="10"/>
      <c r="AD473" s="5"/>
      <c r="AJ473" s="3"/>
      <c r="AK473" s="3"/>
      <c r="AL473" s="3"/>
      <c r="AM473" s="3"/>
      <c r="AN473" s="20"/>
      <c r="AO473" s="3"/>
    </row>
    <row r="474" spans="2:41" x14ac:dyDescent="0.25">
      <c r="B474" s="11" t="str">
        <f>IF(C507&lt;0,"SALDO A FAVOR","SALDO ADELANTAD0'")</f>
        <v>SALDO ADELANTAD0'</v>
      </c>
      <c r="C474" s="12" t="b">
        <f>IF(Y419&lt;=0,Y419*-1)</f>
        <v>0</v>
      </c>
      <c r="E474" s="9"/>
      <c r="F474" s="10"/>
      <c r="G474" s="10"/>
      <c r="H474" s="5"/>
      <c r="N474" s="3"/>
      <c r="O474" s="3"/>
      <c r="P474" s="3"/>
      <c r="Q474" s="3"/>
      <c r="R474" s="20"/>
      <c r="S474" s="3"/>
      <c r="V474" s="19"/>
      <c r="X474" s="11" t="str">
        <f>IF(C471&lt;0,"SALDO ADELANTADO","SALDO A FAVOR'")</f>
        <v>SALDO A FAVOR'</v>
      </c>
      <c r="Y474" s="12" t="b">
        <f>IF(C471&lt;=0,C471*-1)</f>
        <v>0</v>
      </c>
      <c r="AA474" s="9"/>
      <c r="AB474" s="10"/>
      <c r="AC474" s="10"/>
      <c r="AD474" s="5"/>
      <c r="AJ474" s="3"/>
      <c r="AK474" s="3"/>
      <c r="AL474" s="3"/>
      <c r="AM474" s="3"/>
      <c r="AN474" s="20"/>
      <c r="AO474" s="3"/>
    </row>
    <row r="475" spans="2:41" x14ac:dyDescent="0.25">
      <c r="B475" s="13" t="s">
        <v>10</v>
      </c>
      <c r="C475" s="12">
        <f>R484</f>
        <v>0</v>
      </c>
      <c r="E475" s="9"/>
      <c r="F475" s="10"/>
      <c r="G475" s="10"/>
      <c r="H475" s="5"/>
      <c r="N475" s="3"/>
      <c r="O475" s="3"/>
      <c r="P475" s="3"/>
      <c r="Q475" s="3"/>
      <c r="R475" s="20"/>
      <c r="S475" s="3"/>
      <c r="V475" s="19"/>
      <c r="X475" s="13" t="s">
        <v>10</v>
      </c>
      <c r="Y475" s="12">
        <f>AN484</f>
        <v>0</v>
      </c>
      <c r="AA475" s="9"/>
      <c r="AB475" s="10"/>
      <c r="AC475" s="10"/>
      <c r="AD475" s="5"/>
      <c r="AJ475" s="3"/>
      <c r="AK475" s="3"/>
      <c r="AL475" s="3"/>
      <c r="AM475" s="3"/>
      <c r="AN475" s="20"/>
      <c r="AO475" s="3"/>
    </row>
    <row r="476" spans="2:41" x14ac:dyDescent="0.25">
      <c r="B476" s="13" t="s">
        <v>11</v>
      </c>
      <c r="C476" s="12"/>
      <c r="E476" s="9"/>
      <c r="F476" s="10"/>
      <c r="G476" s="10"/>
      <c r="H476" s="5"/>
      <c r="N476" s="3"/>
      <c r="O476" s="3"/>
      <c r="P476" s="3"/>
      <c r="Q476" s="3"/>
      <c r="R476" s="20"/>
      <c r="S476" s="3"/>
      <c r="V476" s="19"/>
      <c r="X476" s="13" t="s">
        <v>11</v>
      </c>
      <c r="Y476" s="12"/>
      <c r="AA476" s="9"/>
      <c r="AB476" s="10"/>
      <c r="AC476" s="10"/>
      <c r="AD476" s="5"/>
      <c r="AJ476" s="3"/>
      <c r="AK476" s="3"/>
      <c r="AL476" s="3"/>
      <c r="AM476" s="3"/>
      <c r="AN476" s="20"/>
      <c r="AO476" s="3"/>
    </row>
    <row r="477" spans="2:41" x14ac:dyDescent="0.25">
      <c r="B477" s="13" t="s">
        <v>12</v>
      </c>
      <c r="C477" s="12"/>
      <c r="E477" s="9"/>
      <c r="F477" s="10"/>
      <c r="G477" s="10"/>
      <c r="H477" s="5"/>
      <c r="N477" s="3"/>
      <c r="O477" s="3"/>
      <c r="P477" s="3"/>
      <c r="Q477" s="3"/>
      <c r="R477" s="20"/>
      <c r="S477" s="3"/>
      <c r="V477" s="19"/>
      <c r="X477" s="13" t="s">
        <v>12</v>
      </c>
      <c r="Y477" s="12"/>
      <c r="AA477" s="9"/>
      <c r="AB477" s="10"/>
      <c r="AC477" s="10"/>
      <c r="AD477" s="5"/>
      <c r="AJ477" s="3"/>
      <c r="AK477" s="3"/>
      <c r="AL477" s="3"/>
      <c r="AM477" s="3"/>
      <c r="AN477" s="20"/>
      <c r="AO477" s="3"/>
    </row>
    <row r="478" spans="2:41" x14ac:dyDescent="0.25">
      <c r="B478" s="13" t="s">
        <v>13</v>
      </c>
      <c r="C478" s="12"/>
      <c r="E478" s="9"/>
      <c r="F478" s="10"/>
      <c r="G478" s="10"/>
      <c r="H478" s="5"/>
      <c r="N478" s="3"/>
      <c r="O478" s="3"/>
      <c r="P478" s="3"/>
      <c r="Q478" s="3"/>
      <c r="R478" s="20"/>
      <c r="S478" s="3"/>
      <c r="V478" s="19"/>
      <c r="X478" s="13" t="s">
        <v>13</v>
      </c>
      <c r="Y478" s="12"/>
      <c r="AA478" s="9"/>
      <c r="AB478" s="10"/>
      <c r="AC478" s="10"/>
      <c r="AD478" s="5"/>
      <c r="AJ478" s="3"/>
      <c r="AK478" s="3"/>
      <c r="AL478" s="3"/>
      <c r="AM478" s="3"/>
      <c r="AN478" s="20"/>
      <c r="AO478" s="3"/>
    </row>
    <row r="479" spans="2:41" x14ac:dyDescent="0.25">
      <c r="B479" s="13" t="s">
        <v>14</v>
      </c>
      <c r="C479" s="12"/>
      <c r="E479" s="9"/>
      <c r="F479" s="10"/>
      <c r="G479" s="10"/>
      <c r="H479" s="5"/>
      <c r="N479" s="3"/>
      <c r="O479" s="3"/>
      <c r="P479" s="3"/>
      <c r="Q479" s="3"/>
      <c r="R479" s="20"/>
      <c r="S479" s="3"/>
      <c r="V479" s="19"/>
      <c r="X479" s="13" t="s">
        <v>14</v>
      </c>
      <c r="Y479" s="12"/>
      <c r="AA479" s="9"/>
      <c r="AB479" s="10"/>
      <c r="AC479" s="10"/>
      <c r="AD479" s="5"/>
      <c r="AJ479" s="3"/>
      <c r="AK479" s="3"/>
      <c r="AL479" s="3"/>
      <c r="AM479" s="3"/>
      <c r="AN479" s="20"/>
      <c r="AO479" s="3"/>
    </row>
    <row r="480" spans="2:41" x14ac:dyDescent="0.25">
      <c r="B480" s="13" t="s">
        <v>15</v>
      </c>
      <c r="C480" s="12"/>
      <c r="E480" s="9"/>
      <c r="F480" s="10"/>
      <c r="G480" s="10"/>
      <c r="H480" s="5"/>
      <c r="N480" s="3"/>
      <c r="O480" s="3"/>
      <c r="P480" s="3"/>
      <c r="Q480" s="3"/>
      <c r="R480" s="20"/>
      <c r="S480" s="3"/>
      <c r="V480" s="19"/>
      <c r="X480" s="13" t="s">
        <v>15</v>
      </c>
      <c r="Y480" s="12"/>
      <c r="AA480" s="9"/>
      <c r="AB480" s="10"/>
      <c r="AC480" s="10"/>
      <c r="AD480" s="5"/>
      <c r="AJ480" s="3"/>
      <c r="AK480" s="3"/>
      <c r="AL480" s="3"/>
      <c r="AM480" s="3"/>
      <c r="AN480" s="20"/>
      <c r="AO480" s="3"/>
    </row>
    <row r="481" spans="2:41" x14ac:dyDescent="0.25">
      <c r="B481" s="13" t="s">
        <v>16</v>
      </c>
      <c r="C481" s="12"/>
      <c r="E481" s="9"/>
      <c r="F481" s="10"/>
      <c r="G481" s="10"/>
      <c r="H481" s="5"/>
      <c r="N481" s="3"/>
      <c r="O481" s="3"/>
      <c r="P481" s="3"/>
      <c r="Q481" s="3"/>
      <c r="R481" s="20"/>
      <c r="S481" s="3"/>
      <c r="V481" s="19"/>
      <c r="X481" s="13" t="s">
        <v>16</v>
      </c>
      <c r="Y481" s="12"/>
      <c r="AA481" s="9"/>
      <c r="AB481" s="10"/>
      <c r="AC481" s="10"/>
      <c r="AD481" s="5"/>
      <c r="AJ481" s="3"/>
      <c r="AK481" s="3"/>
      <c r="AL481" s="3"/>
      <c r="AM481" s="3"/>
      <c r="AN481" s="20"/>
      <c r="AO481" s="3"/>
    </row>
    <row r="482" spans="2:41" x14ac:dyDescent="0.25">
      <c r="B482" s="13" t="s">
        <v>17</v>
      </c>
      <c r="C482" s="12"/>
      <c r="E482" s="161" t="s">
        <v>7</v>
      </c>
      <c r="F482" s="162"/>
      <c r="G482" s="163"/>
      <c r="H482" s="5">
        <f>SUM(H468:H481)</f>
        <v>0</v>
      </c>
      <c r="N482" s="3"/>
      <c r="O482" s="3"/>
      <c r="P482" s="3"/>
      <c r="Q482" s="3"/>
      <c r="R482" s="20"/>
      <c r="S482" s="3"/>
      <c r="V482" s="19"/>
      <c r="X482" s="13" t="s">
        <v>17</v>
      </c>
      <c r="Y482" s="12"/>
      <c r="AA482" s="161" t="s">
        <v>7</v>
      </c>
      <c r="AB482" s="162"/>
      <c r="AC482" s="163"/>
      <c r="AD482" s="5">
        <f>SUM(AD468:AD481)</f>
        <v>0</v>
      </c>
      <c r="AJ482" s="3"/>
      <c r="AK482" s="3"/>
      <c r="AL482" s="3"/>
      <c r="AM482" s="3"/>
      <c r="AN482" s="20"/>
      <c r="AO482" s="3"/>
    </row>
    <row r="483" spans="2:41" x14ac:dyDescent="0.25">
      <c r="B483" s="14"/>
      <c r="C483" s="12"/>
      <c r="E483" s="15"/>
      <c r="F483" s="15"/>
      <c r="G483" s="15"/>
      <c r="N483" s="3"/>
      <c r="O483" s="3"/>
      <c r="P483" s="3"/>
      <c r="Q483" s="3"/>
      <c r="R483" s="20"/>
      <c r="S483" s="3"/>
      <c r="V483" s="19"/>
      <c r="X483" s="14"/>
      <c r="Y483" s="12"/>
      <c r="AA483" s="15"/>
      <c r="AB483" s="15"/>
      <c r="AC483" s="15"/>
      <c r="AJ483" s="3"/>
      <c r="AK483" s="3"/>
      <c r="AL483" s="3"/>
      <c r="AM483" s="3"/>
      <c r="AN483" s="20"/>
      <c r="AO483" s="3"/>
    </row>
    <row r="484" spans="2:41" x14ac:dyDescent="0.25">
      <c r="B484" s="14"/>
      <c r="C484" s="12"/>
      <c r="N484" s="161" t="s">
        <v>7</v>
      </c>
      <c r="O484" s="162"/>
      <c r="P484" s="162"/>
      <c r="Q484" s="163"/>
      <c r="R484" s="20">
        <f>SUM(R468:R483)</f>
        <v>0</v>
      </c>
      <c r="S484" s="3"/>
      <c r="V484" s="19"/>
      <c r="X484" s="14"/>
      <c r="Y484" s="12"/>
      <c r="AJ484" s="161" t="s">
        <v>7</v>
      </c>
      <c r="AK484" s="162"/>
      <c r="AL484" s="162"/>
      <c r="AM484" s="163"/>
      <c r="AN484" s="20">
        <f>SUM(AN468:AN483)</f>
        <v>0</v>
      </c>
      <c r="AO484" s="3"/>
    </row>
    <row r="485" spans="2:41" x14ac:dyDescent="0.25">
      <c r="B485" s="14"/>
      <c r="C485" s="12"/>
      <c r="V485" s="19"/>
      <c r="X485" s="14"/>
      <c r="Y485" s="12"/>
    </row>
    <row r="486" spans="2:41" x14ac:dyDescent="0.25">
      <c r="B486" s="14"/>
      <c r="C486" s="12"/>
      <c r="V486" s="19"/>
      <c r="X486" s="14"/>
      <c r="Y486" s="12"/>
    </row>
    <row r="487" spans="2:41" x14ac:dyDescent="0.25">
      <c r="B487" s="14"/>
      <c r="C487" s="12"/>
      <c r="E487" s="16"/>
      <c r="V487" s="19"/>
      <c r="X487" s="14"/>
      <c r="Y487" s="12"/>
      <c r="AA487" s="16"/>
    </row>
    <row r="488" spans="2:41" x14ac:dyDescent="0.25">
      <c r="B488" s="14"/>
      <c r="C488" s="12"/>
      <c r="V488" s="19"/>
      <c r="X488" s="14"/>
      <c r="Y488" s="12"/>
    </row>
    <row r="489" spans="2:41" x14ac:dyDescent="0.25">
      <c r="B489" s="14"/>
      <c r="C489" s="12"/>
      <c r="V489" s="19"/>
      <c r="X489" s="14"/>
      <c r="Y489" s="12"/>
    </row>
    <row r="490" spans="2:41" x14ac:dyDescent="0.25">
      <c r="B490" s="14"/>
      <c r="C490" s="12"/>
      <c r="V490" s="19"/>
      <c r="X490" s="14"/>
      <c r="Y490" s="12"/>
    </row>
    <row r="491" spans="2:41" x14ac:dyDescent="0.25">
      <c r="B491" s="14"/>
      <c r="C491" s="12"/>
      <c r="V491" s="19"/>
      <c r="X491" s="14"/>
      <c r="Y491" s="12"/>
    </row>
    <row r="492" spans="2:41" x14ac:dyDescent="0.25">
      <c r="B492" s="13"/>
      <c r="C492" s="12"/>
      <c r="V492" s="19"/>
      <c r="X492" s="13"/>
      <c r="Y492" s="12"/>
    </row>
    <row r="493" spans="2:41" x14ac:dyDescent="0.25">
      <c r="B493" s="17" t="s">
        <v>18</v>
      </c>
      <c r="C493" s="18">
        <f>SUM(C474:C492)</f>
        <v>0</v>
      </c>
      <c r="V493" s="19"/>
      <c r="X493" s="17" t="s">
        <v>18</v>
      </c>
      <c r="Y493" s="18">
        <f>SUM(Y474:Y492)</f>
        <v>0</v>
      </c>
    </row>
    <row r="494" spans="2:41" x14ac:dyDescent="0.25">
      <c r="D494" s="30" t="s">
        <v>22</v>
      </c>
      <c r="E494" s="30" t="s">
        <v>21</v>
      </c>
      <c r="V494" s="19"/>
      <c r="Z494" s="30" t="s">
        <v>22</v>
      </c>
      <c r="AA494" s="30" t="s">
        <v>21</v>
      </c>
    </row>
    <row r="495" spans="2:41" x14ac:dyDescent="0.25">
      <c r="E495" s="1" t="s">
        <v>19</v>
      </c>
      <c r="V495" s="19"/>
      <c r="AA495" s="1" t="s">
        <v>19</v>
      </c>
    </row>
    <row r="496" spans="2:41" x14ac:dyDescent="0.25">
      <c r="V496" s="19"/>
    </row>
    <row r="497" spans="1:43" x14ac:dyDescent="0.25">
      <c r="V497" s="19"/>
    </row>
    <row r="498" spans="1:43" x14ac:dyDescent="0.25">
      <c r="V498" s="19"/>
    </row>
    <row r="499" spans="1:43" x14ac:dyDescent="0.25">
      <c r="V499" s="19"/>
    </row>
    <row r="500" spans="1:43" x14ac:dyDescent="0.25">
      <c r="V500" s="19"/>
    </row>
    <row r="501" spans="1:43" x14ac:dyDescent="0.25">
      <c r="V501" s="19"/>
    </row>
    <row r="502" spans="1:43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</row>
    <row r="503" spans="1:43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</row>
    <row r="504" spans="1:43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</row>
    <row r="505" spans="1:43" x14ac:dyDescent="0.25">
      <c r="V505" s="19"/>
    </row>
    <row r="506" spans="1:43" x14ac:dyDescent="0.25">
      <c r="H506" s="165" t="s">
        <v>30</v>
      </c>
      <c r="I506" s="165"/>
      <c r="J506" s="165"/>
      <c r="V506" s="19"/>
      <c r="AA506" s="165" t="s">
        <v>31</v>
      </c>
      <c r="AB506" s="165"/>
      <c r="AC506" s="165"/>
    </row>
    <row r="507" spans="1:43" x14ac:dyDescent="0.25">
      <c r="H507" s="165"/>
      <c r="I507" s="165"/>
      <c r="J507" s="165"/>
      <c r="V507" s="19"/>
      <c r="AA507" s="165"/>
      <c r="AB507" s="165"/>
      <c r="AC507" s="165"/>
    </row>
    <row r="508" spans="1:43" x14ac:dyDescent="0.25">
      <c r="V508" s="19"/>
    </row>
    <row r="509" spans="1:43" x14ac:dyDescent="0.25">
      <c r="V509" s="19"/>
    </row>
    <row r="510" spans="1:43" ht="23.25" x14ac:dyDescent="0.35">
      <c r="B510" s="26" t="s">
        <v>66</v>
      </c>
      <c r="V510" s="19"/>
      <c r="X510" s="24" t="s">
        <v>66</v>
      </c>
    </row>
    <row r="511" spans="1:43" ht="23.25" x14ac:dyDescent="0.35">
      <c r="B511" s="25" t="s">
        <v>32</v>
      </c>
      <c r="C511" s="22">
        <f>IF(X466="PAGADO",0,C471)</f>
        <v>190</v>
      </c>
      <c r="E511" s="166" t="s">
        <v>20</v>
      </c>
      <c r="F511" s="166"/>
      <c r="G511" s="166"/>
      <c r="H511" s="166"/>
      <c r="V511" s="19"/>
      <c r="X511" s="25" t="s">
        <v>32</v>
      </c>
      <c r="Y511" s="22">
        <f>IF(B1311="PAGADO",0,C516)</f>
        <v>190</v>
      </c>
      <c r="AA511" s="166" t="s">
        <v>20</v>
      </c>
      <c r="AB511" s="166"/>
      <c r="AC511" s="166"/>
      <c r="AD511" s="166"/>
    </row>
    <row r="512" spans="1:43" x14ac:dyDescent="0.25">
      <c r="B512" s="1" t="s">
        <v>0</v>
      </c>
      <c r="C512" s="21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9"/>
      <c r="X512" s="1" t="s">
        <v>0</v>
      </c>
      <c r="Y512" s="21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2"/>
      <c r="E513" s="4"/>
      <c r="F513" s="3"/>
      <c r="G513" s="3"/>
      <c r="H513" s="5"/>
      <c r="N513" s="3"/>
      <c r="O513" s="3"/>
      <c r="P513" s="3"/>
      <c r="Q513" s="3"/>
      <c r="R513" s="20"/>
      <c r="S513" s="3"/>
      <c r="V513" s="19"/>
      <c r="Y513" s="22"/>
      <c r="AA513" s="4"/>
      <c r="AB513" s="3"/>
      <c r="AC513" s="3"/>
      <c r="AD513" s="5"/>
      <c r="AJ513" s="3"/>
      <c r="AK513" s="3"/>
      <c r="AL513" s="3"/>
      <c r="AM513" s="3"/>
      <c r="AN513" s="20"/>
      <c r="AO513" s="3"/>
    </row>
    <row r="514" spans="2:41" x14ac:dyDescent="0.25">
      <c r="B514" s="1" t="s">
        <v>24</v>
      </c>
      <c r="C514" s="21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20"/>
      <c r="S514" s="3"/>
      <c r="V514" s="19"/>
      <c r="X514" s="1" t="s">
        <v>24</v>
      </c>
      <c r="Y514" s="21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20"/>
      <c r="AO514" s="3"/>
    </row>
    <row r="515" spans="2:41" x14ac:dyDescent="0.25">
      <c r="B515" s="1" t="s">
        <v>9</v>
      </c>
      <c r="C515" s="22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20"/>
      <c r="S515" s="3"/>
      <c r="V515" s="19"/>
      <c r="X515" s="1" t="s">
        <v>9</v>
      </c>
      <c r="Y515" s="22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20"/>
      <c r="AO515" s="3"/>
    </row>
    <row r="516" spans="2:41" x14ac:dyDescent="0.25">
      <c r="B516" s="6" t="s">
        <v>26</v>
      </c>
      <c r="C516" s="23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20"/>
      <c r="S516" s="3"/>
      <c r="V516" s="19"/>
      <c r="X516" s="6" t="s">
        <v>27</v>
      </c>
      <c r="Y516" s="23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20"/>
      <c r="AO516" s="3"/>
    </row>
    <row r="517" spans="2:41" ht="23.25" x14ac:dyDescent="0.35">
      <c r="B517" s="6"/>
      <c r="C517" s="7"/>
      <c r="E517" s="9"/>
      <c r="F517" s="10"/>
      <c r="G517" s="10"/>
      <c r="H517" s="5"/>
      <c r="N517" s="3"/>
      <c r="O517" s="3"/>
      <c r="P517" s="3"/>
      <c r="Q517" s="3"/>
      <c r="R517" s="20"/>
      <c r="S517" s="3"/>
      <c r="V517" s="19"/>
      <c r="X517" s="168" t="str">
        <f>IF(Y516&lt;0,"NO PAGAR","COBRAR'")</f>
        <v>COBRAR'</v>
      </c>
      <c r="Y517" s="168"/>
      <c r="AA517" s="9"/>
      <c r="AB517" s="10"/>
      <c r="AC517" s="10"/>
      <c r="AD517" s="5"/>
      <c r="AJ517" s="3"/>
      <c r="AK517" s="3"/>
      <c r="AL517" s="3"/>
      <c r="AM517" s="3"/>
      <c r="AN517" s="20"/>
      <c r="AO517" s="3"/>
    </row>
    <row r="518" spans="2:41" ht="23.25" x14ac:dyDescent="0.35">
      <c r="B518" s="168" t="str">
        <f>IF(C516&lt;0,"NO PAGAR","COBRAR'")</f>
        <v>COBRAR'</v>
      </c>
      <c r="C518" s="168"/>
      <c r="E518" s="9"/>
      <c r="F518" s="10"/>
      <c r="G518" s="10"/>
      <c r="H518" s="5"/>
      <c r="N518" s="3"/>
      <c r="O518" s="3"/>
      <c r="P518" s="3"/>
      <c r="Q518" s="3"/>
      <c r="R518" s="20"/>
      <c r="S518" s="3"/>
      <c r="V518" s="19"/>
      <c r="X518" s="6"/>
      <c r="Y518" s="8"/>
      <c r="AA518" s="9"/>
      <c r="AB518" s="10"/>
      <c r="AC518" s="10"/>
      <c r="AD518" s="5"/>
      <c r="AJ518" s="3"/>
      <c r="AK518" s="3"/>
      <c r="AL518" s="3"/>
      <c r="AM518" s="3"/>
      <c r="AN518" s="20"/>
      <c r="AO518" s="3"/>
    </row>
    <row r="519" spans="2:41" x14ac:dyDescent="0.25">
      <c r="B519" s="159" t="s">
        <v>9</v>
      </c>
      <c r="C519" s="160"/>
      <c r="E519" s="9"/>
      <c r="F519" s="10"/>
      <c r="G519" s="10"/>
      <c r="H519" s="5"/>
      <c r="N519" s="3"/>
      <c r="O519" s="3"/>
      <c r="P519" s="3"/>
      <c r="Q519" s="3"/>
      <c r="R519" s="20"/>
      <c r="S519" s="3"/>
      <c r="V519" s="19"/>
      <c r="X519" s="159" t="s">
        <v>9</v>
      </c>
      <c r="Y519" s="160"/>
      <c r="AA519" s="9"/>
      <c r="AB519" s="10"/>
      <c r="AC519" s="10"/>
      <c r="AD519" s="5"/>
      <c r="AJ519" s="3"/>
      <c r="AK519" s="3"/>
      <c r="AL519" s="3"/>
      <c r="AM519" s="3"/>
      <c r="AN519" s="20"/>
      <c r="AO519" s="3"/>
    </row>
    <row r="520" spans="2:41" x14ac:dyDescent="0.25">
      <c r="B520" s="11" t="str">
        <f>IF(Y471&lt;0,"SALDO ADELANTADO","SALDO A FAVOR '")</f>
        <v>SALDO A FAVOR '</v>
      </c>
      <c r="C520" s="12" t="b">
        <f>IF(Y471&lt;=0,Y471*-1)</f>
        <v>0</v>
      </c>
      <c r="E520" s="9"/>
      <c r="F520" s="10"/>
      <c r="G520" s="10"/>
      <c r="H520" s="5"/>
      <c r="N520" s="3"/>
      <c r="O520" s="3"/>
      <c r="P520" s="3"/>
      <c r="Q520" s="3"/>
      <c r="R520" s="20"/>
      <c r="S520" s="3"/>
      <c r="V520" s="19"/>
      <c r="X520" s="11" t="str">
        <f>IF(C516&lt;0,"SALDO ADELANTADO","SALDO A FAVOR'")</f>
        <v>SALDO A FAVOR'</v>
      </c>
      <c r="Y520" s="12" t="b">
        <f>IF(C516&lt;=0,C516*-1)</f>
        <v>0</v>
      </c>
      <c r="AA520" s="9"/>
      <c r="AB520" s="10"/>
      <c r="AC520" s="10"/>
      <c r="AD520" s="5"/>
      <c r="AJ520" s="3"/>
      <c r="AK520" s="3"/>
      <c r="AL520" s="3"/>
      <c r="AM520" s="3"/>
      <c r="AN520" s="20"/>
      <c r="AO520" s="3"/>
    </row>
    <row r="521" spans="2:41" x14ac:dyDescent="0.25">
      <c r="B521" s="13" t="s">
        <v>10</v>
      </c>
      <c r="C521" s="12">
        <f>R529</f>
        <v>0</v>
      </c>
      <c r="E521" s="9"/>
      <c r="F521" s="10"/>
      <c r="G521" s="10"/>
      <c r="H521" s="5"/>
      <c r="N521" s="3"/>
      <c r="O521" s="3"/>
      <c r="P521" s="3"/>
      <c r="Q521" s="3"/>
      <c r="R521" s="20"/>
      <c r="S521" s="3"/>
      <c r="V521" s="19"/>
      <c r="X521" s="13" t="s">
        <v>10</v>
      </c>
      <c r="Y521" s="12">
        <f>AN529</f>
        <v>0</v>
      </c>
      <c r="AA521" s="9"/>
      <c r="AB521" s="10"/>
      <c r="AC521" s="10"/>
      <c r="AD521" s="5"/>
      <c r="AJ521" s="3"/>
      <c r="AK521" s="3"/>
      <c r="AL521" s="3"/>
      <c r="AM521" s="3"/>
      <c r="AN521" s="20"/>
      <c r="AO521" s="3"/>
    </row>
    <row r="522" spans="2:41" x14ac:dyDescent="0.25">
      <c r="B522" s="13" t="s">
        <v>11</v>
      </c>
      <c r="C522" s="12"/>
      <c r="E522" s="9"/>
      <c r="F522" s="10"/>
      <c r="G522" s="10"/>
      <c r="H522" s="5"/>
      <c r="N522" s="3"/>
      <c r="O522" s="3"/>
      <c r="P522" s="3"/>
      <c r="Q522" s="3"/>
      <c r="R522" s="20"/>
      <c r="S522" s="3"/>
      <c r="V522" s="19"/>
      <c r="X522" s="13" t="s">
        <v>11</v>
      </c>
      <c r="Y522" s="12"/>
      <c r="AA522" s="9"/>
      <c r="AB522" s="10"/>
      <c r="AC522" s="10"/>
      <c r="AD522" s="5"/>
      <c r="AJ522" s="3"/>
      <c r="AK522" s="3"/>
      <c r="AL522" s="3"/>
      <c r="AM522" s="3"/>
      <c r="AN522" s="20"/>
      <c r="AO522" s="3"/>
    </row>
    <row r="523" spans="2:41" x14ac:dyDescent="0.25">
      <c r="B523" s="13" t="s">
        <v>12</v>
      </c>
      <c r="C523" s="12"/>
      <c r="E523" s="9"/>
      <c r="F523" s="10"/>
      <c r="G523" s="10"/>
      <c r="H523" s="5"/>
      <c r="N523" s="3"/>
      <c r="O523" s="3"/>
      <c r="P523" s="3"/>
      <c r="Q523" s="3"/>
      <c r="R523" s="20"/>
      <c r="S523" s="3"/>
      <c r="V523" s="19"/>
      <c r="X523" s="13" t="s">
        <v>12</v>
      </c>
      <c r="Y523" s="12"/>
      <c r="AA523" s="9"/>
      <c r="AB523" s="10"/>
      <c r="AC523" s="10"/>
      <c r="AD523" s="5"/>
      <c r="AJ523" s="3"/>
      <c r="AK523" s="3"/>
      <c r="AL523" s="3"/>
      <c r="AM523" s="3"/>
      <c r="AN523" s="20"/>
      <c r="AO523" s="3"/>
    </row>
    <row r="524" spans="2:41" x14ac:dyDescent="0.25">
      <c r="B524" s="13" t="s">
        <v>13</v>
      </c>
      <c r="C524" s="12"/>
      <c r="E524" s="9"/>
      <c r="F524" s="10"/>
      <c r="G524" s="10"/>
      <c r="H524" s="5"/>
      <c r="N524" s="3"/>
      <c r="O524" s="3"/>
      <c r="P524" s="3"/>
      <c r="Q524" s="3"/>
      <c r="R524" s="20"/>
      <c r="S524" s="3"/>
      <c r="V524" s="19"/>
      <c r="X524" s="13" t="s">
        <v>13</v>
      </c>
      <c r="Y524" s="12"/>
      <c r="AA524" s="9"/>
      <c r="AB524" s="10"/>
      <c r="AC524" s="10"/>
      <c r="AD524" s="5"/>
      <c r="AJ524" s="3"/>
      <c r="AK524" s="3"/>
      <c r="AL524" s="3"/>
      <c r="AM524" s="3"/>
      <c r="AN524" s="20"/>
      <c r="AO524" s="3"/>
    </row>
    <row r="525" spans="2:41" x14ac:dyDescent="0.25">
      <c r="B525" s="13" t="s">
        <v>14</v>
      </c>
      <c r="C525" s="12"/>
      <c r="E525" s="9"/>
      <c r="F525" s="10"/>
      <c r="G525" s="10"/>
      <c r="H525" s="5"/>
      <c r="N525" s="3"/>
      <c r="O525" s="3"/>
      <c r="P525" s="3"/>
      <c r="Q525" s="3"/>
      <c r="R525" s="20"/>
      <c r="S525" s="3"/>
      <c r="V525" s="19"/>
      <c r="X525" s="13" t="s">
        <v>14</v>
      </c>
      <c r="Y525" s="12"/>
      <c r="AA525" s="9"/>
      <c r="AB525" s="10"/>
      <c r="AC525" s="10"/>
      <c r="AD525" s="5"/>
      <c r="AJ525" s="3"/>
      <c r="AK525" s="3"/>
      <c r="AL525" s="3"/>
      <c r="AM525" s="3"/>
      <c r="AN525" s="20"/>
      <c r="AO525" s="3"/>
    </row>
    <row r="526" spans="2:41" x14ac:dyDescent="0.25">
      <c r="B526" s="13" t="s">
        <v>15</v>
      </c>
      <c r="C526" s="12"/>
      <c r="E526" s="9"/>
      <c r="F526" s="10"/>
      <c r="G526" s="10"/>
      <c r="H526" s="5"/>
      <c r="N526" s="3"/>
      <c r="O526" s="3"/>
      <c r="P526" s="3"/>
      <c r="Q526" s="3"/>
      <c r="R526" s="20"/>
      <c r="S526" s="3"/>
      <c r="V526" s="19"/>
      <c r="X526" s="13" t="s">
        <v>15</v>
      </c>
      <c r="Y526" s="12"/>
      <c r="AA526" s="9"/>
      <c r="AB526" s="10"/>
      <c r="AC526" s="10"/>
      <c r="AD526" s="5"/>
      <c r="AJ526" s="3"/>
      <c r="AK526" s="3"/>
      <c r="AL526" s="3"/>
      <c r="AM526" s="3"/>
      <c r="AN526" s="20"/>
      <c r="AO526" s="3"/>
    </row>
    <row r="527" spans="2:41" x14ac:dyDescent="0.25">
      <c r="B527" s="13" t="s">
        <v>16</v>
      </c>
      <c r="C527" s="12"/>
      <c r="E527" s="161" t="s">
        <v>7</v>
      </c>
      <c r="F527" s="162"/>
      <c r="G527" s="163"/>
      <c r="H527" s="5">
        <f>SUM(H513:H526)</f>
        <v>0</v>
      </c>
      <c r="N527" s="3"/>
      <c r="O527" s="3"/>
      <c r="P527" s="3"/>
      <c r="Q527" s="3"/>
      <c r="R527" s="20"/>
      <c r="S527" s="3"/>
      <c r="V527" s="19"/>
      <c r="X527" s="13" t="s">
        <v>16</v>
      </c>
      <c r="Y527" s="12"/>
      <c r="AA527" s="161" t="s">
        <v>7</v>
      </c>
      <c r="AB527" s="162"/>
      <c r="AC527" s="163"/>
      <c r="AD527" s="5">
        <f>SUM(AD513:AD526)</f>
        <v>0</v>
      </c>
      <c r="AJ527" s="3"/>
      <c r="AK527" s="3"/>
      <c r="AL527" s="3"/>
      <c r="AM527" s="3"/>
      <c r="AN527" s="20"/>
      <c r="AO527" s="3"/>
    </row>
    <row r="528" spans="2:41" x14ac:dyDescent="0.25">
      <c r="B528" s="13" t="s">
        <v>17</v>
      </c>
      <c r="C528" s="12"/>
      <c r="E528" s="15"/>
      <c r="F528" s="15"/>
      <c r="G528" s="15"/>
      <c r="N528" s="3"/>
      <c r="O528" s="3"/>
      <c r="P528" s="3"/>
      <c r="Q528" s="3"/>
      <c r="R528" s="20"/>
      <c r="S528" s="3"/>
      <c r="V528" s="19"/>
      <c r="X528" s="13" t="s">
        <v>17</v>
      </c>
      <c r="Y528" s="12"/>
      <c r="AA528" s="15"/>
      <c r="AB528" s="15"/>
      <c r="AC528" s="15"/>
      <c r="AJ528" s="3"/>
      <c r="AK528" s="3"/>
      <c r="AL528" s="3"/>
      <c r="AM528" s="3"/>
      <c r="AN528" s="20"/>
      <c r="AO528" s="3"/>
    </row>
    <row r="529" spans="2:41" x14ac:dyDescent="0.25">
      <c r="B529" s="14"/>
      <c r="C529" s="12"/>
      <c r="N529" s="161" t="s">
        <v>7</v>
      </c>
      <c r="O529" s="162"/>
      <c r="P529" s="162"/>
      <c r="Q529" s="163"/>
      <c r="R529" s="20">
        <f>SUM(R513:R528)</f>
        <v>0</v>
      </c>
      <c r="S529" s="3"/>
      <c r="V529" s="19"/>
      <c r="X529" s="14"/>
      <c r="Y529" s="12"/>
      <c r="AJ529" s="161" t="s">
        <v>7</v>
      </c>
      <c r="AK529" s="162"/>
      <c r="AL529" s="162"/>
      <c r="AM529" s="163"/>
      <c r="AN529" s="20">
        <f>SUM(AN513:AN528)</f>
        <v>0</v>
      </c>
      <c r="AO529" s="3"/>
    </row>
    <row r="530" spans="2:41" x14ac:dyDescent="0.25">
      <c r="B530" s="14"/>
      <c r="C530" s="12"/>
      <c r="V530" s="19"/>
      <c r="X530" s="14"/>
      <c r="Y530" s="12"/>
    </row>
    <row r="531" spans="2:41" x14ac:dyDescent="0.25">
      <c r="B531" s="14"/>
      <c r="C531" s="12"/>
      <c r="V531" s="19"/>
      <c r="X531" s="14"/>
      <c r="Y531" s="12"/>
    </row>
    <row r="532" spans="2:41" x14ac:dyDescent="0.25">
      <c r="B532" s="14"/>
      <c r="C532" s="12"/>
      <c r="E532" s="16"/>
      <c r="V532" s="19"/>
      <c r="X532" s="14"/>
      <c r="Y532" s="12"/>
      <c r="AA532" s="16"/>
    </row>
    <row r="533" spans="2:41" x14ac:dyDescent="0.25">
      <c r="B533" s="14"/>
      <c r="C533" s="12"/>
      <c r="V533" s="19"/>
      <c r="X533" s="14"/>
      <c r="Y533" s="12"/>
    </row>
    <row r="534" spans="2:41" x14ac:dyDescent="0.25">
      <c r="B534" s="14"/>
      <c r="C534" s="12"/>
      <c r="V534" s="19"/>
      <c r="X534" s="14"/>
      <c r="Y534" s="12"/>
    </row>
    <row r="535" spans="2:41" x14ac:dyDescent="0.25">
      <c r="B535" s="14"/>
      <c r="C535" s="12"/>
      <c r="V535" s="19"/>
      <c r="X535" s="14"/>
      <c r="Y535" s="12"/>
    </row>
    <row r="536" spans="2:41" x14ac:dyDescent="0.25">
      <c r="B536" s="14"/>
      <c r="C536" s="12"/>
      <c r="V536" s="19"/>
      <c r="X536" s="14"/>
      <c r="Y536" s="12"/>
    </row>
    <row r="537" spans="2:41" x14ac:dyDescent="0.25">
      <c r="B537" s="14"/>
      <c r="C537" s="12"/>
      <c r="V537" s="19"/>
      <c r="X537" s="14"/>
      <c r="Y537" s="12"/>
    </row>
    <row r="538" spans="2:41" x14ac:dyDescent="0.25">
      <c r="B538" s="13"/>
      <c r="C538" s="12"/>
      <c r="V538" s="19"/>
      <c r="X538" s="13"/>
      <c r="Y538" s="12"/>
    </row>
    <row r="539" spans="2:41" x14ac:dyDescent="0.25">
      <c r="B539" s="17" t="s">
        <v>18</v>
      </c>
      <c r="C539" s="18">
        <f>SUM(C520:C538)</f>
        <v>0</v>
      </c>
      <c r="D539" s="30" t="s">
        <v>22</v>
      </c>
      <c r="E539" s="30" t="s">
        <v>21</v>
      </c>
      <c r="V539" s="19"/>
      <c r="X539" s="17" t="s">
        <v>18</v>
      </c>
      <c r="Y539" s="18">
        <f>SUM(Y520:Y538)</f>
        <v>0</v>
      </c>
      <c r="Z539" s="30" t="s">
        <v>22</v>
      </c>
      <c r="AA539" s="30" t="s">
        <v>21</v>
      </c>
    </row>
    <row r="540" spans="2:41" x14ac:dyDescent="0.25">
      <c r="E540" s="1" t="s">
        <v>19</v>
      </c>
      <c r="V540" s="19"/>
      <c r="AA540" s="1" t="s">
        <v>19</v>
      </c>
    </row>
    <row r="541" spans="2:41" x14ac:dyDescent="0.25">
      <c r="V541" s="19"/>
    </row>
    <row r="542" spans="2:41" x14ac:dyDescent="0.25">
      <c r="V542" s="19"/>
    </row>
    <row r="543" spans="2:41" x14ac:dyDescent="0.25">
      <c r="V543" s="19"/>
    </row>
    <row r="544" spans="2:41" x14ac:dyDescent="0.25">
      <c r="V544" s="19"/>
    </row>
    <row r="545" spans="8:31" x14ac:dyDescent="0.25">
      <c r="V545" s="19"/>
    </row>
    <row r="546" spans="8:31" x14ac:dyDescent="0.25">
      <c r="V546" s="19"/>
    </row>
    <row r="547" spans="8:31" x14ac:dyDescent="0.25">
      <c r="V547" s="19"/>
    </row>
    <row r="548" spans="8:31" x14ac:dyDescent="0.25">
      <c r="V548" s="19"/>
    </row>
    <row r="549" spans="8:31" x14ac:dyDescent="0.25">
      <c r="V549" s="19"/>
    </row>
    <row r="550" spans="8:31" x14ac:dyDescent="0.25">
      <c r="V550" s="19"/>
    </row>
    <row r="551" spans="8:31" x14ac:dyDescent="0.25">
      <c r="V551" s="19"/>
    </row>
    <row r="552" spans="8:31" x14ac:dyDescent="0.25">
      <c r="V552" s="19"/>
    </row>
    <row r="553" spans="8:31" x14ac:dyDescent="0.25">
      <c r="V553" s="19"/>
    </row>
    <row r="554" spans="8:31" x14ac:dyDescent="0.25">
      <c r="V554" s="19"/>
    </row>
    <row r="555" spans="8:31" x14ac:dyDescent="0.25">
      <c r="V555" s="19"/>
    </row>
    <row r="556" spans="8:31" x14ac:dyDescent="0.25">
      <c r="V556" s="19"/>
    </row>
    <row r="557" spans="8:31" x14ac:dyDescent="0.25">
      <c r="V557" s="19"/>
    </row>
    <row r="558" spans="8:31" x14ac:dyDescent="0.25">
      <c r="V558" s="19"/>
    </row>
    <row r="559" spans="8:31" x14ac:dyDescent="0.25">
      <c r="V559" s="19"/>
      <c r="AC559" s="164" t="s">
        <v>29</v>
      </c>
      <c r="AD559" s="164"/>
      <c r="AE559" s="164"/>
    </row>
    <row r="560" spans="8:31" x14ac:dyDescent="0.25">
      <c r="H560" s="165" t="s">
        <v>28</v>
      </c>
      <c r="I560" s="165"/>
      <c r="J560" s="165"/>
      <c r="V560" s="19"/>
      <c r="AC560" s="164"/>
      <c r="AD560" s="164"/>
      <c r="AE560" s="164"/>
    </row>
    <row r="561" spans="2:41" x14ac:dyDescent="0.25">
      <c r="H561" s="165"/>
      <c r="I561" s="165"/>
      <c r="J561" s="165"/>
      <c r="V561" s="19"/>
      <c r="AC561" s="164"/>
      <c r="AD561" s="164"/>
      <c r="AE561" s="164"/>
    </row>
    <row r="562" spans="2:41" x14ac:dyDescent="0.25">
      <c r="V562" s="19"/>
    </row>
    <row r="563" spans="2:41" x14ac:dyDescent="0.25">
      <c r="V563" s="19"/>
    </row>
    <row r="564" spans="2:41" ht="23.25" x14ac:dyDescent="0.35">
      <c r="B564" s="24" t="s">
        <v>67</v>
      </c>
      <c r="V564" s="19"/>
      <c r="X564" s="24" t="s">
        <v>67</v>
      </c>
    </row>
    <row r="565" spans="2:41" ht="23.25" x14ac:dyDescent="0.35">
      <c r="B565" s="25" t="s">
        <v>32</v>
      </c>
      <c r="C565" s="22">
        <f>IF(X511="PAGADO",0,Y516)</f>
        <v>190</v>
      </c>
      <c r="E565" s="166" t="s">
        <v>20</v>
      </c>
      <c r="F565" s="166"/>
      <c r="G565" s="166"/>
      <c r="H565" s="166"/>
      <c r="V565" s="19"/>
      <c r="X565" s="25" t="s">
        <v>32</v>
      </c>
      <c r="Y565" s="22">
        <f>IF(B565="PAGADO",0,C570)</f>
        <v>190</v>
      </c>
      <c r="AA565" s="166" t="s">
        <v>20</v>
      </c>
      <c r="AB565" s="166"/>
      <c r="AC565" s="166"/>
      <c r="AD565" s="166"/>
    </row>
    <row r="566" spans="2:41" x14ac:dyDescent="0.25">
      <c r="B566" s="1" t="s">
        <v>0</v>
      </c>
      <c r="C566" s="21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9"/>
      <c r="X566" s="1" t="s">
        <v>0</v>
      </c>
      <c r="Y566" s="21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2"/>
      <c r="E567" s="4"/>
      <c r="F567" s="3"/>
      <c r="G567" s="3"/>
      <c r="H567" s="5"/>
      <c r="N567" s="3"/>
      <c r="O567" s="3"/>
      <c r="P567" s="3"/>
      <c r="Q567" s="3"/>
      <c r="R567" s="20"/>
      <c r="S567" s="3"/>
      <c r="V567" s="19"/>
      <c r="Y567" s="22"/>
      <c r="AA567" s="4"/>
      <c r="AB567" s="3"/>
      <c r="AC567" s="3"/>
      <c r="AD567" s="5"/>
      <c r="AJ567" s="3"/>
      <c r="AK567" s="3"/>
      <c r="AL567" s="3"/>
      <c r="AM567" s="3"/>
      <c r="AN567" s="20"/>
      <c r="AO567" s="3"/>
    </row>
    <row r="568" spans="2:41" x14ac:dyDescent="0.25">
      <c r="B568" s="1" t="s">
        <v>24</v>
      </c>
      <c r="C568" s="21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20"/>
      <c r="S568" s="3"/>
      <c r="V568" s="19"/>
      <c r="X568" s="1" t="s">
        <v>24</v>
      </c>
      <c r="Y568" s="21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20"/>
      <c r="AO568" s="3"/>
    </row>
    <row r="569" spans="2:41" x14ac:dyDescent="0.25">
      <c r="B569" s="1" t="s">
        <v>9</v>
      </c>
      <c r="C569" s="22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20"/>
      <c r="S569" s="3"/>
      <c r="V569" s="19"/>
      <c r="X569" s="1" t="s">
        <v>9</v>
      </c>
      <c r="Y569" s="22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20"/>
      <c r="AO569" s="3"/>
    </row>
    <row r="570" spans="2:41" x14ac:dyDescent="0.25">
      <c r="B570" s="6" t="s">
        <v>25</v>
      </c>
      <c r="C570" s="23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20"/>
      <c r="S570" s="3"/>
      <c r="V570" s="19"/>
      <c r="X570" s="6" t="s">
        <v>8</v>
      </c>
      <c r="Y570" s="23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20"/>
      <c r="AO570" s="3"/>
    </row>
    <row r="571" spans="2:41" ht="26.25" x14ac:dyDescent="0.4">
      <c r="B571" s="167" t="str">
        <f>IF(C570&lt;0,"NO PAGAR","COBRAR")</f>
        <v>COBRAR</v>
      </c>
      <c r="C571" s="167"/>
      <c r="E571" s="9"/>
      <c r="F571" s="10"/>
      <c r="G571" s="10"/>
      <c r="H571" s="5"/>
      <c r="N571" s="3"/>
      <c r="O571" s="3"/>
      <c r="P571" s="3"/>
      <c r="Q571" s="3"/>
      <c r="R571" s="20"/>
      <c r="S571" s="3"/>
      <c r="V571" s="19"/>
      <c r="X571" s="167" t="str">
        <f>IF(Y570&lt;0,"NO PAGAR","COBRAR")</f>
        <v>COBRAR</v>
      </c>
      <c r="Y571" s="167"/>
      <c r="AA571" s="9"/>
      <c r="AB571" s="10"/>
      <c r="AC571" s="10"/>
      <c r="AD571" s="5"/>
      <c r="AJ571" s="3"/>
      <c r="AK571" s="3"/>
      <c r="AL571" s="3"/>
      <c r="AM571" s="3"/>
      <c r="AN571" s="20"/>
      <c r="AO571" s="3"/>
    </row>
    <row r="572" spans="2:41" x14ac:dyDescent="0.25">
      <c r="B572" s="159" t="s">
        <v>9</v>
      </c>
      <c r="C572" s="160"/>
      <c r="E572" s="9"/>
      <c r="F572" s="10"/>
      <c r="G572" s="10"/>
      <c r="H572" s="5"/>
      <c r="N572" s="3"/>
      <c r="O572" s="3"/>
      <c r="P572" s="3"/>
      <c r="Q572" s="3"/>
      <c r="R572" s="20"/>
      <c r="S572" s="3"/>
      <c r="V572" s="19"/>
      <c r="X572" s="159" t="s">
        <v>9</v>
      </c>
      <c r="Y572" s="160"/>
      <c r="AA572" s="9"/>
      <c r="AB572" s="10"/>
      <c r="AC572" s="10"/>
      <c r="AD572" s="5"/>
      <c r="AJ572" s="3"/>
      <c r="AK572" s="3"/>
      <c r="AL572" s="3"/>
      <c r="AM572" s="3"/>
      <c r="AN572" s="20"/>
      <c r="AO572" s="3"/>
    </row>
    <row r="573" spans="2:41" x14ac:dyDescent="0.25">
      <c r="B573" s="11" t="str">
        <f>IF(C606&lt;0,"SALDO A FAVOR","SALDO ADELANTAD0'")</f>
        <v>SALDO ADELANTAD0'</v>
      </c>
      <c r="C573" s="12" t="b">
        <f>IF(Y516&lt;=0,Y516*-1)</f>
        <v>0</v>
      </c>
      <c r="E573" s="9"/>
      <c r="F573" s="10"/>
      <c r="G573" s="10"/>
      <c r="H573" s="5"/>
      <c r="N573" s="3"/>
      <c r="O573" s="3"/>
      <c r="P573" s="3"/>
      <c r="Q573" s="3"/>
      <c r="R573" s="20"/>
      <c r="S573" s="3"/>
      <c r="V573" s="19"/>
      <c r="X573" s="11" t="str">
        <f>IF(C570&lt;0,"SALDO ADELANTADO","SALDO A FAVOR'")</f>
        <v>SALDO A FAVOR'</v>
      </c>
      <c r="Y573" s="12" t="b">
        <f>IF(C570&lt;=0,C570*-1)</f>
        <v>0</v>
      </c>
      <c r="AA573" s="9"/>
      <c r="AB573" s="10"/>
      <c r="AC573" s="10"/>
      <c r="AD573" s="5"/>
      <c r="AJ573" s="3"/>
      <c r="AK573" s="3"/>
      <c r="AL573" s="3"/>
      <c r="AM573" s="3"/>
      <c r="AN573" s="20"/>
      <c r="AO573" s="3"/>
    </row>
    <row r="574" spans="2:41" x14ac:dyDescent="0.25">
      <c r="B574" s="13" t="s">
        <v>10</v>
      </c>
      <c r="C574" s="12">
        <f>R583</f>
        <v>0</v>
      </c>
      <c r="E574" s="9"/>
      <c r="F574" s="10"/>
      <c r="G574" s="10"/>
      <c r="H574" s="5"/>
      <c r="N574" s="3"/>
      <c r="O574" s="3"/>
      <c r="P574" s="3"/>
      <c r="Q574" s="3"/>
      <c r="R574" s="20"/>
      <c r="S574" s="3"/>
      <c r="V574" s="19"/>
      <c r="X574" s="13" t="s">
        <v>10</v>
      </c>
      <c r="Y574" s="12">
        <f>AN583</f>
        <v>0</v>
      </c>
      <c r="AA574" s="9"/>
      <c r="AB574" s="10"/>
      <c r="AC574" s="10"/>
      <c r="AD574" s="5"/>
      <c r="AJ574" s="3"/>
      <c r="AK574" s="3"/>
      <c r="AL574" s="3"/>
      <c r="AM574" s="3"/>
      <c r="AN574" s="20"/>
      <c r="AO574" s="3"/>
    </row>
    <row r="575" spans="2:41" x14ac:dyDescent="0.25">
      <c r="B575" s="13" t="s">
        <v>11</v>
      </c>
      <c r="C575" s="12"/>
      <c r="E575" s="9"/>
      <c r="F575" s="10"/>
      <c r="G575" s="10"/>
      <c r="H575" s="5"/>
      <c r="N575" s="3"/>
      <c r="O575" s="3"/>
      <c r="P575" s="3"/>
      <c r="Q575" s="3"/>
      <c r="R575" s="20"/>
      <c r="S575" s="3"/>
      <c r="V575" s="19"/>
      <c r="X575" s="13" t="s">
        <v>11</v>
      </c>
      <c r="Y575" s="12"/>
      <c r="AA575" s="9"/>
      <c r="AB575" s="10"/>
      <c r="AC575" s="10"/>
      <c r="AD575" s="5"/>
      <c r="AJ575" s="3"/>
      <c r="AK575" s="3"/>
      <c r="AL575" s="3"/>
      <c r="AM575" s="3"/>
      <c r="AN575" s="20"/>
      <c r="AO575" s="3"/>
    </row>
    <row r="576" spans="2:41" x14ac:dyDescent="0.25">
      <c r="B576" s="13" t="s">
        <v>12</v>
      </c>
      <c r="C576" s="12"/>
      <c r="E576" s="9"/>
      <c r="F576" s="10"/>
      <c r="G576" s="10"/>
      <c r="H576" s="5"/>
      <c r="N576" s="3"/>
      <c r="O576" s="3"/>
      <c r="P576" s="3"/>
      <c r="Q576" s="3"/>
      <c r="R576" s="20"/>
      <c r="S576" s="3"/>
      <c r="V576" s="19"/>
      <c r="X576" s="13" t="s">
        <v>12</v>
      </c>
      <c r="Y576" s="12"/>
      <c r="AA576" s="9"/>
      <c r="AB576" s="10"/>
      <c r="AC576" s="10"/>
      <c r="AD576" s="5"/>
      <c r="AJ576" s="3"/>
      <c r="AK576" s="3"/>
      <c r="AL576" s="3"/>
      <c r="AM576" s="3"/>
      <c r="AN576" s="20"/>
      <c r="AO576" s="3"/>
    </row>
    <row r="577" spans="2:41" x14ac:dyDescent="0.25">
      <c r="B577" s="13" t="s">
        <v>13</v>
      </c>
      <c r="C577" s="12"/>
      <c r="E577" s="9"/>
      <c r="F577" s="10"/>
      <c r="G577" s="10"/>
      <c r="H577" s="5"/>
      <c r="N577" s="3"/>
      <c r="O577" s="3"/>
      <c r="P577" s="3"/>
      <c r="Q577" s="3"/>
      <c r="R577" s="20"/>
      <c r="S577" s="3"/>
      <c r="V577" s="19"/>
      <c r="X577" s="13" t="s">
        <v>13</v>
      </c>
      <c r="Y577" s="12"/>
      <c r="AA577" s="9"/>
      <c r="AB577" s="10"/>
      <c r="AC577" s="10"/>
      <c r="AD577" s="5"/>
      <c r="AJ577" s="3"/>
      <c r="AK577" s="3"/>
      <c r="AL577" s="3"/>
      <c r="AM577" s="3"/>
      <c r="AN577" s="20"/>
      <c r="AO577" s="3"/>
    </row>
    <row r="578" spans="2:41" x14ac:dyDescent="0.25">
      <c r="B578" s="13" t="s">
        <v>14</v>
      </c>
      <c r="C578" s="12"/>
      <c r="E578" s="9"/>
      <c r="F578" s="10"/>
      <c r="G578" s="10"/>
      <c r="H578" s="5"/>
      <c r="N578" s="3"/>
      <c r="O578" s="3"/>
      <c r="P578" s="3"/>
      <c r="Q578" s="3"/>
      <c r="R578" s="20"/>
      <c r="S578" s="3"/>
      <c r="V578" s="19"/>
      <c r="X578" s="13" t="s">
        <v>14</v>
      </c>
      <c r="Y578" s="12"/>
      <c r="AA578" s="9"/>
      <c r="AB578" s="10"/>
      <c r="AC578" s="10"/>
      <c r="AD578" s="5"/>
      <c r="AJ578" s="3"/>
      <c r="AK578" s="3"/>
      <c r="AL578" s="3"/>
      <c r="AM578" s="3"/>
      <c r="AN578" s="20"/>
      <c r="AO578" s="3"/>
    </row>
    <row r="579" spans="2:41" x14ac:dyDescent="0.25">
      <c r="B579" s="13" t="s">
        <v>15</v>
      </c>
      <c r="C579" s="12"/>
      <c r="E579" s="9"/>
      <c r="F579" s="10"/>
      <c r="G579" s="10"/>
      <c r="H579" s="5"/>
      <c r="N579" s="3"/>
      <c r="O579" s="3"/>
      <c r="P579" s="3"/>
      <c r="Q579" s="3"/>
      <c r="R579" s="20"/>
      <c r="S579" s="3"/>
      <c r="V579" s="19"/>
      <c r="X579" s="13" t="s">
        <v>15</v>
      </c>
      <c r="Y579" s="12"/>
      <c r="AA579" s="9"/>
      <c r="AB579" s="10"/>
      <c r="AC579" s="10"/>
      <c r="AD579" s="5"/>
      <c r="AJ579" s="3"/>
      <c r="AK579" s="3"/>
      <c r="AL579" s="3"/>
      <c r="AM579" s="3"/>
      <c r="AN579" s="20"/>
      <c r="AO579" s="3"/>
    </row>
    <row r="580" spans="2:41" x14ac:dyDescent="0.25">
      <c r="B580" s="13" t="s">
        <v>16</v>
      </c>
      <c r="C580" s="12"/>
      <c r="E580" s="9"/>
      <c r="F580" s="10"/>
      <c r="G580" s="10"/>
      <c r="H580" s="5"/>
      <c r="N580" s="3"/>
      <c r="O580" s="3"/>
      <c r="P580" s="3"/>
      <c r="Q580" s="3"/>
      <c r="R580" s="20"/>
      <c r="S580" s="3"/>
      <c r="V580" s="19"/>
      <c r="X580" s="13" t="s">
        <v>16</v>
      </c>
      <c r="Y580" s="12"/>
      <c r="AA580" s="9"/>
      <c r="AB580" s="10"/>
      <c r="AC580" s="10"/>
      <c r="AD580" s="5"/>
      <c r="AJ580" s="3"/>
      <c r="AK580" s="3"/>
      <c r="AL580" s="3"/>
      <c r="AM580" s="3"/>
      <c r="AN580" s="20"/>
      <c r="AO580" s="3"/>
    </row>
    <row r="581" spans="2:41" x14ac:dyDescent="0.25">
      <c r="B581" s="13" t="s">
        <v>17</v>
      </c>
      <c r="C581" s="12"/>
      <c r="E581" s="161" t="s">
        <v>7</v>
      </c>
      <c r="F581" s="162"/>
      <c r="G581" s="163"/>
      <c r="H581" s="5">
        <f>SUM(H567:H580)</f>
        <v>0</v>
      </c>
      <c r="N581" s="3"/>
      <c r="O581" s="3"/>
      <c r="P581" s="3"/>
      <c r="Q581" s="3"/>
      <c r="R581" s="20"/>
      <c r="S581" s="3"/>
      <c r="V581" s="19"/>
      <c r="X581" s="13" t="s">
        <v>17</v>
      </c>
      <c r="Y581" s="12"/>
      <c r="AA581" s="161" t="s">
        <v>7</v>
      </c>
      <c r="AB581" s="162"/>
      <c r="AC581" s="163"/>
      <c r="AD581" s="5">
        <f>SUM(AD567:AD580)</f>
        <v>0</v>
      </c>
      <c r="AJ581" s="3"/>
      <c r="AK581" s="3"/>
      <c r="AL581" s="3"/>
      <c r="AM581" s="3"/>
      <c r="AN581" s="20"/>
      <c r="AO581" s="3"/>
    </row>
    <row r="582" spans="2:41" x14ac:dyDescent="0.25">
      <c r="B582" s="14"/>
      <c r="C582" s="12"/>
      <c r="E582" s="15"/>
      <c r="F582" s="15"/>
      <c r="G582" s="15"/>
      <c r="N582" s="3"/>
      <c r="O582" s="3"/>
      <c r="P582" s="3"/>
      <c r="Q582" s="3"/>
      <c r="R582" s="20"/>
      <c r="S582" s="3"/>
      <c r="V582" s="19"/>
      <c r="X582" s="14"/>
      <c r="Y582" s="12"/>
      <c r="AA582" s="15"/>
      <c r="AB582" s="15"/>
      <c r="AC582" s="15"/>
      <c r="AJ582" s="3"/>
      <c r="AK582" s="3"/>
      <c r="AL582" s="3"/>
      <c r="AM582" s="3"/>
      <c r="AN582" s="20"/>
      <c r="AO582" s="3"/>
    </row>
    <row r="583" spans="2:41" x14ac:dyDescent="0.25">
      <c r="B583" s="14"/>
      <c r="C583" s="12"/>
      <c r="N583" s="161" t="s">
        <v>7</v>
      </c>
      <c r="O583" s="162"/>
      <c r="P583" s="162"/>
      <c r="Q583" s="163"/>
      <c r="R583" s="20">
        <f>SUM(R567:R582)</f>
        <v>0</v>
      </c>
      <c r="S583" s="3"/>
      <c r="V583" s="19"/>
      <c r="X583" s="14"/>
      <c r="Y583" s="12"/>
      <c r="AJ583" s="161" t="s">
        <v>7</v>
      </c>
      <c r="AK583" s="162"/>
      <c r="AL583" s="162"/>
      <c r="AM583" s="163"/>
      <c r="AN583" s="20">
        <f>SUM(AN567:AN582)</f>
        <v>0</v>
      </c>
      <c r="AO583" s="3"/>
    </row>
    <row r="584" spans="2:41" x14ac:dyDescent="0.25">
      <c r="B584" s="14"/>
      <c r="C584" s="12"/>
      <c r="V584" s="19"/>
      <c r="X584" s="14"/>
      <c r="Y584" s="12"/>
    </row>
    <row r="585" spans="2:41" x14ac:dyDescent="0.25">
      <c r="B585" s="14"/>
      <c r="C585" s="12"/>
      <c r="V585" s="19"/>
      <c r="X585" s="14"/>
      <c r="Y585" s="12"/>
    </row>
    <row r="586" spans="2:41" x14ac:dyDescent="0.25">
      <c r="B586" s="14"/>
      <c r="C586" s="12"/>
      <c r="E586" s="16"/>
      <c r="V586" s="19"/>
      <c r="X586" s="14"/>
      <c r="Y586" s="12"/>
      <c r="AA586" s="16"/>
    </row>
    <row r="587" spans="2:41" x14ac:dyDescent="0.25">
      <c r="B587" s="14"/>
      <c r="C587" s="12"/>
      <c r="V587" s="19"/>
      <c r="X587" s="14"/>
      <c r="Y587" s="12"/>
    </row>
    <row r="588" spans="2:41" x14ac:dyDescent="0.25">
      <c r="B588" s="14"/>
      <c r="C588" s="12"/>
      <c r="V588" s="19"/>
      <c r="X588" s="14"/>
      <c r="Y588" s="12"/>
    </row>
    <row r="589" spans="2:41" x14ac:dyDescent="0.25">
      <c r="B589" s="14"/>
      <c r="C589" s="12"/>
      <c r="V589" s="19"/>
      <c r="X589" s="14"/>
      <c r="Y589" s="12"/>
    </row>
    <row r="590" spans="2:41" x14ac:dyDescent="0.25">
      <c r="B590" s="14"/>
      <c r="C590" s="12"/>
      <c r="V590" s="19"/>
      <c r="X590" s="14"/>
      <c r="Y590" s="12"/>
    </row>
    <row r="591" spans="2:41" x14ac:dyDescent="0.25">
      <c r="B591" s="13"/>
      <c r="C591" s="12"/>
      <c r="V591" s="19"/>
      <c r="X591" s="13"/>
      <c r="Y591" s="12"/>
    </row>
    <row r="592" spans="2:41" x14ac:dyDescent="0.25">
      <c r="B592" s="17" t="s">
        <v>18</v>
      </c>
      <c r="C592" s="18">
        <f>SUM(C573:C591)</f>
        <v>0</v>
      </c>
      <c r="V592" s="19"/>
      <c r="X592" s="17" t="s">
        <v>18</v>
      </c>
      <c r="Y592" s="18">
        <f>SUM(Y573:Y591)</f>
        <v>0</v>
      </c>
    </row>
    <row r="593" spans="1:43" x14ac:dyDescent="0.25">
      <c r="D593" s="30" t="s">
        <v>22</v>
      </c>
      <c r="E593" s="30" t="s">
        <v>21</v>
      </c>
      <c r="V593" s="19"/>
      <c r="Z593" s="30" t="s">
        <v>22</v>
      </c>
      <c r="AA593" s="30" t="s">
        <v>21</v>
      </c>
    </row>
    <row r="594" spans="1:43" x14ac:dyDescent="0.25">
      <c r="E594" s="1" t="s">
        <v>19</v>
      </c>
      <c r="V594" s="19"/>
      <c r="AA594" s="1" t="s">
        <v>19</v>
      </c>
    </row>
    <row r="595" spans="1:43" x14ac:dyDescent="0.25">
      <c r="V595" s="19"/>
    </row>
    <row r="596" spans="1:43" x14ac:dyDescent="0.25">
      <c r="V596" s="19"/>
    </row>
    <row r="597" spans="1:43" x14ac:dyDescent="0.25">
      <c r="V597" s="19"/>
    </row>
    <row r="598" spans="1:43" x14ac:dyDescent="0.25">
      <c r="V598" s="19"/>
    </row>
    <row r="599" spans="1:43" x14ac:dyDescent="0.25">
      <c r="V599" s="19"/>
    </row>
    <row r="600" spans="1:43" x14ac:dyDescent="0.25">
      <c r="V600" s="19"/>
    </row>
    <row r="601" spans="1:43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</row>
    <row r="602" spans="1:43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</row>
    <row r="603" spans="1:43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</row>
    <row r="604" spans="1:43" x14ac:dyDescent="0.25">
      <c r="V604" s="19"/>
    </row>
    <row r="605" spans="1:43" x14ac:dyDescent="0.25">
      <c r="H605" s="165" t="s">
        <v>30</v>
      </c>
      <c r="I605" s="165"/>
      <c r="J605" s="165"/>
      <c r="V605" s="19"/>
      <c r="AA605" s="165" t="s">
        <v>31</v>
      </c>
      <c r="AB605" s="165"/>
      <c r="AC605" s="165"/>
    </row>
    <row r="606" spans="1:43" x14ac:dyDescent="0.25">
      <c r="H606" s="165"/>
      <c r="I606" s="165"/>
      <c r="J606" s="165"/>
      <c r="V606" s="19"/>
      <c r="AA606" s="165"/>
      <c r="AB606" s="165"/>
      <c r="AC606" s="165"/>
    </row>
    <row r="607" spans="1:43" x14ac:dyDescent="0.25">
      <c r="V607" s="19"/>
    </row>
    <row r="608" spans="1:43" x14ac:dyDescent="0.25">
      <c r="V608" s="19"/>
    </row>
    <row r="609" spans="2:41" ht="23.25" x14ac:dyDescent="0.35">
      <c r="B609" s="26" t="s">
        <v>67</v>
      </c>
      <c r="V609" s="19"/>
      <c r="X609" s="24" t="s">
        <v>67</v>
      </c>
    </row>
    <row r="610" spans="2:41" ht="23.25" x14ac:dyDescent="0.35">
      <c r="B610" s="25" t="s">
        <v>32</v>
      </c>
      <c r="C610" s="22">
        <f>IF(X565="PAGADO",0,C570)</f>
        <v>190</v>
      </c>
      <c r="E610" s="166" t="s">
        <v>20</v>
      </c>
      <c r="F610" s="166"/>
      <c r="G610" s="166"/>
      <c r="H610" s="166"/>
      <c r="V610" s="19"/>
      <c r="X610" s="25" t="s">
        <v>32</v>
      </c>
      <c r="Y610" s="22">
        <f>IF(B1410="PAGADO",0,C615)</f>
        <v>190</v>
      </c>
      <c r="AA610" s="166" t="s">
        <v>20</v>
      </c>
      <c r="AB610" s="166"/>
      <c r="AC610" s="166"/>
      <c r="AD610" s="166"/>
    </row>
    <row r="611" spans="2:41" x14ac:dyDescent="0.25">
      <c r="B611" s="1" t="s">
        <v>0</v>
      </c>
      <c r="C611" s="21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9"/>
      <c r="X611" s="1" t="s">
        <v>0</v>
      </c>
      <c r="Y611" s="21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2"/>
      <c r="E612" s="4"/>
      <c r="F612" s="3"/>
      <c r="G612" s="3"/>
      <c r="H612" s="5"/>
      <c r="N612" s="3"/>
      <c r="O612" s="3"/>
      <c r="P612" s="3"/>
      <c r="Q612" s="3"/>
      <c r="R612" s="20"/>
      <c r="S612" s="3"/>
      <c r="V612" s="19"/>
      <c r="Y612" s="22"/>
      <c r="AA612" s="4"/>
      <c r="AB612" s="3"/>
      <c r="AC612" s="3"/>
      <c r="AD612" s="5"/>
      <c r="AJ612" s="3"/>
      <c r="AK612" s="3"/>
      <c r="AL612" s="3"/>
      <c r="AM612" s="3"/>
      <c r="AN612" s="20"/>
      <c r="AO612" s="3"/>
    </row>
    <row r="613" spans="2:41" x14ac:dyDescent="0.25">
      <c r="B613" s="1" t="s">
        <v>24</v>
      </c>
      <c r="C613" s="21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20"/>
      <c r="S613" s="3"/>
      <c r="V613" s="19"/>
      <c r="X613" s="1" t="s">
        <v>24</v>
      </c>
      <c r="Y613" s="21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20"/>
      <c r="AO613" s="3"/>
    </row>
    <row r="614" spans="2:41" x14ac:dyDescent="0.25">
      <c r="B614" s="1" t="s">
        <v>9</v>
      </c>
      <c r="C614" s="22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20"/>
      <c r="S614" s="3"/>
      <c r="V614" s="19"/>
      <c r="X614" s="1" t="s">
        <v>9</v>
      </c>
      <c r="Y614" s="22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20"/>
      <c r="AO614" s="3"/>
    </row>
    <row r="615" spans="2:41" x14ac:dyDescent="0.25">
      <c r="B615" s="6" t="s">
        <v>26</v>
      </c>
      <c r="C615" s="23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20"/>
      <c r="S615" s="3"/>
      <c r="V615" s="19"/>
      <c r="X615" s="6" t="s">
        <v>27</v>
      </c>
      <c r="Y615" s="23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20"/>
      <c r="AO615" s="3"/>
    </row>
    <row r="616" spans="2:41" ht="23.25" x14ac:dyDescent="0.35">
      <c r="B616" s="6"/>
      <c r="C616" s="7"/>
      <c r="E616" s="9"/>
      <c r="F616" s="10"/>
      <c r="G616" s="10"/>
      <c r="H616" s="5"/>
      <c r="N616" s="3"/>
      <c r="O616" s="3"/>
      <c r="P616" s="3"/>
      <c r="Q616" s="3"/>
      <c r="R616" s="20"/>
      <c r="S616" s="3"/>
      <c r="V616" s="19"/>
      <c r="X616" s="168" t="str">
        <f>IF(Y615&lt;0,"NO PAGAR","COBRAR'")</f>
        <v>COBRAR'</v>
      </c>
      <c r="Y616" s="168"/>
      <c r="AA616" s="9"/>
      <c r="AB616" s="10"/>
      <c r="AC616" s="10"/>
      <c r="AD616" s="5"/>
      <c r="AJ616" s="3"/>
      <c r="AK616" s="3"/>
      <c r="AL616" s="3"/>
      <c r="AM616" s="3"/>
      <c r="AN616" s="20"/>
      <c r="AO616" s="3"/>
    </row>
    <row r="617" spans="2:41" ht="23.25" x14ac:dyDescent="0.35">
      <c r="B617" s="168" t="str">
        <f>IF(C615&lt;0,"NO PAGAR","COBRAR'")</f>
        <v>COBRAR'</v>
      </c>
      <c r="C617" s="168"/>
      <c r="E617" s="9"/>
      <c r="F617" s="10"/>
      <c r="G617" s="10"/>
      <c r="H617" s="5"/>
      <c r="N617" s="3"/>
      <c r="O617" s="3"/>
      <c r="P617" s="3"/>
      <c r="Q617" s="3"/>
      <c r="R617" s="20"/>
      <c r="S617" s="3"/>
      <c r="V617" s="19"/>
      <c r="X617" s="6"/>
      <c r="Y617" s="8"/>
      <c r="AA617" s="9"/>
      <c r="AB617" s="10"/>
      <c r="AC617" s="10"/>
      <c r="AD617" s="5"/>
      <c r="AJ617" s="3"/>
      <c r="AK617" s="3"/>
      <c r="AL617" s="3"/>
      <c r="AM617" s="3"/>
      <c r="AN617" s="20"/>
      <c r="AO617" s="3"/>
    </row>
    <row r="618" spans="2:41" x14ac:dyDescent="0.25">
      <c r="B618" s="159" t="s">
        <v>9</v>
      </c>
      <c r="C618" s="160"/>
      <c r="E618" s="9"/>
      <c r="F618" s="10"/>
      <c r="G618" s="10"/>
      <c r="H618" s="5"/>
      <c r="N618" s="3"/>
      <c r="O618" s="3"/>
      <c r="P618" s="3"/>
      <c r="Q618" s="3"/>
      <c r="R618" s="20"/>
      <c r="S618" s="3"/>
      <c r="V618" s="19"/>
      <c r="X618" s="159" t="s">
        <v>9</v>
      </c>
      <c r="Y618" s="160"/>
      <c r="AA618" s="9"/>
      <c r="AB618" s="10"/>
      <c r="AC618" s="10"/>
      <c r="AD618" s="5"/>
      <c r="AJ618" s="3"/>
      <c r="AK618" s="3"/>
      <c r="AL618" s="3"/>
      <c r="AM618" s="3"/>
      <c r="AN618" s="20"/>
      <c r="AO618" s="3"/>
    </row>
    <row r="619" spans="2:41" x14ac:dyDescent="0.25">
      <c r="B619" s="11" t="str">
        <f>IF(Y570&lt;0,"SALDO ADELANTADO","SALDO A FAVOR '")</f>
        <v>SALDO A FAVOR '</v>
      </c>
      <c r="C619" s="12" t="b">
        <f>IF(Y570&lt;=0,Y570*-1)</f>
        <v>0</v>
      </c>
      <c r="E619" s="9"/>
      <c r="F619" s="10"/>
      <c r="G619" s="10"/>
      <c r="H619" s="5"/>
      <c r="N619" s="3"/>
      <c r="O619" s="3"/>
      <c r="P619" s="3"/>
      <c r="Q619" s="3"/>
      <c r="R619" s="20"/>
      <c r="S619" s="3"/>
      <c r="V619" s="19"/>
      <c r="X619" s="11" t="str">
        <f>IF(C615&lt;0,"SALDO ADELANTADO","SALDO A FAVOR'")</f>
        <v>SALDO A FAVOR'</v>
      </c>
      <c r="Y619" s="12" t="b">
        <f>IF(C615&lt;=0,C615*-1)</f>
        <v>0</v>
      </c>
      <c r="AA619" s="9"/>
      <c r="AB619" s="10"/>
      <c r="AC619" s="10"/>
      <c r="AD619" s="5"/>
      <c r="AJ619" s="3"/>
      <c r="AK619" s="3"/>
      <c r="AL619" s="3"/>
      <c r="AM619" s="3"/>
      <c r="AN619" s="20"/>
      <c r="AO619" s="3"/>
    </row>
    <row r="620" spans="2:41" x14ac:dyDescent="0.25">
      <c r="B620" s="13" t="s">
        <v>10</v>
      </c>
      <c r="C620" s="12">
        <f>R628</f>
        <v>0</v>
      </c>
      <c r="E620" s="9"/>
      <c r="F620" s="10"/>
      <c r="G620" s="10"/>
      <c r="H620" s="5"/>
      <c r="N620" s="3"/>
      <c r="O620" s="3"/>
      <c r="P620" s="3"/>
      <c r="Q620" s="3"/>
      <c r="R620" s="20"/>
      <c r="S620" s="3"/>
      <c r="V620" s="19"/>
      <c r="X620" s="13" t="s">
        <v>10</v>
      </c>
      <c r="Y620" s="12">
        <f>AN628</f>
        <v>0</v>
      </c>
      <c r="AA620" s="9"/>
      <c r="AB620" s="10"/>
      <c r="AC620" s="10"/>
      <c r="AD620" s="5"/>
      <c r="AJ620" s="3"/>
      <c r="AK620" s="3"/>
      <c r="AL620" s="3"/>
      <c r="AM620" s="3"/>
      <c r="AN620" s="20"/>
      <c r="AO620" s="3"/>
    </row>
    <row r="621" spans="2:41" x14ac:dyDescent="0.25">
      <c r="B621" s="13" t="s">
        <v>11</v>
      </c>
      <c r="C621" s="12"/>
      <c r="E621" s="9"/>
      <c r="F621" s="10"/>
      <c r="G621" s="10"/>
      <c r="H621" s="5"/>
      <c r="N621" s="3"/>
      <c r="O621" s="3"/>
      <c r="P621" s="3"/>
      <c r="Q621" s="3"/>
      <c r="R621" s="20"/>
      <c r="S621" s="3"/>
      <c r="V621" s="19"/>
      <c r="X621" s="13" t="s">
        <v>11</v>
      </c>
      <c r="Y621" s="12"/>
      <c r="AA621" s="9"/>
      <c r="AB621" s="10"/>
      <c r="AC621" s="10"/>
      <c r="AD621" s="5"/>
      <c r="AJ621" s="3"/>
      <c r="AK621" s="3"/>
      <c r="AL621" s="3"/>
      <c r="AM621" s="3"/>
      <c r="AN621" s="20"/>
      <c r="AO621" s="3"/>
    </row>
    <row r="622" spans="2:41" x14ac:dyDescent="0.25">
      <c r="B622" s="13" t="s">
        <v>12</v>
      </c>
      <c r="C622" s="12"/>
      <c r="E622" s="9"/>
      <c r="F622" s="10"/>
      <c r="G622" s="10"/>
      <c r="H622" s="5"/>
      <c r="N622" s="3"/>
      <c r="O622" s="3"/>
      <c r="P622" s="3"/>
      <c r="Q622" s="3"/>
      <c r="R622" s="20"/>
      <c r="S622" s="3"/>
      <c r="V622" s="19"/>
      <c r="X622" s="13" t="s">
        <v>12</v>
      </c>
      <c r="Y622" s="12"/>
      <c r="AA622" s="9"/>
      <c r="AB622" s="10"/>
      <c r="AC622" s="10"/>
      <c r="AD622" s="5"/>
      <c r="AJ622" s="3"/>
      <c r="AK622" s="3"/>
      <c r="AL622" s="3"/>
      <c r="AM622" s="3"/>
      <c r="AN622" s="20"/>
      <c r="AO622" s="3"/>
    </row>
    <row r="623" spans="2:41" x14ac:dyDescent="0.25">
      <c r="B623" s="13" t="s">
        <v>13</v>
      </c>
      <c r="C623" s="12"/>
      <c r="E623" s="9"/>
      <c r="F623" s="10"/>
      <c r="G623" s="10"/>
      <c r="H623" s="5"/>
      <c r="N623" s="3"/>
      <c r="O623" s="3"/>
      <c r="P623" s="3"/>
      <c r="Q623" s="3"/>
      <c r="R623" s="20"/>
      <c r="S623" s="3"/>
      <c r="V623" s="19"/>
      <c r="X623" s="13" t="s">
        <v>13</v>
      </c>
      <c r="Y623" s="12"/>
      <c r="AA623" s="9"/>
      <c r="AB623" s="10"/>
      <c r="AC623" s="10"/>
      <c r="AD623" s="5"/>
      <c r="AJ623" s="3"/>
      <c r="AK623" s="3"/>
      <c r="AL623" s="3"/>
      <c r="AM623" s="3"/>
      <c r="AN623" s="20"/>
      <c r="AO623" s="3"/>
    </row>
    <row r="624" spans="2:41" x14ac:dyDescent="0.25">
      <c r="B624" s="13" t="s">
        <v>14</v>
      </c>
      <c r="C624" s="12"/>
      <c r="E624" s="9"/>
      <c r="F624" s="10"/>
      <c r="G624" s="10"/>
      <c r="H624" s="5"/>
      <c r="N624" s="3"/>
      <c r="O624" s="3"/>
      <c r="P624" s="3"/>
      <c r="Q624" s="3"/>
      <c r="R624" s="20"/>
      <c r="S624" s="3"/>
      <c r="V624" s="19"/>
      <c r="X624" s="13" t="s">
        <v>14</v>
      </c>
      <c r="Y624" s="12"/>
      <c r="AA624" s="9"/>
      <c r="AB624" s="10"/>
      <c r="AC624" s="10"/>
      <c r="AD624" s="5"/>
      <c r="AJ624" s="3"/>
      <c r="AK624" s="3"/>
      <c r="AL624" s="3"/>
      <c r="AM624" s="3"/>
      <c r="AN624" s="20"/>
      <c r="AO624" s="3"/>
    </row>
    <row r="625" spans="2:41" x14ac:dyDescent="0.25">
      <c r="B625" s="13" t="s">
        <v>15</v>
      </c>
      <c r="C625" s="12"/>
      <c r="E625" s="9"/>
      <c r="F625" s="10"/>
      <c r="G625" s="10"/>
      <c r="H625" s="5"/>
      <c r="N625" s="3"/>
      <c r="O625" s="3"/>
      <c r="P625" s="3"/>
      <c r="Q625" s="3"/>
      <c r="R625" s="20"/>
      <c r="S625" s="3"/>
      <c r="V625" s="19"/>
      <c r="X625" s="13" t="s">
        <v>15</v>
      </c>
      <c r="Y625" s="12"/>
      <c r="AA625" s="9"/>
      <c r="AB625" s="10"/>
      <c r="AC625" s="10"/>
      <c r="AD625" s="5"/>
      <c r="AJ625" s="3"/>
      <c r="AK625" s="3"/>
      <c r="AL625" s="3"/>
      <c r="AM625" s="3"/>
      <c r="AN625" s="20"/>
      <c r="AO625" s="3"/>
    </row>
    <row r="626" spans="2:41" x14ac:dyDescent="0.25">
      <c r="B626" s="13" t="s">
        <v>16</v>
      </c>
      <c r="C626" s="12"/>
      <c r="E626" s="161" t="s">
        <v>7</v>
      </c>
      <c r="F626" s="162"/>
      <c r="G626" s="163"/>
      <c r="H626" s="5">
        <f>SUM(H612:H625)</f>
        <v>0</v>
      </c>
      <c r="N626" s="3"/>
      <c r="O626" s="3"/>
      <c r="P626" s="3"/>
      <c r="Q626" s="3"/>
      <c r="R626" s="20"/>
      <c r="S626" s="3"/>
      <c r="V626" s="19"/>
      <c r="X626" s="13" t="s">
        <v>16</v>
      </c>
      <c r="Y626" s="12"/>
      <c r="AA626" s="161" t="s">
        <v>7</v>
      </c>
      <c r="AB626" s="162"/>
      <c r="AC626" s="163"/>
      <c r="AD626" s="5">
        <f>SUM(AD612:AD625)</f>
        <v>0</v>
      </c>
      <c r="AJ626" s="3"/>
      <c r="AK626" s="3"/>
      <c r="AL626" s="3"/>
      <c r="AM626" s="3"/>
      <c r="AN626" s="20"/>
      <c r="AO626" s="3"/>
    </row>
    <row r="627" spans="2:41" x14ac:dyDescent="0.25">
      <c r="B627" s="13" t="s">
        <v>17</v>
      </c>
      <c r="C627" s="12"/>
      <c r="E627" s="15"/>
      <c r="F627" s="15"/>
      <c r="G627" s="15"/>
      <c r="N627" s="3"/>
      <c r="O627" s="3"/>
      <c r="P627" s="3"/>
      <c r="Q627" s="3"/>
      <c r="R627" s="20"/>
      <c r="S627" s="3"/>
      <c r="V627" s="19"/>
      <c r="X627" s="13" t="s">
        <v>17</v>
      </c>
      <c r="Y627" s="12"/>
      <c r="AA627" s="15"/>
      <c r="AB627" s="15"/>
      <c r="AC627" s="15"/>
      <c r="AJ627" s="3"/>
      <c r="AK627" s="3"/>
      <c r="AL627" s="3"/>
      <c r="AM627" s="3"/>
      <c r="AN627" s="20"/>
      <c r="AO627" s="3"/>
    </row>
    <row r="628" spans="2:41" x14ac:dyDescent="0.25">
      <c r="B628" s="14"/>
      <c r="C628" s="12"/>
      <c r="N628" s="161" t="s">
        <v>7</v>
      </c>
      <c r="O628" s="162"/>
      <c r="P628" s="162"/>
      <c r="Q628" s="163"/>
      <c r="R628" s="20">
        <f>SUM(R612:R627)</f>
        <v>0</v>
      </c>
      <c r="S628" s="3"/>
      <c r="V628" s="19"/>
      <c r="X628" s="14"/>
      <c r="Y628" s="12"/>
      <c r="AJ628" s="161" t="s">
        <v>7</v>
      </c>
      <c r="AK628" s="162"/>
      <c r="AL628" s="162"/>
      <c r="AM628" s="163"/>
      <c r="AN628" s="20">
        <f>SUM(AN612:AN627)</f>
        <v>0</v>
      </c>
      <c r="AO628" s="3"/>
    </row>
    <row r="629" spans="2:41" x14ac:dyDescent="0.25">
      <c r="B629" s="14"/>
      <c r="C629" s="12"/>
      <c r="V629" s="19"/>
      <c r="X629" s="14"/>
      <c r="Y629" s="12"/>
    </row>
    <row r="630" spans="2:41" x14ac:dyDescent="0.25">
      <c r="B630" s="14"/>
      <c r="C630" s="12"/>
      <c r="V630" s="19"/>
      <c r="X630" s="14"/>
      <c r="Y630" s="12"/>
    </row>
    <row r="631" spans="2:41" x14ac:dyDescent="0.25">
      <c r="B631" s="14"/>
      <c r="C631" s="12"/>
      <c r="E631" s="16"/>
      <c r="V631" s="19"/>
      <c r="X631" s="14"/>
      <c r="Y631" s="12"/>
      <c r="AA631" s="16"/>
    </row>
    <row r="632" spans="2:41" x14ac:dyDescent="0.25">
      <c r="B632" s="14"/>
      <c r="C632" s="12"/>
      <c r="V632" s="19"/>
      <c r="X632" s="14"/>
      <c r="Y632" s="12"/>
    </row>
    <row r="633" spans="2:41" x14ac:dyDescent="0.25">
      <c r="B633" s="14"/>
      <c r="C633" s="12"/>
      <c r="V633" s="19"/>
      <c r="X633" s="14"/>
      <c r="Y633" s="12"/>
    </row>
    <row r="634" spans="2:41" x14ac:dyDescent="0.25">
      <c r="B634" s="14"/>
      <c r="C634" s="12"/>
      <c r="V634" s="19"/>
      <c r="X634" s="14"/>
      <c r="Y634" s="12"/>
    </row>
    <row r="635" spans="2:41" x14ac:dyDescent="0.25">
      <c r="B635" s="14"/>
      <c r="C635" s="12"/>
      <c r="V635" s="19"/>
      <c r="X635" s="14"/>
      <c r="Y635" s="12"/>
    </row>
    <row r="636" spans="2:41" x14ac:dyDescent="0.25">
      <c r="B636" s="14"/>
      <c r="C636" s="12"/>
      <c r="V636" s="19"/>
      <c r="X636" s="14"/>
      <c r="Y636" s="12"/>
    </row>
    <row r="637" spans="2:41" x14ac:dyDescent="0.25">
      <c r="B637" s="13"/>
      <c r="C637" s="12"/>
      <c r="V637" s="19"/>
      <c r="X637" s="13"/>
      <c r="Y637" s="12"/>
    </row>
    <row r="638" spans="2:41" x14ac:dyDescent="0.25">
      <c r="B638" s="17" t="s">
        <v>18</v>
      </c>
      <c r="C638" s="18">
        <f>SUM(C619:C637)</f>
        <v>0</v>
      </c>
      <c r="D638" s="30" t="s">
        <v>22</v>
      </c>
      <c r="E638" s="30" t="s">
        <v>21</v>
      </c>
      <c r="V638" s="19"/>
      <c r="X638" s="17" t="s">
        <v>18</v>
      </c>
      <c r="Y638" s="18">
        <f>SUM(Y619:Y637)</f>
        <v>0</v>
      </c>
      <c r="Z638" s="30" t="s">
        <v>22</v>
      </c>
      <c r="AA638" s="30" t="s">
        <v>21</v>
      </c>
    </row>
    <row r="639" spans="2:41" x14ac:dyDescent="0.25">
      <c r="E639" s="1" t="s">
        <v>19</v>
      </c>
      <c r="V639" s="19"/>
      <c r="AA639" s="1" t="s">
        <v>19</v>
      </c>
    </row>
    <row r="640" spans="2:41" x14ac:dyDescent="0.25">
      <c r="V640" s="19"/>
    </row>
    <row r="641" spans="8:31" x14ac:dyDescent="0.25">
      <c r="V641" s="19"/>
    </row>
    <row r="642" spans="8:31" x14ac:dyDescent="0.25">
      <c r="V642" s="19"/>
    </row>
    <row r="643" spans="8:31" x14ac:dyDescent="0.25">
      <c r="V643" s="19"/>
    </row>
    <row r="644" spans="8:31" x14ac:dyDescent="0.25">
      <c r="V644" s="19"/>
    </row>
    <row r="645" spans="8:31" x14ac:dyDescent="0.25">
      <c r="V645" s="19"/>
    </row>
    <row r="646" spans="8:31" x14ac:dyDescent="0.25">
      <c r="V646" s="19"/>
    </row>
    <row r="647" spans="8:31" x14ac:dyDescent="0.25">
      <c r="V647" s="19"/>
    </row>
    <row r="648" spans="8:31" x14ac:dyDescent="0.25">
      <c r="V648" s="19"/>
    </row>
    <row r="649" spans="8:31" x14ac:dyDescent="0.25">
      <c r="V649" s="19"/>
    </row>
    <row r="650" spans="8:31" x14ac:dyDescent="0.25">
      <c r="V650" s="19"/>
    </row>
    <row r="651" spans="8:31" x14ac:dyDescent="0.25">
      <c r="V651" s="19"/>
    </row>
    <row r="652" spans="8:31" x14ac:dyDescent="0.25">
      <c r="V652" s="19"/>
      <c r="AC652" s="164" t="s">
        <v>29</v>
      </c>
      <c r="AD652" s="164"/>
      <c r="AE652" s="164"/>
    </row>
    <row r="653" spans="8:31" x14ac:dyDescent="0.25">
      <c r="H653" s="165" t="s">
        <v>28</v>
      </c>
      <c r="I653" s="165"/>
      <c r="J653" s="165"/>
      <c r="V653" s="19"/>
      <c r="AC653" s="164"/>
      <c r="AD653" s="164"/>
      <c r="AE653" s="164"/>
    </row>
    <row r="654" spans="8:31" x14ac:dyDescent="0.25">
      <c r="H654" s="165"/>
      <c r="I654" s="165"/>
      <c r="J654" s="165"/>
      <c r="V654" s="19"/>
      <c r="AC654" s="164"/>
      <c r="AD654" s="164"/>
      <c r="AE654" s="164"/>
    </row>
    <row r="655" spans="8:31" x14ac:dyDescent="0.25">
      <c r="V655" s="19"/>
    </row>
    <row r="656" spans="8:31" x14ac:dyDescent="0.25">
      <c r="V656" s="19"/>
    </row>
    <row r="657" spans="2:41" ht="23.25" x14ac:dyDescent="0.35">
      <c r="B657" s="24" t="s">
        <v>68</v>
      </c>
      <c r="V657" s="19"/>
      <c r="X657" s="24" t="s">
        <v>68</v>
      </c>
    </row>
    <row r="658" spans="2:41" ht="23.25" x14ac:dyDescent="0.35">
      <c r="B658" s="25" t="s">
        <v>32</v>
      </c>
      <c r="C658" s="22">
        <f>IF(X610="PAGADO",0,Y615)</f>
        <v>190</v>
      </c>
      <c r="E658" s="166" t="s">
        <v>20</v>
      </c>
      <c r="F658" s="166"/>
      <c r="G658" s="166"/>
      <c r="H658" s="166"/>
      <c r="V658" s="19"/>
      <c r="X658" s="25" t="s">
        <v>32</v>
      </c>
      <c r="Y658" s="22">
        <f>IF(B658="PAGADO",0,C663)</f>
        <v>190</v>
      </c>
      <c r="AA658" s="166" t="s">
        <v>20</v>
      </c>
      <c r="AB658" s="166"/>
      <c r="AC658" s="166"/>
      <c r="AD658" s="166"/>
    </row>
    <row r="659" spans="2:41" x14ac:dyDescent="0.25">
      <c r="B659" s="1" t="s">
        <v>0</v>
      </c>
      <c r="C659" s="21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9"/>
      <c r="X659" s="1" t="s">
        <v>0</v>
      </c>
      <c r="Y659" s="21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2"/>
      <c r="E660" s="4"/>
      <c r="F660" s="3"/>
      <c r="G660" s="3"/>
      <c r="H660" s="5"/>
      <c r="N660" s="3"/>
      <c r="O660" s="3"/>
      <c r="P660" s="3"/>
      <c r="Q660" s="3"/>
      <c r="R660" s="20"/>
      <c r="S660" s="3"/>
      <c r="V660" s="19"/>
      <c r="Y660" s="22"/>
      <c r="AA660" s="4"/>
      <c r="AB660" s="3"/>
      <c r="AC660" s="3"/>
      <c r="AD660" s="5"/>
      <c r="AJ660" s="3"/>
      <c r="AK660" s="3"/>
      <c r="AL660" s="3"/>
      <c r="AM660" s="3"/>
      <c r="AN660" s="20"/>
      <c r="AO660" s="3"/>
    </row>
    <row r="661" spans="2:41" x14ac:dyDescent="0.25">
      <c r="B661" s="1" t="s">
        <v>24</v>
      </c>
      <c r="C661" s="21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20"/>
      <c r="S661" s="3"/>
      <c r="V661" s="19"/>
      <c r="X661" s="1" t="s">
        <v>24</v>
      </c>
      <c r="Y661" s="21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20"/>
      <c r="AO661" s="3"/>
    </row>
    <row r="662" spans="2:41" x14ac:dyDescent="0.25">
      <c r="B662" s="1" t="s">
        <v>9</v>
      </c>
      <c r="C662" s="22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20"/>
      <c r="S662" s="3"/>
      <c r="V662" s="19"/>
      <c r="X662" s="1" t="s">
        <v>9</v>
      </c>
      <c r="Y662" s="22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20"/>
      <c r="AO662" s="3"/>
    </row>
    <row r="663" spans="2:41" x14ac:dyDescent="0.25">
      <c r="B663" s="6" t="s">
        <v>25</v>
      </c>
      <c r="C663" s="23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20"/>
      <c r="S663" s="3"/>
      <c r="V663" s="19"/>
      <c r="X663" s="6" t="s">
        <v>8</v>
      </c>
      <c r="Y663" s="23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20"/>
      <c r="AO663" s="3"/>
    </row>
    <row r="664" spans="2:41" ht="26.25" x14ac:dyDescent="0.4">
      <c r="B664" s="167" t="str">
        <f>IF(C663&lt;0,"NO PAGAR","COBRAR")</f>
        <v>COBRAR</v>
      </c>
      <c r="C664" s="167"/>
      <c r="E664" s="9"/>
      <c r="F664" s="10"/>
      <c r="G664" s="10"/>
      <c r="H664" s="5"/>
      <c r="N664" s="3"/>
      <c r="O664" s="3"/>
      <c r="P664" s="3"/>
      <c r="Q664" s="3"/>
      <c r="R664" s="20"/>
      <c r="S664" s="3"/>
      <c r="V664" s="19"/>
      <c r="X664" s="167" t="str">
        <f>IF(Y663&lt;0,"NO PAGAR","COBRAR")</f>
        <v>COBRAR</v>
      </c>
      <c r="Y664" s="167"/>
      <c r="AA664" s="9"/>
      <c r="AB664" s="10"/>
      <c r="AC664" s="10"/>
      <c r="AD664" s="5"/>
      <c r="AJ664" s="3"/>
      <c r="AK664" s="3"/>
      <c r="AL664" s="3"/>
      <c r="AM664" s="3"/>
      <c r="AN664" s="20"/>
      <c r="AO664" s="3"/>
    </row>
    <row r="665" spans="2:41" x14ac:dyDescent="0.25">
      <c r="B665" s="159" t="s">
        <v>9</v>
      </c>
      <c r="C665" s="160"/>
      <c r="E665" s="9"/>
      <c r="F665" s="10"/>
      <c r="G665" s="10"/>
      <c r="H665" s="5"/>
      <c r="N665" s="3"/>
      <c r="O665" s="3"/>
      <c r="P665" s="3"/>
      <c r="Q665" s="3"/>
      <c r="R665" s="20"/>
      <c r="S665" s="3"/>
      <c r="V665" s="19"/>
      <c r="X665" s="159" t="s">
        <v>9</v>
      </c>
      <c r="Y665" s="160"/>
      <c r="AA665" s="9"/>
      <c r="AB665" s="10"/>
      <c r="AC665" s="10"/>
      <c r="AD665" s="5"/>
      <c r="AJ665" s="3"/>
      <c r="AK665" s="3"/>
      <c r="AL665" s="3"/>
      <c r="AM665" s="3"/>
      <c r="AN665" s="20"/>
      <c r="AO665" s="3"/>
    </row>
    <row r="666" spans="2:41" x14ac:dyDescent="0.25">
      <c r="B666" s="11" t="str">
        <f>IF(C699&lt;0,"SALDO A FAVOR","SALDO ADELANTAD0'")</f>
        <v>SALDO ADELANTAD0'</v>
      </c>
      <c r="C666" s="12" t="b">
        <f>IF(Y610&lt;=0,Y610*-1)</f>
        <v>0</v>
      </c>
      <c r="E666" s="9"/>
      <c r="F666" s="10"/>
      <c r="G666" s="10"/>
      <c r="H666" s="5"/>
      <c r="N666" s="3"/>
      <c r="O666" s="3"/>
      <c r="P666" s="3"/>
      <c r="Q666" s="3"/>
      <c r="R666" s="20"/>
      <c r="S666" s="3"/>
      <c r="V666" s="19"/>
      <c r="X666" s="11" t="str">
        <f>IF(C663&lt;0,"SALDO ADELANTADO","SALDO A FAVOR'")</f>
        <v>SALDO A FAVOR'</v>
      </c>
      <c r="Y666" s="12" t="b">
        <f>IF(C663&lt;=0,C663*-1)</f>
        <v>0</v>
      </c>
      <c r="AA666" s="9"/>
      <c r="AB666" s="10"/>
      <c r="AC666" s="10"/>
      <c r="AD666" s="5"/>
      <c r="AJ666" s="3"/>
      <c r="AK666" s="3"/>
      <c r="AL666" s="3"/>
      <c r="AM666" s="3"/>
      <c r="AN666" s="20"/>
      <c r="AO666" s="3"/>
    </row>
    <row r="667" spans="2:41" x14ac:dyDescent="0.25">
      <c r="B667" s="13" t="s">
        <v>10</v>
      </c>
      <c r="C667" s="12">
        <f>R676</f>
        <v>0</v>
      </c>
      <c r="E667" s="9"/>
      <c r="F667" s="10"/>
      <c r="G667" s="10"/>
      <c r="H667" s="5"/>
      <c r="N667" s="3"/>
      <c r="O667" s="3"/>
      <c r="P667" s="3"/>
      <c r="Q667" s="3"/>
      <c r="R667" s="20"/>
      <c r="S667" s="3"/>
      <c r="V667" s="19"/>
      <c r="X667" s="13" t="s">
        <v>10</v>
      </c>
      <c r="Y667" s="12">
        <f>AN676</f>
        <v>0</v>
      </c>
      <c r="AA667" s="9"/>
      <c r="AB667" s="10"/>
      <c r="AC667" s="10"/>
      <c r="AD667" s="5"/>
      <c r="AJ667" s="3"/>
      <c r="AK667" s="3"/>
      <c r="AL667" s="3"/>
      <c r="AM667" s="3"/>
      <c r="AN667" s="20"/>
      <c r="AO667" s="3"/>
    </row>
    <row r="668" spans="2:41" x14ac:dyDescent="0.25">
      <c r="B668" s="13" t="s">
        <v>11</v>
      </c>
      <c r="C668" s="12"/>
      <c r="E668" s="9"/>
      <c r="F668" s="10"/>
      <c r="G668" s="10"/>
      <c r="H668" s="5"/>
      <c r="N668" s="3"/>
      <c r="O668" s="3"/>
      <c r="P668" s="3"/>
      <c r="Q668" s="3"/>
      <c r="R668" s="20"/>
      <c r="S668" s="3"/>
      <c r="V668" s="19"/>
      <c r="X668" s="13" t="s">
        <v>11</v>
      </c>
      <c r="Y668" s="12"/>
      <c r="AA668" s="9"/>
      <c r="AB668" s="10"/>
      <c r="AC668" s="10"/>
      <c r="AD668" s="5"/>
      <c r="AJ668" s="3"/>
      <c r="AK668" s="3"/>
      <c r="AL668" s="3"/>
      <c r="AM668" s="3"/>
      <c r="AN668" s="20"/>
      <c r="AO668" s="3"/>
    </row>
    <row r="669" spans="2:41" x14ac:dyDescent="0.25">
      <c r="B669" s="13" t="s">
        <v>12</v>
      </c>
      <c r="C669" s="12"/>
      <c r="E669" s="9"/>
      <c r="F669" s="10"/>
      <c r="G669" s="10"/>
      <c r="H669" s="5"/>
      <c r="N669" s="3"/>
      <c r="O669" s="3"/>
      <c r="P669" s="3"/>
      <c r="Q669" s="3"/>
      <c r="R669" s="20"/>
      <c r="S669" s="3"/>
      <c r="V669" s="19"/>
      <c r="X669" s="13" t="s">
        <v>12</v>
      </c>
      <c r="Y669" s="12"/>
      <c r="AA669" s="9"/>
      <c r="AB669" s="10"/>
      <c r="AC669" s="10"/>
      <c r="AD669" s="5"/>
      <c r="AJ669" s="3"/>
      <c r="AK669" s="3"/>
      <c r="AL669" s="3"/>
      <c r="AM669" s="3"/>
      <c r="AN669" s="20"/>
      <c r="AO669" s="3"/>
    </row>
    <row r="670" spans="2:41" x14ac:dyDescent="0.25">
      <c r="B670" s="13" t="s">
        <v>13</v>
      </c>
      <c r="C670" s="12"/>
      <c r="E670" s="9"/>
      <c r="F670" s="10"/>
      <c r="G670" s="10"/>
      <c r="H670" s="5"/>
      <c r="N670" s="3"/>
      <c r="O670" s="3"/>
      <c r="P670" s="3"/>
      <c r="Q670" s="3"/>
      <c r="R670" s="20"/>
      <c r="S670" s="3"/>
      <c r="V670" s="19"/>
      <c r="X670" s="13" t="s">
        <v>13</v>
      </c>
      <c r="Y670" s="12"/>
      <c r="AA670" s="9"/>
      <c r="AB670" s="10"/>
      <c r="AC670" s="10"/>
      <c r="AD670" s="5"/>
      <c r="AJ670" s="3"/>
      <c r="AK670" s="3"/>
      <c r="AL670" s="3"/>
      <c r="AM670" s="3"/>
      <c r="AN670" s="20"/>
      <c r="AO670" s="3"/>
    </row>
    <row r="671" spans="2:41" x14ac:dyDescent="0.25">
      <c r="B671" s="13" t="s">
        <v>14</v>
      </c>
      <c r="C671" s="12"/>
      <c r="E671" s="9"/>
      <c r="F671" s="10"/>
      <c r="G671" s="10"/>
      <c r="H671" s="5"/>
      <c r="N671" s="3"/>
      <c r="O671" s="3"/>
      <c r="P671" s="3"/>
      <c r="Q671" s="3"/>
      <c r="R671" s="20"/>
      <c r="S671" s="3"/>
      <c r="V671" s="19"/>
      <c r="X671" s="13" t="s">
        <v>14</v>
      </c>
      <c r="Y671" s="12"/>
      <c r="AA671" s="9"/>
      <c r="AB671" s="10"/>
      <c r="AC671" s="10"/>
      <c r="AD671" s="5"/>
      <c r="AJ671" s="3"/>
      <c r="AK671" s="3"/>
      <c r="AL671" s="3"/>
      <c r="AM671" s="3"/>
      <c r="AN671" s="20"/>
      <c r="AO671" s="3"/>
    </row>
    <row r="672" spans="2:41" x14ac:dyDescent="0.25">
      <c r="B672" s="13" t="s">
        <v>15</v>
      </c>
      <c r="C672" s="12"/>
      <c r="E672" s="9"/>
      <c r="F672" s="10"/>
      <c r="G672" s="10"/>
      <c r="H672" s="5"/>
      <c r="N672" s="3"/>
      <c r="O672" s="3"/>
      <c r="P672" s="3"/>
      <c r="Q672" s="3"/>
      <c r="R672" s="20"/>
      <c r="S672" s="3"/>
      <c r="V672" s="19"/>
      <c r="X672" s="13" t="s">
        <v>15</v>
      </c>
      <c r="Y672" s="12"/>
      <c r="AA672" s="9"/>
      <c r="AB672" s="10"/>
      <c r="AC672" s="10"/>
      <c r="AD672" s="5"/>
      <c r="AJ672" s="3"/>
      <c r="AK672" s="3"/>
      <c r="AL672" s="3"/>
      <c r="AM672" s="3"/>
      <c r="AN672" s="20"/>
      <c r="AO672" s="3"/>
    </row>
    <row r="673" spans="2:41" x14ac:dyDescent="0.25">
      <c r="B673" s="13" t="s">
        <v>16</v>
      </c>
      <c r="C673" s="12"/>
      <c r="E673" s="9"/>
      <c r="F673" s="10"/>
      <c r="G673" s="10"/>
      <c r="H673" s="5"/>
      <c r="N673" s="3"/>
      <c r="O673" s="3"/>
      <c r="P673" s="3"/>
      <c r="Q673" s="3"/>
      <c r="R673" s="20"/>
      <c r="S673" s="3"/>
      <c r="V673" s="19"/>
      <c r="X673" s="13" t="s">
        <v>16</v>
      </c>
      <c r="Y673" s="12"/>
      <c r="AA673" s="9"/>
      <c r="AB673" s="10"/>
      <c r="AC673" s="10"/>
      <c r="AD673" s="5"/>
      <c r="AJ673" s="3"/>
      <c r="AK673" s="3"/>
      <c r="AL673" s="3"/>
      <c r="AM673" s="3"/>
      <c r="AN673" s="20"/>
      <c r="AO673" s="3"/>
    </row>
    <row r="674" spans="2:41" x14ac:dyDescent="0.25">
      <c r="B674" s="13" t="s">
        <v>17</v>
      </c>
      <c r="C674" s="12"/>
      <c r="E674" s="161" t="s">
        <v>7</v>
      </c>
      <c r="F674" s="162"/>
      <c r="G674" s="163"/>
      <c r="H674" s="5">
        <f>SUM(H660:H673)</f>
        <v>0</v>
      </c>
      <c r="N674" s="3"/>
      <c r="O674" s="3"/>
      <c r="P674" s="3"/>
      <c r="Q674" s="3"/>
      <c r="R674" s="20"/>
      <c r="S674" s="3"/>
      <c r="V674" s="19"/>
      <c r="X674" s="13" t="s">
        <v>17</v>
      </c>
      <c r="Y674" s="12"/>
      <c r="AA674" s="161" t="s">
        <v>7</v>
      </c>
      <c r="AB674" s="162"/>
      <c r="AC674" s="163"/>
      <c r="AD674" s="5">
        <f>SUM(AD660:AD673)</f>
        <v>0</v>
      </c>
      <c r="AJ674" s="3"/>
      <c r="AK674" s="3"/>
      <c r="AL674" s="3"/>
      <c r="AM674" s="3"/>
      <c r="AN674" s="20"/>
      <c r="AO674" s="3"/>
    </row>
    <row r="675" spans="2:41" x14ac:dyDescent="0.25">
      <c r="B675" s="14"/>
      <c r="C675" s="12"/>
      <c r="E675" s="15"/>
      <c r="F675" s="15"/>
      <c r="G675" s="15"/>
      <c r="N675" s="3"/>
      <c r="O675" s="3"/>
      <c r="P675" s="3"/>
      <c r="Q675" s="3"/>
      <c r="R675" s="20"/>
      <c r="S675" s="3"/>
      <c r="V675" s="19"/>
      <c r="X675" s="14"/>
      <c r="Y675" s="12"/>
      <c r="AA675" s="15"/>
      <c r="AB675" s="15"/>
      <c r="AC675" s="15"/>
      <c r="AJ675" s="3"/>
      <c r="AK675" s="3"/>
      <c r="AL675" s="3"/>
      <c r="AM675" s="3"/>
      <c r="AN675" s="20"/>
      <c r="AO675" s="3"/>
    </row>
    <row r="676" spans="2:41" x14ac:dyDescent="0.25">
      <c r="B676" s="14"/>
      <c r="C676" s="12"/>
      <c r="N676" s="161" t="s">
        <v>7</v>
      </c>
      <c r="O676" s="162"/>
      <c r="P676" s="162"/>
      <c r="Q676" s="163"/>
      <c r="R676" s="20">
        <f>SUM(R660:R675)</f>
        <v>0</v>
      </c>
      <c r="S676" s="3"/>
      <c r="V676" s="19"/>
      <c r="X676" s="14"/>
      <c r="Y676" s="12"/>
      <c r="AJ676" s="161" t="s">
        <v>7</v>
      </c>
      <c r="AK676" s="162"/>
      <c r="AL676" s="162"/>
      <c r="AM676" s="163"/>
      <c r="AN676" s="20">
        <f>SUM(AN660:AN675)</f>
        <v>0</v>
      </c>
      <c r="AO676" s="3"/>
    </row>
    <row r="677" spans="2:41" x14ac:dyDescent="0.25">
      <c r="B677" s="14"/>
      <c r="C677" s="12"/>
      <c r="V677" s="19"/>
      <c r="X677" s="14"/>
      <c r="Y677" s="12"/>
    </row>
    <row r="678" spans="2:41" x14ac:dyDescent="0.25">
      <c r="B678" s="14"/>
      <c r="C678" s="12"/>
      <c r="V678" s="19"/>
      <c r="X678" s="14"/>
      <c r="Y678" s="12"/>
    </row>
    <row r="679" spans="2:41" x14ac:dyDescent="0.25">
      <c r="B679" s="14"/>
      <c r="C679" s="12"/>
      <c r="E679" s="16"/>
      <c r="V679" s="19"/>
      <c r="X679" s="14"/>
      <c r="Y679" s="12"/>
      <c r="AA679" s="16"/>
    </row>
    <row r="680" spans="2:41" x14ac:dyDescent="0.25">
      <c r="B680" s="14"/>
      <c r="C680" s="12"/>
      <c r="V680" s="19"/>
      <c r="X680" s="14"/>
      <c r="Y680" s="12"/>
    </row>
    <row r="681" spans="2:41" x14ac:dyDescent="0.25">
      <c r="B681" s="14"/>
      <c r="C681" s="12"/>
      <c r="V681" s="19"/>
      <c r="X681" s="14"/>
      <c r="Y681" s="12"/>
    </row>
    <row r="682" spans="2:41" x14ac:dyDescent="0.25">
      <c r="B682" s="14"/>
      <c r="C682" s="12"/>
      <c r="V682" s="19"/>
      <c r="X682" s="14"/>
      <c r="Y682" s="12"/>
    </row>
    <row r="683" spans="2:41" x14ac:dyDescent="0.25">
      <c r="B683" s="14"/>
      <c r="C683" s="12"/>
      <c r="V683" s="19"/>
      <c r="X683" s="14"/>
      <c r="Y683" s="12"/>
    </row>
    <row r="684" spans="2:41" x14ac:dyDescent="0.25">
      <c r="B684" s="13"/>
      <c r="C684" s="12"/>
      <c r="V684" s="19"/>
      <c r="X684" s="13"/>
      <c r="Y684" s="12"/>
    </row>
    <row r="685" spans="2:41" x14ac:dyDescent="0.25">
      <c r="B685" s="17" t="s">
        <v>18</v>
      </c>
      <c r="C685" s="18">
        <f>SUM(C666:C684)</f>
        <v>0</v>
      </c>
      <c r="V685" s="19"/>
      <c r="X685" s="17" t="s">
        <v>18</v>
      </c>
      <c r="Y685" s="18">
        <f>SUM(Y666:Y684)</f>
        <v>0</v>
      </c>
    </row>
    <row r="686" spans="2:41" x14ac:dyDescent="0.25">
      <c r="D686" s="30" t="s">
        <v>22</v>
      </c>
      <c r="E686" s="30" t="s">
        <v>21</v>
      </c>
      <c r="V686" s="19"/>
      <c r="Z686" s="30" t="s">
        <v>22</v>
      </c>
      <c r="AA686" s="30" t="s">
        <v>21</v>
      </c>
    </row>
    <row r="687" spans="2:41" x14ac:dyDescent="0.25">
      <c r="E687" s="1" t="s">
        <v>19</v>
      </c>
      <c r="V687" s="19"/>
      <c r="AA687" s="1" t="s">
        <v>19</v>
      </c>
    </row>
    <row r="688" spans="2:41" x14ac:dyDescent="0.25">
      <c r="V688" s="19"/>
    </row>
    <row r="689" spans="1:43" x14ac:dyDescent="0.25">
      <c r="V689" s="19"/>
    </row>
    <row r="690" spans="1:43" x14ac:dyDescent="0.25">
      <c r="V690" s="19"/>
    </row>
    <row r="691" spans="1:43" x14ac:dyDescent="0.25">
      <c r="V691" s="19"/>
    </row>
    <row r="692" spans="1:43" x14ac:dyDescent="0.25">
      <c r="V692" s="19"/>
    </row>
    <row r="693" spans="1:43" x14ac:dyDescent="0.25">
      <c r="V693" s="19"/>
    </row>
    <row r="694" spans="1:43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</row>
    <row r="695" spans="1:43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</row>
    <row r="696" spans="1:43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</row>
    <row r="697" spans="1:43" x14ac:dyDescent="0.25">
      <c r="V697" s="19"/>
    </row>
    <row r="698" spans="1:43" x14ac:dyDescent="0.25">
      <c r="H698" s="165" t="s">
        <v>30</v>
      </c>
      <c r="I698" s="165"/>
      <c r="J698" s="165"/>
      <c r="V698" s="19"/>
      <c r="AA698" s="165" t="s">
        <v>31</v>
      </c>
      <c r="AB698" s="165"/>
      <c r="AC698" s="165"/>
    </row>
    <row r="699" spans="1:43" x14ac:dyDescent="0.25">
      <c r="H699" s="165"/>
      <c r="I699" s="165"/>
      <c r="J699" s="165"/>
      <c r="V699" s="19"/>
      <c r="AA699" s="165"/>
      <c r="AB699" s="165"/>
      <c r="AC699" s="165"/>
    </row>
    <row r="700" spans="1:43" x14ac:dyDescent="0.25">
      <c r="V700" s="19"/>
    </row>
    <row r="701" spans="1:43" x14ac:dyDescent="0.25">
      <c r="V701" s="19"/>
    </row>
    <row r="702" spans="1:43" ht="23.25" x14ac:dyDescent="0.35">
      <c r="B702" s="26" t="s">
        <v>68</v>
      </c>
      <c r="V702" s="19"/>
      <c r="X702" s="24" t="s">
        <v>68</v>
      </c>
    </row>
    <row r="703" spans="1:43" ht="23.25" x14ac:dyDescent="0.35">
      <c r="B703" s="25" t="s">
        <v>32</v>
      </c>
      <c r="C703" s="22">
        <f>IF(X658="PAGADO",0,C663)</f>
        <v>190</v>
      </c>
      <c r="E703" s="166" t="s">
        <v>20</v>
      </c>
      <c r="F703" s="166"/>
      <c r="G703" s="166"/>
      <c r="H703" s="166"/>
      <c r="V703" s="19"/>
      <c r="X703" s="25" t="s">
        <v>32</v>
      </c>
      <c r="Y703" s="22">
        <f>IF(B1503="PAGADO",0,C708)</f>
        <v>190</v>
      </c>
      <c r="AA703" s="166" t="s">
        <v>20</v>
      </c>
      <c r="AB703" s="166"/>
      <c r="AC703" s="166"/>
      <c r="AD703" s="166"/>
    </row>
    <row r="704" spans="1:43" x14ac:dyDescent="0.25">
      <c r="B704" s="1" t="s">
        <v>0</v>
      </c>
      <c r="C704" s="21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9"/>
      <c r="X704" s="1" t="s">
        <v>0</v>
      </c>
      <c r="Y704" s="21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2"/>
      <c r="E705" s="4"/>
      <c r="F705" s="3"/>
      <c r="G705" s="3"/>
      <c r="H705" s="5"/>
      <c r="N705" s="3"/>
      <c r="O705" s="3"/>
      <c r="P705" s="3"/>
      <c r="Q705" s="3"/>
      <c r="R705" s="20"/>
      <c r="S705" s="3"/>
      <c r="V705" s="19"/>
      <c r="Y705" s="22"/>
      <c r="AA705" s="4"/>
      <c r="AB705" s="3"/>
      <c r="AC705" s="3"/>
      <c r="AD705" s="5"/>
      <c r="AJ705" s="3"/>
      <c r="AK705" s="3"/>
      <c r="AL705" s="3"/>
      <c r="AM705" s="3"/>
      <c r="AN705" s="20"/>
      <c r="AO705" s="3"/>
    </row>
    <row r="706" spans="2:41" x14ac:dyDescent="0.25">
      <c r="B706" s="1" t="s">
        <v>24</v>
      </c>
      <c r="C706" s="21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20"/>
      <c r="S706" s="3"/>
      <c r="V706" s="19"/>
      <c r="X706" s="1" t="s">
        <v>24</v>
      </c>
      <c r="Y706" s="21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20"/>
      <c r="AO706" s="3"/>
    </row>
    <row r="707" spans="2:41" x14ac:dyDescent="0.25">
      <c r="B707" s="1" t="s">
        <v>9</v>
      </c>
      <c r="C707" s="22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20"/>
      <c r="S707" s="3"/>
      <c r="V707" s="19"/>
      <c r="X707" s="1" t="s">
        <v>9</v>
      </c>
      <c r="Y707" s="22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20"/>
      <c r="AO707" s="3"/>
    </row>
    <row r="708" spans="2:41" x14ac:dyDescent="0.25">
      <c r="B708" s="6" t="s">
        <v>26</v>
      </c>
      <c r="C708" s="23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20"/>
      <c r="S708" s="3"/>
      <c r="V708" s="19"/>
      <c r="X708" s="6" t="s">
        <v>27</v>
      </c>
      <c r="Y708" s="23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20"/>
      <c r="AO708" s="3"/>
    </row>
    <row r="709" spans="2:41" ht="23.25" x14ac:dyDescent="0.35">
      <c r="B709" s="6"/>
      <c r="C709" s="7"/>
      <c r="E709" s="9"/>
      <c r="F709" s="10"/>
      <c r="G709" s="10"/>
      <c r="H709" s="5"/>
      <c r="N709" s="3"/>
      <c r="O709" s="3"/>
      <c r="P709" s="3"/>
      <c r="Q709" s="3"/>
      <c r="R709" s="20"/>
      <c r="S709" s="3"/>
      <c r="V709" s="19"/>
      <c r="X709" s="168" t="str">
        <f>IF(Y708&lt;0,"NO PAGAR","COBRAR'")</f>
        <v>COBRAR'</v>
      </c>
      <c r="Y709" s="168"/>
      <c r="AA709" s="9"/>
      <c r="AB709" s="10"/>
      <c r="AC709" s="10"/>
      <c r="AD709" s="5"/>
      <c r="AJ709" s="3"/>
      <c r="AK709" s="3"/>
      <c r="AL709" s="3"/>
      <c r="AM709" s="3"/>
      <c r="AN709" s="20"/>
      <c r="AO709" s="3"/>
    </row>
    <row r="710" spans="2:41" ht="23.25" x14ac:dyDescent="0.35">
      <c r="B710" s="168" t="str">
        <f>IF(C708&lt;0,"NO PAGAR","COBRAR'")</f>
        <v>COBRAR'</v>
      </c>
      <c r="C710" s="168"/>
      <c r="E710" s="9"/>
      <c r="F710" s="10"/>
      <c r="G710" s="10"/>
      <c r="H710" s="5"/>
      <c r="N710" s="3"/>
      <c r="O710" s="3"/>
      <c r="P710" s="3"/>
      <c r="Q710" s="3"/>
      <c r="R710" s="20"/>
      <c r="S710" s="3"/>
      <c r="V710" s="19"/>
      <c r="X710" s="6"/>
      <c r="Y710" s="8"/>
      <c r="AA710" s="9"/>
      <c r="AB710" s="10"/>
      <c r="AC710" s="10"/>
      <c r="AD710" s="5"/>
      <c r="AJ710" s="3"/>
      <c r="AK710" s="3"/>
      <c r="AL710" s="3"/>
      <c r="AM710" s="3"/>
      <c r="AN710" s="20"/>
      <c r="AO710" s="3"/>
    </row>
    <row r="711" spans="2:41" x14ac:dyDescent="0.25">
      <c r="B711" s="159" t="s">
        <v>9</v>
      </c>
      <c r="C711" s="160"/>
      <c r="E711" s="9"/>
      <c r="F711" s="10"/>
      <c r="G711" s="10"/>
      <c r="H711" s="5"/>
      <c r="N711" s="3"/>
      <c r="O711" s="3"/>
      <c r="P711" s="3"/>
      <c r="Q711" s="3"/>
      <c r="R711" s="20"/>
      <c r="S711" s="3"/>
      <c r="V711" s="19"/>
      <c r="X711" s="159" t="s">
        <v>9</v>
      </c>
      <c r="Y711" s="160"/>
      <c r="AA711" s="9"/>
      <c r="AB711" s="10"/>
      <c r="AC711" s="10"/>
      <c r="AD711" s="5"/>
      <c r="AJ711" s="3"/>
      <c r="AK711" s="3"/>
      <c r="AL711" s="3"/>
      <c r="AM711" s="3"/>
      <c r="AN711" s="20"/>
      <c r="AO711" s="3"/>
    </row>
    <row r="712" spans="2:41" x14ac:dyDescent="0.25">
      <c r="B712" s="11" t="str">
        <f>IF(Y663&lt;0,"SALDO ADELANTADO","SALDO A FAVOR '")</f>
        <v>SALDO A FAVOR '</v>
      </c>
      <c r="C712" s="12" t="b">
        <f>IF(Y663&lt;=0,Y663*-1)</f>
        <v>0</v>
      </c>
      <c r="E712" s="9"/>
      <c r="F712" s="10"/>
      <c r="G712" s="10"/>
      <c r="H712" s="5"/>
      <c r="N712" s="3"/>
      <c r="O712" s="3"/>
      <c r="P712" s="3"/>
      <c r="Q712" s="3"/>
      <c r="R712" s="20"/>
      <c r="S712" s="3"/>
      <c r="V712" s="19"/>
      <c r="X712" s="11" t="str">
        <f>IF(C708&lt;0,"SALDO ADELANTADO","SALDO A FAVOR'")</f>
        <v>SALDO A FAVOR'</v>
      </c>
      <c r="Y712" s="12" t="b">
        <f>IF(C708&lt;=0,C708*-1)</f>
        <v>0</v>
      </c>
      <c r="AA712" s="9"/>
      <c r="AB712" s="10"/>
      <c r="AC712" s="10"/>
      <c r="AD712" s="5"/>
      <c r="AJ712" s="3"/>
      <c r="AK712" s="3"/>
      <c r="AL712" s="3"/>
      <c r="AM712" s="3"/>
      <c r="AN712" s="20"/>
      <c r="AO712" s="3"/>
    </row>
    <row r="713" spans="2:41" x14ac:dyDescent="0.25">
      <c r="B713" s="13" t="s">
        <v>10</v>
      </c>
      <c r="C713" s="12">
        <f>R721</f>
        <v>0</v>
      </c>
      <c r="E713" s="9"/>
      <c r="F713" s="10"/>
      <c r="G713" s="10"/>
      <c r="H713" s="5"/>
      <c r="N713" s="3"/>
      <c r="O713" s="3"/>
      <c r="P713" s="3"/>
      <c r="Q713" s="3"/>
      <c r="R713" s="20"/>
      <c r="S713" s="3"/>
      <c r="V713" s="19"/>
      <c r="X713" s="13" t="s">
        <v>10</v>
      </c>
      <c r="Y713" s="12">
        <f>AN721</f>
        <v>0</v>
      </c>
      <c r="AA713" s="9"/>
      <c r="AB713" s="10"/>
      <c r="AC713" s="10"/>
      <c r="AD713" s="5"/>
      <c r="AJ713" s="3"/>
      <c r="AK713" s="3"/>
      <c r="AL713" s="3"/>
      <c r="AM713" s="3"/>
      <c r="AN713" s="20"/>
      <c r="AO713" s="3"/>
    </row>
    <row r="714" spans="2:41" x14ac:dyDescent="0.25">
      <c r="B714" s="13" t="s">
        <v>11</v>
      </c>
      <c r="C714" s="12"/>
      <c r="E714" s="9"/>
      <c r="F714" s="10"/>
      <c r="G714" s="10"/>
      <c r="H714" s="5"/>
      <c r="N714" s="3"/>
      <c r="O714" s="3"/>
      <c r="P714" s="3"/>
      <c r="Q714" s="3"/>
      <c r="R714" s="20"/>
      <c r="S714" s="3"/>
      <c r="V714" s="19"/>
      <c r="X714" s="13" t="s">
        <v>11</v>
      </c>
      <c r="Y714" s="12"/>
      <c r="AA714" s="9"/>
      <c r="AB714" s="10"/>
      <c r="AC714" s="10"/>
      <c r="AD714" s="5"/>
      <c r="AJ714" s="3"/>
      <c r="AK714" s="3"/>
      <c r="AL714" s="3"/>
      <c r="AM714" s="3"/>
      <c r="AN714" s="20"/>
      <c r="AO714" s="3"/>
    </row>
    <row r="715" spans="2:41" x14ac:dyDescent="0.25">
      <c r="B715" s="13" t="s">
        <v>12</v>
      </c>
      <c r="C715" s="12"/>
      <c r="E715" s="9"/>
      <c r="F715" s="10"/>
      <c r="G715" s="10"/>
      <c r="H715" s="5"/>
      <c r="N715" s="3"/>
      <c r="O715" s="3"/>
      <c r="P715" s="3"/>
      <c r="Q715" s="3"/>
      <c r="R715" s="20"/>
      <c r="S715" s="3"/>
      <c r="V715" s="19"/>
      <c r="X715" s="13" t="s">
        <v>12</v>
      </c>
      <c r="Y715" s="12"/>
      <c r="AA715" s="9"/>
      <c r="AB715" s="10"/>
      <c r="AC715" s="10"/>
      <c r="AD715" s="5"/>
      <c r="AJ715" s="3"/>
      <c r="AK715" s="3"/>
      <c r="AL715" s="3"/>
      <c r="AM715" s="3"/>
      <c r="AN715" s="20"/>
      <c r="AO715" s="3"/>
    </row>
    <row r="716" spans="2:41" x14ac:dyDescent="0.25">
      <c r="B716" s="13" t="s">
        <v>13</v>
      </c>
      <c r="C716" s="12"/>
      <c r="E716" s="9"/>
      <c r="F716" s="10"/>
      <c r="G716" s="10"/>
      <c r="H716" s="5"/>
      <c r="N716" s="3"/>
      <c r="O716" s="3"/>
      <c r="P716" s="3"/>
      <c r="Q716" s="3"/>
      <c r="R716" s="20"/>
      <c r="S716" s="3"/>
      <c r="V716" s="19"/>
      <c r="X716" s="13" t="s">
        <v>13</v>
      </c>
      <c r="Y716" s="12"/>
      <c r="AA716" s="9"/>
      <c r="AB716" s="10"/>
      <c r="AC716" s="10"/>
      <c r="AD716" s="5"/>
      <c r="AJ716" s="3"/>
      <c r="AK716" s="3"/>
      <c r="AL716" s="3"/>
      <c r="AM716" s="3"/>
      <c r="AN716" s="20"/>
      <c r="AO716" s="3"/>
    </row>
    <row r="717" spans="2:41" x14ac:dyDescent="0.25">
      <c r="B717" s="13" t="s">
        <v>14</v>
      </c>
      <c r="C717" s="12"/>
      <c r="E717" s="9"/>
      <c r="F717" s="10"/>
      <c r="G717" s="10"/>
      <c r="H717" s="5"/>
      <c r="N717" s="3"/>
      <c r="O717" s="3"/>
      <c r="P717" s="3"/>
      <c r="Q717" s="3"/>
      <c r="R717" s="20"/>
      <c r="S717" s="3"/>
      <c r="V717" s="19"/>
      <c r="X717" s="13" t="s">
        <v>14</v>
      </c>
      <c r="Y717" s="12"/>
      <c r="AA717" s="9"/>
      <c r="AB717" s="10"/>
      <c r="AC717" s="10"/>
      <c r="AD717" s="5"/>
      <c r="AJ717" s="3"/>
      <c r="AK717" s="3"/>
      <c r="AL717" s="3"/>
      <c r="AM717" s="3"/>
      <c r="AN717" s="20"/>
      <c r="AO717" s="3"/>
    </row>
    <row r="718" spans="2:41" x14ac:dyDescent="0.25">
      <c r="B718" s="13" t="s">
        <v>15</v>
      </c>
      <c r="C718" s="12"/>
      <c r="E718" s="9"/>
      <c r="F718" s="10"/>
      <c r="G718" s="10"/>
      <c r="H718" s="5"/>
      <c r="N718" s="3"/>
      <c r="O718" s="3"/>
      <c r="P718" s="3"/>
      <c r="Q718" s="3"/>
      <c r="R718" s="20"/>
      <c r="S718" s="3"/>
      <c r="V718" s="19"/>
      <c r="X718" s="13" t="s">
        <v>15</v>
      </c>
      <c r="Y718" s="12"/>
      <c r="AA718" s="9"/>
      <c r="AB718" s="10"/>
      <c r="AC718" s="10"/>
      <c r="AD718" s="5"/>
      <c r="AJ718" s="3"/>
      <c r="AK718" s="3"/>
      <c r="AL718" s="3"/>
      <c r="AM718" s="3"/>
      <c r="AN718" s="20"/>
      <c r="AO718" s="3"/>
    </row>
    <row r="719" spans="2:41" x14ac:dyDescent="0.25">
      <c r="B719" s="13" t="s">
        <v>16</v>
      </c>
      <c r="C719" s="12"/>
      <c r="E719" s="161" t="s">
        <v>7</v>
      </c>
      <c r="F719" s="162"/>
      <c r="G719" s="163"/>
      <c r="H719" s="5">
        <f>SUM(H705:H718)</f>
        <v>0</v>
      </c>
      <c r="N719" s="3"/>
      <c r="O719" s="3"/>
      <c r="P719" s="3"/>
      <c r="Q719" s="3"/>
      <c r="R719" s="20"/>
      <c r="S719" s="3"/>
      <c r="V719" s="19"/>
      <c r="X719" s="13" t="s">
        <v>16</v>
      </c>
      <c r="Y719" s="12"/>
      <c r="AA719" s="161" t="s">
        <v>7</v>
      </c>
      <c r="AB719" s="162"/>
      <c r="AC719" s="163"/>
      <c r="AD719" s="5">
        <f>SUM(AD705:AD718)</f>
        <v>0</v>
      </c>
      <c r="AJ719" s="3"/>
      <c r="AK719" s="3"/>
      <c r="AL719" s="3"/>
      <c r="AM719" s="3"/>
      <c r="AN719" s="20"/>
      <c r="AO719" s="3"/>
    </row>
    <row r="720" spans="2:41" x14ac:dyDescent="0.25">
      <c r="B720" s="13" t="s">
        <v>17</v>
      </c>
      <c r="C720" s="12"/>
      <c r="E720" s="15"/>
      <c r="F720" s="15"/>
      <c r="G720" s="15"/>
      <c r="N720" s="3"/>
      <c r="O720" s="3"/>
      <c r="P720" s="3"/>
      <c r="Q720" s="3"/>
      <c r="R720" s="20"/>
      <c r="S720" s="3"/>
      <c r="V720" s="19"/>
      <c r="X720" s="13" t="s">
        <v>17</v>
      </c>
      <c r="Y720" s="12"/>
      <c r="AA720" s="15"/>
      <c r="AB720" s="15"/>
      <c r="AC720" s="15"/>
      <c r="AJ720" s="3"/>
      <c r="AK720" s="3"/>
      <c r="AL720" s="3"/>
      <c r="AM720" s="3"/>
      <c r="AN720" s="20"/>
      <c r="AO720" s="3"/>
    </row>
    <row r="721" spans="2:41" x14ac:dyDescent="0.25">
      <c r="B721" s="14"/>
      <c r="C721" s="12"/>
      <c r="N721" s="161" t="s">
        <v>7</v>
      </c>
      <c r="O721" s="162"/>
      <c r="P721" s="162"/>
      <c r="Q721" s="163"/>
      <c r="R721" s="20">
        <f>SUM(R705:R720)</f>
        <v>0</v>
      </c>
      <c r="S721" s="3"/>
      <c r="V721" s="19"/>
      <c r="X721" s="14"/>
      <c r="Y721" s="12"/>
      <c r="AJ721" s="161" t="s">
        <v>7</v>
      </c>
      <c r="AK721" s="162"/>
      <c r="AL721" s="162"/>
      <c r="AM721" s="163"/>
      <c r="AN721" s="20">
        <f>SUM(AN705:AN720)</f>
        <v>0</v>
      </c>
      <c r="AO721" s="3"/>
    </row>
    <row r="722" spans="2:41" x14ac:dyDescent="0.25">
      <c r="B722" s="14"/>
      <c r="C722" s="12"/>
      <c r="V722" s="19"/>
      <c r="X722" s="14"/>
      <c r="Y722" s="12"/>
    </row>
    <row r="723" spans="2:41" x14ac:dyDescent="0.25">
      <c r="B723" s="14"/>
      <c r="C723" s="12"/>
      <c r="V723" s="19"/>
      <c r="X723" s="14"/>
      <c r="Y723" s="12"/>
    </row>
    <row r="724" spans="2:41" x14ac:dyDescent="0.25">
      <c r="B724" s="14"/>
      <c r="C724" s="12"/>
      <c r="E724" s="16"/>
      <c r="V724" s="19"/>
      <c r="X724" s="14"/>
      <c r="Y724" s="12"/>
      <c r="AA724" s="16"/>
    </row>
    <row r="725" spans="2:41" x14ac:dyDescent="0.25">
      <c r="B725" s="14"/>
      <c r="C725" s="12"/>
      <c r="V725" s="19"/>
      <c r="X725" s="14"/>
      <c r="Y725" s="12"/>
    </row>
    <row r="726" spans="2:41" x14ac:dyDescent="0.25">
      <c r="B726" s="14"/>
      <c r="C726" s="12"/>
      <c r="V726" s="19"/>
      <c r="X726" s="14"/>
      <c r="Y726" s="12"/>
    </row>
    <row r="727" spans="2:41" x14ac:dyDescent="0.25">
      <c r="B727" s="14"/>
      <c r="C727" s="12"/>
      <c r="V727" s="19"/>
      <c r="X727" s="14"/>
      <c r="Y727" s="12"/>
    </row>
    <row r="728" spans="2:41" x14ac:dyDescent="0.25">
      <c r="B728" s="14"/>
      <c r="C728" s="12"/>
      <c r="V728" s="19"/>
      <c r="X728" s="14"/>
      <c r="Y728" s="12"/>
    </row>
    <row r="729" spans="2:41" x14ac:dyDescent="0.25">
      <c r="B729" s="14"/>
      <c r="C729" s="12"/>
      <c r="V729" s="19"/>
      <c r="X729" s="14"/>
      <c r="Y729" s="12"/>
    </row>
    <row r="730" spans="2:41" x14ac:dyDescent="0.25">
      <c r="B730" s="13"/>
      <c r="C730" s="12"/>
      <c r="V730" s="19"/>
      <c r="X730" s="13"/>
      <c r="Y730" s="12"/>
    </row>
    <row r="731" spans="2:41" x14ac:dyDescent="0.25">
      <c r="B731" s="17" t="s">
        <v>18</v>
      </c>
      <c r="C731" s="18">
        <f>SUM(C712:C730)</f>
        <v>0</v>
      </c>
      <c r="D731" s="30" t="s">
        <v>22</v>
      </c>
      <c r="E731" s="30" t="s">
        <v>21</v>
      </c>
      <c r="V731" s="19"/>
      <c r="X731" s="17" t="s">
        <v>18</v>
      </c>
      <c r="Y731" s="18">
        <f>SUM(Y712:Y730)</f>
        <v>0</v>
      </c>
      <c r="Z731" s="30" t="s">
        <v>22</v>
      </c>
      <c r="AA731" s="30" t="s">
        <v>21</v>
      </c>
    </row>
    <row r="732" spans="2:41" x14ac:dyDescent="0.25">
      <c r="E732" s="1" t="s">
        <v>19</v>
      </c>
      <c r="V732" s="19"/>
      <c r="AA732" s="1" t="s">
        <v>19</v>
      </c>
    </row>
    <row r="733" spans="2:41" x14ac:dyDescent="0.25">
      <c r="V733" s="19"/>
    </row>
    <row r="734" spans="2:41" x14ac:dyDescent="0.25">
      <c r="V734" s="19"/>
    </row>
    <row r="735" spans="2:41" x14ac:dyDescent="0.25">
      <c r="V735" s="19"/>
    </row>
    <row r="736" spans="2:41" x14ac:dyDescent="0.25">
      <c r="V736" s="19"/>
    </row>
    <row r="737" spans="2:41" x14ac:dyDescent="0.25">
      <c r="V737" s="19"/>
    </row>
    <row r="738" spans="2:41" x14ac:dyDescent="0.25">
      <c r="V738" s="19"/>
    </row>
    <row r="739" spans="2:41" x14ac:dyDescent="0.25">
      <c r="V739" s="19"/>
    </row>
    <row r="740" spans="2:41" x14ac:dyDescent="0.25">
      <c r="V740" s="19"/>
    </row>
    <row r="741" spans="2:41" x14ac:dyDescent="0.25">
      <c r="V741" s="19"/>
    </row>
    <row r="742" spans="2:41" x14ac:dyDescent="0.25">
      <c r="V742" s="19"/>
    </row>
    <row r="743" spans="2:41" x14ac:dyDescent="0.25">
      <c r="V743" s="19"/>
    </row>
    <row r="744" spans="2:41" x14ac:dyDescent="0.25">
      <c r="V744" s="19"/>
    </row>
    <row r="745" spans="2:41" x14ac:dyDescent="0.25">
      <c r="V745" s="19"/>
      <c r="AC745" s="164" t="s">
        <v>29</v>
      </c>
      <c r="AD745" s="164"/>
      <c r="AE745" s="164"/>
    </row>
    <row r="746" spans="2:41" x14ac:dyDescent="0.25">
      <c r="H746" s="165" t="s">
        <v>28</v>
      </c>
      <c r="I746" s="165"/>
      <c r="J746" s="165"/>
      <c r="V746" s="19"/>
      <c r="AC746" s="164"/>
      <c r="AD746" s="164"/>
      <c r="AE746" s="164"/>
    </row>
    <row r="747" spans="2:41" x14ac:dyDescent="0.25">
      <c r="H747" s="165"/>
      <c r="I747" s="165"/>
      <c r="J747" s="165"/>
      <c r="V747" s="19"/>
      <c r="AC747" s="164"/>
      <c r="AD747" s="164"/>
      <c r="AE747" s="164"/>
    </row>
    <row r="748" spans="2:41" x14ac:dyDescent="0.25">
      <c r="V748" s="19"/>
    </row>
    <row r="749" spans="2:41" x14ac:dyDescent="0.25">
      <c r="V749" s="19"/>
    </row>
    <row r="750" spans="2:41" ht="23.25" x14ac:dyDescent="0.35">
      <c r="B750" s="24" t="s">
        <v>69</v>
      </c>
      <c r="V750" s="19"/>
      <c r="X750" s="24" t="s">
        <v>69</v>
      </c>
    </row>
    <row r="751" spans="2:41" ht="23.25" x14ac:dyDescent="0.35">
      <c r="B751" s="25" t="s">
        <v>32</v>
      </c>
      <c r="C751" s="22">
        <f>IF(X703="PAGADO",0,Y708)</f>
        <v>190</v>
      </c>
      <c r="E751" s="166" t="s">
        <v>20</v>
      </c>
      <c r="F751" s="166"/>
      <c r="G751" s="166"/>
      <c r="H751" s="166"/>
      <c r="V751" s="19"/>
      <c r="X751" s="25" t="s">
        <v>32</v>
      </c>
      <c r="Y751" s="22">
        <f>IF(B751="PAGADO",0,C756)</f>
        <v>190</v>
      </c>
      <c r="AA751" s="166" t="s">
        <v>20</v>
      </c>
      <c r="AB751" s="166"/>
      <c r="AC751" s="166"/>
      <c r="AD751" s="166"/>
    </row>
    <row r="752" spans="2:41" x14ac:dyDescent="0.25">
      <c r="B752" s="1" t="s">
        <v>0</v>
      </c>
      <c r="C752" s="21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9"/>
      <c r="X752" s="1" t="s">
        <v>0</v>
      </c>
      <c r="Y752" s="21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2"/>
      <c r="E753" s="4"/>
      <c r="F753" s="3"/>
      <c r="G753" s="3"/>
      <c r="H753" s="5"/>
      <c r="N753" s="3"/>
      <c r="O753" s="3"/>
      <c r="P753" s="3"/>
      <c r="Q753" s="3"/>
      <c r="R753" s="20"/>
      <c r="S753" s="3"/>
      <c r="V753" s="19"/>
      <c r="Y753" s="22"/>
      <c r="AA753" s="4"/>
      <c r="AB753" s="3"/>
      <c r="AC753" s="3"/>
      <c r="AD753" s="5"/>
      <c r="AJ753" s="3"/>
      <c r="AK753" s="3"/>
      <c r="AL753" s="3"/>
      <c r="AM753" s="3"/>
      <c r="AN753" s="20"/>
      <c r="AO753" s="3"/>
    </row>
    <row r="754" spans="2:41" x14ac:dyDescent="0.25">
      <c r="B754" s="1" t="s">
        <v>24</v>
      </c>
      <c r="C754" s="21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20"/>
      <c r="S754" s="3"/>
      <c r="V754" s="19"/>
      <c r="X754" s="1" t="s">
        <v>24</v>
      </c>
      <c r="Y754" s="21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20"/>
      <c r="AO754" s="3"/>
    </row>
    <row r="755" spans="2:41" x14ac:dyDescent="0.25">
      <c r="B755" s="1" t="s">
        <v>9</v>
      </c>
      <c r="C755" s="22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20"/>
      <c r="S755" s="3"/>
      <c r="V755" s="19"/>
      <c r="X755" s="1" t="s">
        <v>9</v>
      </c>
      <c r="Y755" s="22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20"/>
      <c r="AO755" s="3"/>
    </row>
    <row r="756" spans="2:41" x14ac:dyDescent="0.25">
      <c r="B756" s="6" t="s">
        <v>25</v>
      </c>
      <c r="C756" s="23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20"/>
      <c r="S756" s="3"/>
      <c r="V756" s="19"/>
      <c r="X756" s="6" t="s">
        <v>8</v>
      </c>
      <c r="Y756" s="23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20"/>
      <c r="AO756" s="3"/>
    </row>
    <row r="757" spans="2:41" ht="26.25" x14ac:dyDescent="0.4">
      <c r="B757" s="167" t="str">
        <f>IF(C756&lt;0,"NO PAGAR","COBRAR")</f>
        <v>COBRAR</v>
      </c>
      <c r="C757" s="167"/>
      <c r="E757" s="9"/>
      <c r="F757" s="10"/>
      <c r="G757" s="10"/>
      <c r="H757" s="5"/>
      <c r="N757" s="3"/>
      <c r="O757" s="3"/>
      <c r="P757" s="3"/>
      <c r="Q757" s="3"/>
      <c r="R757" s="20"/>
      <c r="S757" s="3"/>
      <c r="V757" s="19"/>
      <c r="X757" s="167" t="str">
        <f>IF(Y756&lt;0,"NO PAGAR","COBRAR")</f>
        <v>COBRAR</v>
      </c>
      <c r="Y757" s="167"/>
      <c r="AA757" s="9"/>
      <c r="AB757" s="10"/>
      <c r="AC757" s="10"/>
      <c r="AD757" s="5"/>
      <c r="AJ757" s="3"/>
      <c r="AK757" s="3"/>
      <c r="AL757" s="3"/>
      <c r="AM757" s="3"/>
      <c r="AN757" s="20"/>
      <c r="AO757" s="3"/>
    </row>
    <row r="758" spans="2:41" x14ac:dyDescent="0.25">
      <c r="B758" s="159" t="s">
        <v>9</v>
      </c>
      <c r="C758" s="160"/>
      <c r="E758" s="9"/>
      <c r="F758" s="10"/>
      <c r="G758" s="10"/>
      <c r="H758" s="5"/>
      <c r="N758" s="3"/>
      <c r="O758" s="3"/>
      <c r="P758" s="3"/>
      <c r="Q758" s="3"/>
      <c r="R758" s="20"/>
      <c r="S758" s="3"/>
      <c r="V758" s="19"/>
      <c r="X758" s="159" t="s">
        <v>9</v>
      </c>
      <c r="Y758" s="160"/>
      <c r="AA758" s="9"/>
      <c r="AB758" s="10"/>
      <c r="AC758" s="10"/>
      <c r="AD758" s="5"/>
      <c r="AJ758" s="3"/>
      <c r="AK758" s="3"/>
      <c r="AL758" s="3"/>
      <c r="AM758" s="3"/>
      <c r="AN758" s="20"/>
      <c r="AO758" s="3"/>
    </row>
    <row r="759" spans="2:41" x14ac:dyDescent="0.25">
      <c r="B759" s="11" t="str">
        <f>IF(C792&lt;0,"SALDO A FAVOR","SALDO ADELANTAD0'")</f>
        <v>SALDO ADELANTAD0'</v>
      </c>
      <c r="C759" s="12" t="b">
        <f>IF(Y703&lt;=0,Y703*-1)</f>
        <v>0</v>
      </c>
      <c r="E759" s="9"/>
      <c r="F759" s="10"/>
      <c r="G759" s="10"/>
      <c r="H759" s="5"/>
      <c r="N759" s="3"/>
      <c r="O759" s="3"/>
      <c r="P759" s="3"/>
      <c r="Q759" s="3"/>
      <c r="R759" s="20"/>
      <c r="S759" s="3"/>
      <c r="V759" s="19"/>
      <c r="X759" s="11" t="str">
        <f>IF(C756&lt;0,"SALDO ADELANTADO","SALDO A FAVOR'")</f>
        <v>SALDO A FAVOR'</v>
      </c>
      <c r="Y759" s="12" t="b">
        <f>IF(C756&lt;=0,C756*-1)</f>
        <v>0</v>
      </c>
      <c r="AA759" s="9"/>
      <c r="AB759" s="10"/>
      <c r="AC759" s="10"/>
      <c r="AD759" s="5"/>
      <c r="AJ759" s="3"/>
      <c r="AK759" s="3"/>
      <c r="AL759" s="3"/>
      <c r="AM759" s="3"/>
      <c r="AN759" s="20"/>
      <c r="AO759" s="3"/>
    </row>
    <row r="760" spans="2:41" x14ac:dyDescent="0.25">
      <c r="B760" s="13" t="s">
        <v>10</v>
      </c>
      <c r="C760" s="12">
        <f>R769</f>
        <v>0</v>
      </c>
      <c r="E760" s="9"/>
      <c r="F760" s="10"/>
      <c r="G760" s="10"/>
      <c r="H760" s="5"/>
      <c r="N760" s="3"/>
      <c r="O760" s="3"/>
      <c r="P760" s="3"/>
      <c r="Q760" s="3"/>
      <c r="R760" s="20"/>
      <c r="S760" s="3"/>
      <c r="V760" s="19"/>
      <c r="X760" s="13" t="s">
        <v>10</v>
      </c>
      <c r="Y760" s="12">
        <f>AN769</f>
        <v>0</v>
      </c>
      <c r="AA760" s="9"/>
      <c r="AB760" s="10"/>
      <c r="AC760" s="10"/>
      <c r="AD760" s="5"/>
      <c r="AJ760" s="3"/>
      <c r="AK760" s="3"/>
      <c r="AL760" s="3"/>
      <c r="AM760" s="3"/>
      <c r="AN760" s="20"/>
      <c r="AO760" s="3"/>
    </row>
    <row r="761" spans="2:41" x14ac:dyDescent="0.25">
      <c r="B761" s="13" t="s">
        <v>11</v>
      </c>
      <c r="C761" s="12"/>
      <c r="E761" s="9"/>
      <c r="F761" s="10"/>
      <c r="G761" s="10"/>
      <c r="H761" s="5"/>
      <c r="N761" s="3"/>
      <c r="O761" s="3"/>
      <c r="P761" s="3"/>
      <c r="Q761" s="3"/>
      <c r="R761" s="20"/>
      <c r="S761" s="3"/>
      <c r="V761" s="19"/>
      <c r="X761" s="13" t="s">
        <v>11</v>
      </c>
      <c r="Y761" s="12"/>
      <c r="AA761" s="9"/>
      <c r="AB761" s="10"/>
      <c r="AC761" s="10"/>
      <c r="AD761" s="5"/>
      <c r="AJ761" s="3"/>
      <c r="AK761" s="3"/>
      <c r="AL761" s="3"/>
      <c r="AM761" s="3"/>
      <c r="AN761" s="20"/>
      <c r="AO761" s="3"/>
    </row>
    <row r="762" spans="2:41" x14ac:dyDescent="0.25">
      <c r="B762" s="13" t="s">
        <v>12</v>
      </c>
      <c r="C762" s="12"/>
      <c r="E762" s="9"/>
      <c r="F762" s="10"/>
      <c r="G762" s="10"/>
      <c r="H762" s="5"/>
      <c r="N762" s="3"/>
      <c r="O762" s="3"/>
      <c r="P762" s="3"/>
      <c r="Q762" s="3"/>
      <c r="R762" s="20"/>
      <c r="S762" s="3"/>
      <c r="V762" s="19"/>
      <c r="X762" s="13" t="s">
        <v>12</v>
      </c>
      <c r="Y762" s="12"/>
      <c r="AA762" s="9"/>
      <c r="AB762" s="10"/>
      <c r="AC762" s="10"/>
      <c r="AD762" s="5"/>
      <c r="AJ762" s="3"/>
      <c r="AK762" s="3"/>
      <c r="AL762" s="3"/>
      <c r="AM762" s="3"/>
      <c r="AN762" s="20"/>
      <c r="AO762" s="3"/>
    </row>
    <row r="763" spans="2:41" x14ac:dyDescent="0.25">
      <c r="B763" s="13" t="s">
        <v>13</v>
      </c>
      <c r="C763" s="12"/>
      <c r="E763" s="9"/>
      <c r="F763" s="10"/>
      <c r="G763" s="10"/>
      <c r="H763" s="5"/>
      <c r="N763" s="3"/>
      <c r="O763" s="3"/>
      <c r="P763" s="3"/>
      <c r="Q763" s="3"/>
      <c r="R763" s="20"/>
      <c r="S763" s="3"/>
      <c r="V763" s="19"/>
      <c r="X763" s="13" t="s">
        <v>13</v>
      </c>
      <c r="Y763" s="12"/>
      <c r="AA763" s="9"/>
      <c r="AB763" s="10"/>
      <c r="AC763" s="10"/>
      <c r="AD763" s="5"/>
      <c r="AJ763" s="3"/>
      <c r="AK763" s="3"/>
      <c r="AL763" s="3"/>
      <c r="AM763" s="3"/>
      <c r="AN763" s="20"/>
      <c r="AO763" s="3"/>
    </row>
    <row r="764" spans="2:41" x14ac:dyDescent="0.25">
      <c r="B764" s="13" t="s">
        <v>14</v>
      </c>
      <c r="C764" s="12"/>
      <c r="E764" s="9"/>
      <c r="F764" s="10"/>
      <c r="G764" s="10"/>
      <c r="H764" s="5"/>
      <c r="N764" s="3"/>
      <c r="O764" s="3"/>
      <c r="P764" s="3"/>
      <c r="Q764" s="3"/>
      <c r="R764" s="20"/>
      <c r="S764" s="3"/>
      <c r="V764" s="19"/>
      <c r="X764" s="13" t="s">
        <v>14</v>
      </c>
      <c r="Y764" s="12"/>
      <c r="AA764" s="9"/>
      <c r="AB764" s="10"/>
      <c r="AC764" s="10"/>
      <c r="AD764" s="5"/>
      <c r="AJ764" s="3"/>
      <c r="AK764" s="3"/>
      <c r="AL764" s="3"/>
      <c r="AM764" s="3"/>
      <c r="AN764" s="20"/>
      <c r="AO764" s="3"/>
    </row>
    <row r="765" spans="2:41" x14ac:dyDescent="0.25">
      <c r="B765" s="13" t="s">
        <v>15</v>
      </c>
      <c r="C765" s="12"/>
      <c r="E765" s="9"/>
      <c r="F765" s="10"/>
      <c r="G765" s="10"/>
      <c r="H765" s="5"/>
      <c r="N765" s="3"/>
      <c r="O765" s="3"/>
      <c r="P765" s="3"/>
      <c r="Q765" s="3"/>
      <c r="R765" s="20"/>
      <c r="S765" s="3"/>
      <c r="V765" s="19"/>
      <c r="X765" s="13" t="s">
        <v>15</v>
      </c>
      <c r="Y765" s="12"/>
      <c r="AA765" s="9"/>
      <c r="AB765" s="10"/>
      <c r="AC765" s="10"/>
      <c r="AD765" s="5"/>
      <c r="AJ765" s="3"/>
      <c r="AK765" s="3"/>
      <c r="AL765" s="3"/>
      <c r="AM765" s="3"/>
      <c r="AN765" s="20"/>
      <c r="AO765" s="3"/>
    </row>
    <row r="766" spans="2:41" x14ac:dyDescent="0.25">
      <c r="B766" s="13" t="s">
        <v>16</v>
      </c>
      <c r="C766" s="12"/>
      <c r="E766" s="9"/>
      <c r="F766" s="10"/>
      <c r="G766" s="10"/>
      <c r="H766" s="5"/>
      <c r="N766" s="3"/>
      <c r="O766" s="3"/>
      <c r="P766" s="3"/>
      <c r="Q766" s="3"/>
      <c r="R766" s="20"/>
      <c r="S766" s="3"/>
      <c r="V766" s="19"/>
      <c r="X766" s="13" t="s">
        <v>16</v>
      </c>
      <c r="Y766" s="12"/>
      <c r="AA766" s="9"/>
      <c r="AB766" s="10"/>
      <c r="AC766" s="10"/>
      <c r="AD766" s="5"/>
      <c r="AJ766" s="3"/>
      <c r="AK766" s="3"/>
      <c r="AL766" s="3"/>
      <c r="AM766" s="3"/>
      <c r="AN766" s="20"/>
      <c r="AO766" s="3"/>
    </row>
    <row r="767" spans="2:41" x14ac:dyDescent="0.25">
      <c r="B767" s="13" t="s">
        <v>17</v>
      </c>
      <c r="C767" s="12"/>
      <c r="E767" s="161" t="s">
        <v>7</v>
      </c>
      <c r="F767" s="162"/>
      <c r="G767" s="163"/>
      <c r="H767" s="5">
        <f>SUM(H753:H766)</f>
        <v>0</v>
      </c>
      <c r="N767" s="3"/>
      <c r="O767" s="3"/>
      <c r="P767" s="3"/>
      <c r="Q767" s="3"/>
      <c r="R767" s="20"/>
      <c r="S767" s="3"/>
      <c r="V767" s="19"/>
      <c r="X767" s="13" t="s">
        <v>17</v>
      </c>
      <c r="Y767" s="12"/>
      <c r="AA767" s="161" t="s">
        <v>7</v>
      </c>
      <c r="AB767" s="162"/>
      <c r="AC767" s="163"/>
      <c r="AD767" s="5">
        <f>SUM(AD753:AD766)</f>
        <v>0</v>
      </c>
      <c r="AJ767" s="3"/>
      <c r="AK767" s="3"/>
      <c r="AL767" s="3"/>
      <c r="AM767" s="3"/>
      <c r="AN767" s="20"/>
      <c r="AO767" s="3"/>
    </row>
    <row r="768" spans="2:41" x14ac:dyDescent="0.25">
      <c r="B768" s="14"/>
      <c r="C768" s="12"/>
      <c r="E768" s="15"/>
      <c r="F768" s="15"/>
      <c r="G768" s="15"/>
      <c r="N768" s="3"/>
      <c r="O768" s="3"/>
      <c r="P768" s="3"/>
      <c r="Q768" s="3"/>
      <c r="R768" s="20"/>
      <c r="S768" s="3"/>
      <c r="V768" s="19"/>
      <c r="X768" s="14"/>
      <c r="Y768" s="12"/>
      <c r="AA768" s="15"/>
      <c r="AB768" s="15"/>
      <c r="AC768" s="15"/>
      <c r="AJ768" s="3"/>
      <c r="AK768" s="3"/>
      <c r="AL768" s="3"/>
      <c r="AM768" s="3"/>
      <c r="AN768" s="20"/>
      <c r="AO768" s="3"/>
    </row>
    <row r="769" spans="2:41" x14ac:dyDescent="0.25">
      <c r="B769" s="14"/>
      <c r="C769" s="12"/>
      <c r="N769" s="161" t="s">
        <v>7</v>
      </c>
      <c r="O769" s="162"/>
      <c r="P769" s="162"/>
      <c r="Q769" s="163"/>
      <c r="R769" s="20">
        <f>SUM(R753:R768)</f>
        <v>0</v>
      </c>
      <c r="S769" s="3"/>
      <c r="V769" s="19"/>
      <c r="X769" s="14"/>
      <c r="Y769" s="12"/>
      <c r="AJ769" s="161" t="s">
        <v>7</v>
      </c>
      <c r="AK769" s="162"/>
      <c r="AL769" s="162"/>
      <c r="AM769" s="163"/>
      <c r="AN769" s="20">
        <f>SUM(AN753:AN768)</f>
        <v>0</v>
      </c>
      <c r="AO769" s="3"/>
    </row>
    <row r="770" spans="2:41" x14ac:dyDescent="0.25">
      <c r="B770" s="14"/>
      <c r="C770" s="12"/>
      <c r="V770" s="19"/>
      <c r="X770" s="14"/>
      <c r="Y770" s="12"/>
    </row>
    <row r="771" spans="2:41" x14ac:dyDescent="0.25">
      <c r="B771" s="14"/>
      <c r="C771" s="12"/>
      <c r="V771" s="19"/>
      <c r="X771" s="14"/>
      <c r="Y771" s="12"/>
    </row>
    <row r="772" spans="2:41" x14ac:dyDescent="0.25">
      <c r="B772" s="14"/>
      <c r="C772" s="12"/>
      <c r="E772" s="16"/>
      <c r="V772" s="19"/>
      <c r="X772" s="14"/>
      <c r="Y772" s="12"/>
      <c r="AA772" s="16"/>
    </row>
    <row r="773" spans="2:41" x14ac:dyDescent="0.25">
      <c r="B773" s="14"/>
      <c r="C773" s="12"/>
      <c r="V773" s="19"/>
      <c r="X773" s="14"/>
      <c r="Y773" s="12"/>
    </row>
    <row r="774" spans="2:41" x14ac:dyDescent="0.25">
      <c r="B774" s="14"/>
      <c r="C774" s="12"/>
      <c r="V774" s="19"/>
      <c r="X774" s="14"/>
      <c r="Y774" s="12"/>
    </row>
    <row r="775" spans="2:41" x14ac:dyDescent="0.25">
      <c r="B775" s="14"/>
      <c r="C775" s="12"/>
      <c r="V775" s="19"/>
      <c r="X775" s="14"/>
      <c r="Y775" s="12"/>
    </row>
    <row r="776" spans="2:41" x14ac:dyDescent="0.25">
      <c r="B776" s="14"/>
      <c r="C776" s="12"/>
      <c r="V776" s="19"/>
      <c r="X776" s="14"/>
      <c r="Y776" s="12"/>
    </row>
    <row r="777" spans="2:41" x14ac:dyDescent="0.25">
      <c r="B777" s="13"/>
      <c r="C777" s="12"/>
      <c r="V777" s="19"/>
      <c r="X777" s="13"/>
      <c r="Y777" s="12"/>
    </row>
    <row r="778" spans="2:41" x14ac:dyDescent="0.25">
      <c r="B778" s="17" t="s">
        <v>18</v>
      </c>
      <c r="C778" s="18">
        <f>SUM(C759:C777)</f>
        <v>0</v>
      </c>
      <c r="V778" s="19"/>
      <c r="X778" s="17" t="s">
        <v>18</v>
      </c>
      <c r="Y778" s="18">
        <f>SUM(Y759:Y777)</f>
        <v>0</v>
      </c>
    </row>
    <row r="779" spans="2:41" x14ac:dyDescent="0.25">
      <c r="D779" s="30" t="s">
        <v>22</v>
      </c>
      <c r="E779" s="30" t="s">
        <v>21</v>
      </c>
      <c r="V779" s="19"/>
      <c r="Z779" s="30" t="s">
        <v>22</v>
      </c>
      <c r="AA779" s="30" t="s">
        <v>21</v>
      </c>
    </row>
    <row r="780" spans="2:41" x14ac:dyDescent="0.25">
      <c r="E780" s="1" t="s">
        <v>19</v>
      </c>
      <c r="V780" s="19"/>
      <c r="AA780" s="1" t="s">
        <v>19</v>
      </c>
    </row>
    <row r="781" spans="2:41" x14ac:dyDescent="0.25">
      <c r="V781" s="19"/>
    </row>
    <row r="782" spans="2:41" x14ac:dyDescent="0.25">
      <c r="V782" s="19"/>
    </row>
    <row r="783" spans="2:41" x14ac:dyDescent="0.25">
      <c r="V783" s="19"/>
    </row>
    <row r="784" spans="2:41" x14ac:dyDescent="0.25">
      <c r="V784" s="19"/>
    </row>
    <row r="785" spans="1:43" x14ac:dyDescent="0.25">
      <c r="V785" s="19"/>
    </row>
    <row r="786" spans="1:43" x14ac:dyDescent="0.25">
      <c r="V786" s="19"/>
    </row>
    <row r="787" spans="1:43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</row>
    <row r="788" spans="1:43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</row>
    <row r="789" spans="1:43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</row>
    <row r="790" spans="1:43" x14ac:dyDescent="0.25">
      <c r="V790" s="19"/>
    </row>
    <row r="791" spans="1:43" x14ac:dyDescent="0.25">
      <c r="H791" s="165" t="s">
        <v>30</v>
      </c>
      <c r="I791" s="165"/>
      <c r="J791" s="165"/>
      <c r="V791" s="19"/>
      <c r="AA791" s="165" t="s">
        <v>31</v>
      </c>
      <c r="AB791" s="165"/>
      <c r="AC791" s="165"/>
    </row>
    <row r="792" spans="1:43" x14ac:dyDescent="0.25">
      <c r="H792" s="165"/>
      <c r="I792" s="165"/>
      <c r="J792" s="165"/>
      <c r="V792" s="19"/>
      <c r="AA792" s="165"/>
      <c r="AB792" s="165"/>
      <c r="AC792" s="165"/>
    </row>
    <row r="793" spans="1:43" x14ac:dyDescent="0.25">
      <c r="V793" s="19"/>
    </row>
    <row r="794" spans="1:43" x14ac:dyDescent="0.25">
      <c r="V794" s="19"/>
    </row>
    <row r="795" spans="1:43" ht="23.25" x14ac:dyDescent="0.35">
      <c r="B795" s="26" t="s">
        <v>69</v>
      </c>
      <c r="V795" s="19"/>
      <c r="X795" s="24" t="s">
        <v>69</v>
      </c>
    </row>
    <row r="796" spans="1:43" ht="23.25" x14ac:dyDescent="0.35">
      <c r="B796" s="25" t="s">
        <v>32</v>
      </c>
      <c r="C796" s="22">
        <f>IF(X751="PAGADO",0,C756)</f>
        <v>190</v>
      </c>
      <c r="E796" s="166" t="s">
        <v>20</v>
      </c>
      <c r="F796" s="166"/>
      <c r="G796" s="166"/>
      <c r="H796" s="166"/>
      <c r="V796" s="19"/>
      <c r="X796" s="25" t="s">
        <v>32</v>
      </c>
      <c r="Y796" s="22">
        <f>IF(B1596="PAGADO",0,C801)</f>
        <v>190</v>
      </c>
      <c r="AA796" s="166" t="s">
        <v>20</v>
      </c>
      <c r="AB796" s="166"/>
      <c r="AC796" s="166"/>
      <c r="AD796" s="166"/>
    </row>
    <row r="797" spans="1:43" x14ac:dyDescent="0.25">
      <c r="B797" s="1" t="s">
        <v>0</v>
      </c>
      <c r="C797" s="21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9"/>
      <c r="X797" s="1" t="s">
        <v>0</v>
      </c>
      <c r="Y797" s="21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2"/>
      <c r="E798" s="4"/>
      <c r="F798" s="3"/>
      <c r="G798" s="3"/>
      <c r="H798" s="5"/>
      <c r="N798" s="3"/>
      <c r="O798" s="3"/>
      <c r="P798" s="3"/>
      <c r="Q798" s="3"/>
      <c r="R798" s="20"/>
      <c r="S798" s="3"/>
      <c r="V798" s="19"/>
      <c r="Y798" s="22"/>
      <c r="AA798" s="4"/>
      <c r="AB798" s="3"/>
      <c r="AC798" s="3"/>
      <c r="AD798" s="5"/>
      <c r="AJ798" s="3"/>
      <c r="AK798" s="3"/>
      <c r="AL798" s="3"/>
      <c r="AM798" s="3"/>
      <c r="AN798" s="20"/>
      <c r="AO798" s="3"/>
    </row>
    <row r="799" spans="1:43" x14ac:dyDescent="0.25">
      <c r="B799" s="1" t="s">
        <v>24</v>
      </c>
      <c r="C799" s="21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20"/>
      <c r="S799" s="3"/>
      <c r="V799" s="19"/>
      <c r="X799" s="1" t="s">
        <v>24</v>
      </c>
      <c r="Y799" s="21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20"/>
      <c r="AO799" s="3"/>
    </row>
    <row r="800" spans="1:43" x14ac:dyDescent="0.25">
      <c r="B800" s="1" t="s">
        <v>9</v>
      </c>
      <c r="C800" s="22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20"/>
      <c r="S800" s="3"/>
      <c r="V800" s="19"/>
      <c r="X800" s="1" t="s">
        <v>9</v>
      </c>
      <c r="Y800" s="22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20"/>
      <c r="AO800" s="3"/>
    </row>
    <row r="801" spans="2:41" x14ac:dyDescent="0.25">
      <c r="B801" s="6" t="s">
        <v>26</v>
      </c>
      <c r="C801" s="23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20"/>
      <c r="S801" s="3"/>
      <c r="V801" s="19"/>
      <c r="X801" s="6" t="s">
        <v>27</v>
      </c>
      <c r="Y801" s="23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20"/>
      <c r="AO801" s="3"/>
    </row>
    <row r="802" spans="2:41" ht="23.25" x14ac:dyDescent="0.35">
      <c r="B802" s="6"/>
      <c r="C802" s="7"/>
      <c r="E802" s="9"/>
      <c r="F802" s="10"/>
      <c r="G802" s="10"/>
      <c r="H802" s="5"/>
      <c r="N802" s="3"/>
      <c r="O802" s="3"/>
      <c r="P802" s="3"/>
      <c r="Q802" s="3"/>
      <c r="R802" s="20"/>
      <c r="S802" s="3"/>
      <c r="V802" s="19"/>
      <c r="X802" s="168" t="str">
        <f>IF(Y801&lt;0,"NO PAGAR","COBRAR'")</f>
        <v>COBRAR'</v>
      </c>
      <c r="Y802" s="168"/>
      <c r="AA802" s="9"/>
      <c r="AB802" s="10"/>
      <c r="AC802" s="10"/>
      <c r="AD802" s="5"/>
      <c r="AJ802" s="3"/>
      <c r="AK802" s="3"/>
      <c r="AL802" s="3"/>
      <c r="AM802" s="3"/>
      <c r="AN802" s="20"/>
      <c r="AO802" s="3"/>
    </row>
    <row r="803" spans="2:41" ht="23.25" x14ac:dyDescent="0.35">
      <c r="B803" s="168" t="str">
        <f>IF(C801&lt;0,"NO PAGAR","COBRAR'")</f>
        <v>COBRAR'</v>
      </c>
      <c r="C803" s="168"/>
      <c r="E803" s="9"/>
      <c r="F803" s="10"/>
      <c r="G803" s="10"/>
      <c r="H803" s="5"/>
      <c r="N803" s="3"/>
      <c r="O803" s="3"/>
      <c r="P803" s="3"/>
      <c r="Q803" s="3"/>
      <c r="R803" s="20"/>
      <c r="S803" s="3"/>
      <c r="V803" s="19"/>
      <c r="X803" s="6"/>
      <c r="Y803" s="8"/>
      <c r="AA803" s="9"/>
      <c r="AB803" s="10"/>
      <c r="AC803" s="10"/>
      <c r="AD803" s="5"/>
      <c r="AJ803" s="3"/>
      <c r="AK803" s="3"/>
      <c r="AL803" s="3"/>
      <c r="AM803" s="3"/>
      <c r="AN803" s="20"/>
      <c r="AO803" s="3"/>
    </row>
    <row r="804" spans="2:41" x14ac:dyDescent="0.25">
      <c r="B804" s="159" t="s">
        <v>9</v>
      </c>
      <c r="C804" s="160"/>
      <c r="E804" s="9"/>
      <c r="F804" s="10"/>
      <c r="G804" s="10"/>
      <c r="H804" s="5"/>
      <c r="N804" s="3"/>
      <c r="O804" s="3"/>
      <c r="P804" s="3"/>
      <c r="Q804" s="3"/>
      <c r="R804" s="20"/>
      <c r="S804" s="3"/>
      <c r="V804" s="19"/>
      <c r="X804" s="159" t="s">
        <v>9</v>
      </c>
      <c r="Y804" s="160"/>
      <c r="AA804" s="9"/>
      <c r="AB804" s="10"/>
      <c r="AC804" s="10"/>
      <c r="AD804" s="5"/>
      <c r="AJ804" s="3"/>
      <c r="AK804" s="3"/>
      <c r="AL804" s="3"/>
      <c r="AM804" s="3"/>
      <c r="AN804" s="20"/>
      <c r="AO804" s="3"/>
    </row>
    <row r="805" spans="2:41" x14ac:dyDescent="0.25">
      <c r="B805" s="11" t="str">
        <f>IF(Y756&lt;0,"SALDO ADELANTADO","SALDO A FAVOR '")</f>
        <v>SALDO A FAVOR '</v>
      </c>
      <c r="C805" s="12" t="b">
        <f>IF(Y756&lt;=0,Y756*-1)</f>
        <v>0</v>
      </c>
      <c r="E805" s="9"/>
      <c r="F805" s="10"/>
      <c r="G805" s="10"/>
      <c r="H805" s="5"/>
      <c r="N805" s="3"/>
      <c r="O805" s="3"/>
      <c r="P805" s="3"/>
      <c r="Q805" s="3"/>
      <c r="R805" s="20"/>
      <c r="S805" s="3"/>
      <c r="V805" s="19"/>
      <c r="X805" s="11" t="str">
        <f>IF(C801&lt;0,"SALDO ADELANTADO","SALDO A FAVOR'")</f>
        <v>SALDO A FAVOR'</v>
      </c>
      <c r="Y805" s="12" t="b">
        <f>IF(C801&lt;=0,C801*-1)</f>
        <v>0</v>
      </c>
      <c r="AA805" s="9"/>
      <c r="AB805" s="10"/>
      <c r="AC805" s="10"/>
      <c r="AD805" s="5"/>
      <c r="AJ805" s="3"/>
      <c r="AK805" s="3"/>
      <c r="AL805" s="3"/>
      <c r="AM805" s="3"/>
      <c r="AN805" s="20"/>
      <c r="AO805" s="3"/>
    </row>
    <row r="806" spans="2:41" x14ac:dyDescent="0.25">
      <c r="B806" s="13" t="s">
        <v>10</v>
      </c>
      <c r="C806" s="12">
        <f>R814</f>
        <v>0</v>
      </c>
      <c r="E806" s="9"/>
      <c r="F806" s="10"/>
      <c r="G806" s="10"/>
      <c r="H806" s="5"/>
      <c r="N806" s="3"/>
      <c r="O806" s="3"/>
      <c r="P806" s="3"/>
      <c r="Q806" s="3"/>
      <c r="R806" s="20"/>
      <c r="S806" s="3"/>
      <c r="V806" s="19"/>
      <c r="X806" s="13" t="s">
        <v>10</v>
      </c>
      <c r="Y806" s="12">
        <f>AN814</f>
        <v>0</v>
      </c>
      <c r="AA806" s="9"/>
      <c r="AB806" s="10"/>
      <c r="AC806" s="10"/>
      <c r="AD806" s="5"/>
      <c r="AJ806" s="3"/>
      <c r="AK806" s="3"/>
      <c r="AL806" s="3"/>
      <c r="AM806" s="3"/>
      <c r="AN806" s="20"/>
      <c r="AO806" s="3"/>
    </row>
    <row r="807" spans="2:41" x14ac:dyDescent="0.25">
      <c r="B807" s="13" t="s">
        <v>11</v>
      </c>
      <c r="C807" s="12"/>
      <c r="E807" s="9"/>
      <c r="F807" s="10"/>
      <c r="G807" s="10"/>
      <c r="H807" s="5"/>
      <c r="N807" s="3"/>
      <c r="O807" s="3"/>
      <c r="P807" s="3"/>
      <c r="Q807" s="3"/>
      <c r="R807" s="20"/>
      <c r="S807" s="3"/>
      <c r="V807" s="19"/>
      <c r="X807" s="13" t="s">
        <v>11</v>
      </c>
      <c r="Y807" s="12"/>
      <c r="AA807" s="9"/>
      <c r="AB807" s="10"/>
      <c r="AC807" s="10"/>
      <c r="AD807" s="5"/>
      <c r="AJ807" s="3"/>
      <c r="AK807" s="3"/>
      <c r="AL807" s="3"/>
      <c r="AM807" s="3"/>
      <c r="AN807" s="20"/>
      <c r="AO807" s="3"/>
    </row>
    <row r="808" spans="2:41" x14ac:dyDescent="0.25">
      <c r="B808" s="13" t="s">
        <v>12</v>
      </c>
      <c r="C808" s="12"/>
      <c r="E808" s="9"/>
      <c r="F808" s="10"/>
      <c r="G808" s="10"/>
      <c r="H808" s="5"/>
      <c r="N808" s="3"/>
      <c r="O808" s="3"/>
      <c r="P808" s="3"/>
      <c r="Q808" s="3"/>
      <c r="R808" s="20"/>
      <c r="S808" s="3"/>
      <c r="V808" s="19"/>
      <c r="X808" s="13" t="s">
        <v>12</v>
      </c>
      <c r="Y808" s="12"/>
      <c r="AA808" s="9"/>
      <c r="AB808" s="10"/>
      <c r="AC808" s="10"/>
      <c r="AD808" s="5"/>
      <c r="AJ808" s="3"/>
      <c r="AK808" s="3"/>
      <c r="AL808" s="3"/>
      <c r="AM808" s="3"/>
      <c r="AN808" s="20"/>
      <c r="AO808" s="3"/>
    </row>
    <row r="809" spans="2:41" x14ac:dyDescent="0.25">
      <c r="B809" s="13" t="s">
        <v>13</v>
      </c>
      <c r="C809" s="12"/>
      <c r="E809" s="9"/>
      <c r="F809" s="10"/>
      <c r="G809" s="10"/>
      <c r="H809" s="5"/>
      <c r="N809" s="3"/>
      <c r="O809" s="3"/>
      <c r="P809" s="3"/>
      <c r="Q809" s="3"/>
      <c r="R809" s="20"/>
      <c r="S809" s="3"/>
      <c r="V809" s="19"/>
      <c r="X809" s="13" t="s">
        <v>13</v>
      </c>
      <c r="Y809" s="12"/>
      <c r="AA809" s="9"/>
      <c r="AB809" s="10"/>
      <c r="AC809" s="10"/>
      <c r="AD809" s="5"/>
      <c r="AJ809" s="3"/>
      <c r="AK809" s="3"/>
      <c r="AL809" s="3"/>
      <c r="AM809" s="3"/>
      <c r="AN809" s="20"/>
      <c r="AO809" s="3"/>
    </row>
    <row r="810" spans="2:41" x14ac:dyDescent="0.25">
      <c r="B810" s="13" t="s">
        <v>14</v>
      </c>
      <c r="C810" s="12"/>
      <c r="E810" s="9"/>
      <c r="F810" s="10"/>
      <c r="G810" s="10"/>
      <c r="H810" s="5"/>
      <c r="N810" s="3"/>
      <c r="O810" s="3"/>
      <c r="P810" s="3"/>
      <c r="Q810" s="3"/>
      <c r="R810" s="20"/>
      <c r="S810" s="3"/>
      <c r="V810" s="19"/>
      <c r="X810" s="13" t="s">
        <v>14</v>
      </c>
      <c r="Y810" s="12"/>
      <c r="AA810" s="9"/>
      <c r="AB810" s="10"/>
      <c r="AC810" s="10"/>
      <c r="AD810" s="5"/>
      <c r="AJ810" s="3"/>
      <c r="AK810" s="3"/>
      <c r="AL810" s="3"/>
      <c r="AM810" s="3"/>
      <c r="AN810" s="20"/>
      <c r="AO810" s="3"/>
    </row>
    <row r="811" spans="2:41" x14ac:dyDescent="0.25">
      <c r="B811" s="13" t="s">
        <v>15</v>
      </c>
      <c r="C811" s="12"/>
      <c r="E811" s="9"/>
      <c r="F811" s="10"/>
      <c r="G811" s="10"/>
      <c r="H811" s="5"/>
      <c r="N811" s="3"/>
      <c r="O811" s="3"/>
      <c r="P811" s="3"/>
      <c r="Q811" s="3"/>
      <c r="R811" s="20"/>
      <c r="S811" s="3"/>
      <c r="V811" s="19"/>
      <c r="X811" s="13" t="s">
        <v>15</v>
      </c>
      <c r="Y811" s="12"/>
      <c r="AA811" s="9"/>
      <c r="AB811" s="10"/>
      <c r="AC811" s="10"/>
      <c r="AD811" s="5"/>
      <c r="AJ811" s="3"/>
      <c r="AK811" s="3"/>
      <c r="AL811" s="3"/>
      <c r="AM811" s="3"/>
      <c r="AN811" s="20"/>
      <c r="AO811" s="3"/>
    </row>
    <row r="812" spans="2:41" x14ac:dyDescent="0.25">
      <c r="B812" s="13" t="s">
        <v>16</v>
      </c>
      <c r="C812" s="12"/>
      <c r="E812" s="161" t="s">
        <v>7</v>
      </c>
      <c r="F812" s="162"/>
      <c r="G812" s="163"/>
      <c r="H812" s="5">
        <f>SUM(H798:H811)</f>
        <v>0</v>
      </c>
      <c r="N812" s="3"/>
      <c r="O812" s="3"/>
      <c r="P812" s="3"/>
      <c r="Q812" s="3"/>
      <c r="R812" s="20"/>
      <c r="S812" s="3"/>
      <c r="V812" s="19"/>
      <c r="X812" s="13" t="s">
        <v>16</v>
      </c>
      <c r="Y812" s="12"/>
      <c r="AA812" s="161" t="s">
        <v>7</v>
      </c>
      <c r="AB812" s="162"/>
      <c r="AC812" s="163"/>
      <c r="AD812" s="5">
        <f>SUM(AD798:AD811)</f>
        <v>0</v>
      </c>
      <c r="AJ812" s="3"/>
      <c r="AK812" s="3"/>
      <c r="AL812" s="3"/>
      <c r="AM812" s="3"/>
      <c r="AN812" s="20"/>
      <c r="AO812" s="3"/>
    </row>
    <row r="813" spans="2:41" x14ac:dyDescent="0.25">
      <c r="B813" s="13" t="s">
        <v>17</v>
      </c>
      <c r="C813" s="12"/>
      <c r="E813" s="15"/>
      <c r="F813" s="15"/>
      <c r="G813" s="15"/>
      <c r="N813" s="3"/>
      <c r="O813" s="3"/>
      <c r="P813" s="3"/>
      <c r="Q813" s="3"/>
      <c r="R813" s="20"/>
      <c r="S813" s="3"/>
      <c r="V813" s="19"/>
      <c r="X813" s="13" t="s">
        <v>17</v>
      </c>
      <c r="Y813" s="12"/>
      <c r="AA813" s="15"/>
      <c r="AB813" s="15"/>
      <c r="AC813" s="15"/>
      <c r="AJ813" s="3"/>
      <c r="AK813" s="3"/>
      <c r="AL813" s="3"/>
      <c r="AM813" s="3"/>
      <c r="AN813" s="20"/>
      <c r="AO813" s="3"/>
    </row>
    <row r="814" spans="2:41" x14ac:dyDescent="0.25">
      <c r="B814" s="14"/>
      <c r="C814" s="12"/>
      <c r="N814" s="161" t="s">
        <v>7</v>
      </c>
      <c r="O814" s="162"/>
      <c r="P814" s="162"/>
      <c r="Q814" s="163"/>
      <c r="R814" s="20">
        <f>SUM(R798:R813)</f>
        <v>0</v>
      </c>
      <c r="S814" s="3"/>
      <c r="V814" s="19"/>
      <c r="X814" s="14"/>
      <c r="Y814" s="12"/>
      <c r="AJ814" s="161" t="s">
        <v>7</v>
      </c>
      <c r="AK814" s="162"/>
      <c r="AL814" s="162"/>
      <c r="AM814" s="163"/>
      <c r="AN814" s="20">
        <f>SUM(AN798:AN813)</f>
        <v>0</v>
      </c>
      <c r="AO814" s="3"/>
    </row>
    <row r="815" spans="2:41" x14ac:dyDescent="0.25">
      <c r="B815" s="14"/>
      <c r="C815" s="12"/>
      <c r="V815" s="19"/>
      <c r="X815" s="14"/>
      <c r="Y815" s="12"/>
    </row>
    <row r="816" spans="2:41" x14ac:dyDescent="0.25">
      <c r="B816" s="14"/>
      <c r="C816" s="12"/>
      <c r="V816" s="19"/>
      <c r="X816" s="14"/>
      <c r="Y816" s="12"/>
    </row>
    <row r="817" spans="2:27" x14ac:dyDescent="0.25">
      <c r="B817" s="14"/>
      <c r="C817" s="12"/>
      <c r="E817" s="16"/>
      <c r="V817" s="19"/>
      <c r="X817" s="14"/>
      <c r="Y817" s="12"/>
      <c r="AA817" s="16"/>
    </row>
    <row r="818" spans="2:27" x14ac:dyDescent="0.25">
      <c r="B818" s="14"/>
      <c r="C818" s="12"/>
      <c r="V818" s="19"/>
      <c r="X818" s="14"/>
      <c r="Y818" s="12"/>
    </row>
    <row r="819" spans="2:27" x14ac:dyDescent="0.25">
      <c r="B819" s="14"/>
      <c r="C819" s="12"/>
      <c r="V819" s="19"/>
      <c r="X819" s="14"/>
      <c r="Y819" s="12"/>
    </row>
    <row r="820" spans="2:27" x14ac:dyDescent="0.25">
      <c r="B820" s="14"/>
      <c r="C820" s="12"/>
      <c r="V820" s="19"/>
      <c r="X820" s="14"/>
      <c r="Y820" s="12"/>
    </row>
    <row r="821" spans="2:27" x14ac:dyDescent="0.25">
      <c r="B821" s="14"/>
      <c r="C821" s="12"/>
      <c r="V821" s="19"/>
      <c r="X821" s="14"/>
      <c r="Y821" s="12"/>
    </row>
    <row r="822" spans="2:27" x14ac:dyDescent="0.25">
      <c r="B822" s="14"/>
      <c r="C822" s="12"/>
      <c r="V822" s="19"/>
      <c r="X822" s="14"/>
      <c r="Y822" s="12"/>
    </row>
    <row r="823" spans="2:27" x14ac:dyDescent="0.25">
      <c r="B823" s="13"/>
      <c r="C823" s="12"/>
      <c r="V823" s="19"/>
      <c r="X823" s="13"/>
      <c r="Y823" s="12"/>
    </row>
    <row r="824" spans="2:27" x14ac:dyDescent="0.25">
      <c r="B824" s="17" t="s">
        <v>18</v>
      </c>
      <c r="C824" s="18">
        <f>SUM(C805:C823)</f>
        <v>0</v>
      </c>
      <c r="D824" s="30" t="s">
        <v>22</v>
      </c>
      <c r="E824" s="30" t="s">
        <v>21</v>
      </c>
      <c r="V824" s="19"/>
      <c r="X824" s="17" t="s">
        <v>18</v>
      </c>
      <c r="Y824" s="18">
        <f>SUM(Y805:Y823)</f>
        <v>0</v>
      </c>
      <c r="Z824" s="30" t="s">
        <v>22</v>
      </c>
      <c r="AA824" s="30" t="s">
        <v>21</v>
      </c>
    </row>
    <row r="825" spans="2:27" x14ac:dyDescent="0.25">
      <c r="E825" s="1" t="s">
        <v>19</v>
      </c>
      <c r="V825" s="19"/>
      <c r="AA825" s="1" t="s">
        <v>19</v>
      </c>
    </row>
    <row r="826" spans="2:27" x14ac:dyDescent="0.25">
      <c r="V826" s="19"/>
    </row>
    <row r="827" spans="2:27" x14ac:dyDescent="0.25">
      <c r="V827" s="19"/>
    </row>
    <row r="828" spans="2:27" x14ac:dyDescent="0.25">
      <c r="V828" s="19"/>
    </row>
    <row r="829" spans="2:27" x14ac:dyDescent="0.25">
      <c r="V829" s="19"/>
    </row>
    <row r="830" spans="2:27" x14ac:dyDescent="0.25">
      <c r="V830" s="19"/>
    </row>
    <row r="831" spans="2:27" x14ac:dyDescent="0.25">
      <c r="V831" s="19"/>
    </row>
    <row r="832" spans="2:27" x14ac:dyDescent="0.25">
      <c r="V832" s="19"/>
    </row>
    <row r="833" spans="2:41" x14ac:dyDescent="0.25">
      <c r="V833" s="19"/>
    </row>
    <row r="834" spans="2:41" x14ac:dyDescent="0.25">
      <c r="V834" s="19"/>
    </row>
    <row r="835" spans="2:41" x14ac:dyDescent="0.25">
      <c r="V835" s="19"/>
    </row>
    <row r="836" spans="2:41" x14ac:dyDescent="0.25">
      <c r="V836" s="19"/>
    </row>
    <row r="837" spans="2:41" x14ac:dyDescent="0.25">
      <c r="V837" s="19"/>
    </row>
    <row r="838" spans="2:41" x14ac:dyDescent="0.25">
      <c r="V838" s="19"/>
      <c r="AC838" s="164" t="s">
        <v>29</v>
      </c>
      <c r="AD838" s="164"/>
      <c r="AE838" s="164"/>
    </row>
    <row r="839" spans="2:41" x14ac:dyDescent="0.25">
      <c r="H839" s="165" t="s">
        <v>28</v>
      </c>
      <c r="I839" s="165"/>
      <c r="J839" s="165"/>
      <c r="V839" s="19"/>
      <c r="AC839" s="164"/>
      <c r="AD839" s="164"/>
      <c r="AE839" s="164"/>
    </row>
    <row r="840" spans="2:41" x14ac:dyDescent="0.25">
      <c r="H840" s="165"/>
      <c r="I840" s="165"/>
      <c r="J840" s="165"/>
      <c r="V840" s="19"/>
      <c r="AC840" s="164"/>
      <c r="AD840" s="164"/>
      <c r="AE840" s="164"/>
    </row>
    <row r="841" spans="2:41" x14ac:dyDescent="0.25">
      <c r="V841" s="19"/>
    </row>
    <row r="842" spans="2:41" x14ac:dyDescent="0.25">
      <c r="V842" s="19"/>
    </row>
    <row r="843" spans="2:41" ht="23.25" x14ac:dyDescent="0.35">
      <c r="B843" s="24" t="s">
        <v>70</v>
      </c>
      <c r="V843" s="19"/>
      <c r="X843" s="24" t="s">
        <v>70</v>
      </c>
    </row>
    <row r="844" spans="2:41" ht="23.25" x14ac:dyDescent="0.35">
      <c r="B844" s="25" t="s">
        <v>32</v>
      </c>
      <c r="C844" s="22">
        <f>IF(X796="PAGADO",0,Y801)</f>
        <v>190</v>
      </c>
      <c r="E844" s="166" t="s">
        <v>20</v>
      </c>
      <c r="F844" s="166"/>
      <c r="G844" s="166"/>
      <c r="H844" s="166"/>
      <c r="V844" s="19"/>
      <c r="X844" s="25" t="s">
        <v>32</v>
      </c>
      <c r="Y844" s="22">
        <f>IF(B844="PAGADO",0,C849)</f>
        <v>190</v>
      </c>
      <c r="AA844" s="166" t="s">
        <v>20</v>
      </c>
      <c r="AB844" s="166"/>
      <c r="AC844" s="166"/>
      <c r="AD844" s="166"/>
    </row>
    <row r="845" spans="2:41" x14ac:dyDescent="0.25">
      <c r="B845" s="1" t="s">
        <v>0</v>
      </c>
      <c r="C845" s="21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9"/>
      <c r="X845" s="1" t="s">
        <v>0</v>
      </c>
      <c r="Y845" s="21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2"/>
      <c r="E846" s="4"/>
      <c r="F846" s="3"/>
      <c r="G846" s="3"/>
      <c r="H846" s="5"/>
      <c r="N846" s="3"/>
      <c r="O846" s="3"/>
      <c r="P846" s="3"/>
      <c r="Q846" s="3"/>
      <c r="R846" s="20"/>
      <c r="S846" s="3"/>
      <c r="V846" s="19"/>
      <c r="Y846" s="22"/>
      <c r="AA846" s="4"/>
      <c r="AB846" s="3"/>
      <c r="AC846" s="3"/>
      <c r="AD846" s="5"/>
      <c r="AJ846" s="3"/>
      <c r="AK846" s="3"/>
      <c r="AL846" s="3"/>
      <c r="AM846" s="3"/>
      <c r="AN846" s="20"/>
      <c r="AO846" s="3"/>
    </row>
    <row r="847" spans="2:41" x14ac:dyDescent="0.25">
      <c r="B847" s="1" t="s">
        <v>24</v>
      </c>
      <c r="C847" s="21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20"/>
      <c r="S847" s="3"/>
      <c r="V847" s="19"/>
      <c r="X847" s="1" t="s">
        <v>24</v>
      </c>
      <c r="Y847" s="21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20"/>
      <c r="AO847" s="3"/>
    </row>
    <row r="848" spans="2:41" x14ac:dyDescent="0.25">
      <c r="B848" s="1" t="s">
        <v>9</v>
      </c>
      <c r="C848" s="22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20"/>
      <c r="S848" s="3"/>
      <c r="V848" s="19"/>
      <c r="X848" s="1" t="s">
        <v>9</v>
      </c>
      <c r="Y848" s="22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20"/>
      <c r="AO848" s="3"/>
    </row>
    <row r="849" spans="2:41" x14ac:dyDescent="0.25">
      <c r="B849" s="6" t="s">
        <v>25</v>
      </c>
      <c r="C849" s="23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20"/>
      <c r="S849" s="3"/>
      <c r="V849" s="19"/>
      <c r="X849" s="6" t="s">
        <v>8</v>
      </c>
      <c r="Y849" s="23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20"/>
      <c r="AO849" s="3"/>
    </row>
    <row r="850" spans="2:41" ht="26.25" x14ac:dyDescent="0.4">
      <c r="B850" s="167" t="str">
        <f>IF(C849&lt;0,"NO PAGAR","COBRAR")</f>
        <v>COBRAR</v>
      </c>
      <c r="C850" s="167"/>
      <c r="E850" s="9"/>
      <c r="F850" s="10"/>
      <c r="G850" s="10"/>
      <c r="H850" s="5"/>
      <c r="N850" s="3"/>
      <c r="O850" s="3"/>
      <c r="P850" s="3"/>
      <c r="Q850" s="3"/>
      <c r="R850" s="20"/>
      <c r="S850" s="3"/>
      <c r="V850" s="19"/>
      <c r="X850" s="167" t="str">
        <f>IF(Y849&lt;0,"NO PAGAR","COBRAR")</f>
        <v>COBRAR</v>
      </c>
      <c r="Y850" s="167"/>
      <c r="AA850" s="9"/>
      <c r="AB850" s="10"/>
      <c r="AC850" s="10"/>
      <c r="AD850" s="5"/>
      <c r="AJ850" s="3"/>
      <c r="AK850" s="3"/>
      <c r="AL850" s="3"/>
      <c r="AM850" s="3"/>
      <c r="AN850" s="20"/>
      <c r="AO850" s="3"/>
    </row>
    <row r="851" spans="2:41" x14ac:dyDescent="0.25">
      <c r="B851" s="159" t="s">
        <v>9</v>
      </c>
      <c r="C851" s="160"/>
      <c r="E851" s="9"/>
      <c r="F851" s="10"/>
      <c r="G851" s="10"/>
      <c r="H851" s="5"/>
      <c r="N851" s="3"/>
      <c r="O851" s="3"/>
      <c r="P851" s="3"/>
      <c r="Q851" s="3"/>
      <c r="R851" s="20"/>
      <c r="S851" s="3"/>
      <c r="V851" s="19"/>
      <c r="X851" s="159" t="s">
        <v>9</v>
      </c>
      <c r="Y851" s="160"/>
      <c r="AA851" s="9"/>
      <c r="AB851" s="10"/>
      <c r="AC851" s="10"/>
      <c r="AD851" s="5"/>
      <c r="AJ851" s="3"/>
      <c r="AK851" s="3"/>
      <c r="AL851" s="3"/>
      <c r="AM851" s="3"/>
      <c r="AN851" s="20"/>
      <c r="AO851" s="3"/>
    </row>
    <row r="852" spans="2:41" x14ac:dyDescent="0.25">
      <c r="B852" s="11" t="str">
        <f>IF(C885&lt;0,"SALDO A FAVOR","SALDO ADELANTAD0'")</f>
        <v>SALDO ADELANTAD0'</v>
      </c>
      <c r="C852" s="12" t="b">
        <f>IF(Y796&lt;=0,Y796*-1)</f>
        <v>0</v>
      </c>
      <c r="E852" s="9"/>
      <c r="F852" s="10"/>
      <c r="G852" s="10"/>
      <c r="H852" s="5"/>
      <c r="N852" s="3"/>
      <c r="O852" s="3"/>
      <c r="P852" s="3"/>
      <c r="Q852" s="3"/>
      <c r="R852" s="20"/>
      <c r="S852" s="3"/>
      <c r="V852" s="19"/>
      <c r="X852" s="11" t="str">
        <f>IF(C849&lt;0,"SALDO ADELANTADO","SALDO A FAVOR'")</f>
        <v>SALDO A FAVOR'</v>
      </c>
      <c r="Y852" s="12" t="b">
        <f>IF(C849&lt;=0,C849*-1)</f>
        <v>0</v>
      </c>
      <c r="AA852" s="9"/>
      <c r="AB852" s="10"/>
      <c r="AC852" s="10"/>
      <c r="AD852" s="5"/>
      <c r="AJ852" s="3"/>
      <c r="AK852" s="3"/>
      <c r="AL852" s="3"/>
      <c r="AM852" s="3"/>
      <c r="AN852" s="20"/>
      <c r="AO852" s="3"/>
    </row>
    <row r="853" spans="2:41" x14ac:dyDescent="0.25">
      <c r="B853" s="13" t="s">
        <v>10</v>
      </c>
      <c r="C853" s="12">
        <f>R862</f>
        <v>0</v>
      </c>
      <c r="E853" s="9"/>
      <c r="F853" s="10"/>
      <c r="G853" s="10"/>
      <c r="H853" s="5"/>
      <c r="N853" s="3"/>
      <c r="O853" s="3"/>
      <c r="P853" s="3"/>
      <c r="Q853" s="3"/>
      <c r="R853" s="20"/>
      <c r="S853" s="3"/>
      <c r="V853" s="19"/>
      <c r="X853" s="13" t="s">
        <v>10</v>
      </c>
      <c r="Y853" s="12">
        <f>AN862</f>
        <v>0</v>
      </c>
      <c r="AA853" s="9"/>
      <c r="AB853" s="10"/>
      <c r="AC853" s="10"/>
      <c r="AD853" s="5"/>
      <c r="AJ853" s="3"/>
      <c r="AK853" s="3"/>
      <c r="AL853" s="3"/>
      <c r="AM853" s="3"/>
      <c r="AN853" s="20"/>
      <c r="AO853" s="3"/>
    </row>
    <row r="854" spans="2:41" x14ac:dyDescent="0.25">
      <c r="B854" s="13" t="s">
        <v>11</v>
      </c>
      <c r="C854" s="12"/>
      <c r="E854" s="9"/>
      <c r="F854" s="10"/>
      <c r="G854" s="10"/>
      <c r="H854" s="5"/>
      <c r="N854" s="3"/>
      <c r="O854" s="3"/>
      <c r="P854" s="3"/>
      <c r="Q854" s="3"/>
      <c r="R854" s="20"/>
      <c r="S854" s="3"/>
      <c r="V854" s="19"/>
      <c r="X854" s="13" t="s">
        <v>11</v>
      </c>
      <c r="Y854" s="12"/>
      <c r="AA854" s="9"/>
      <c r="AB854" s="10"/>
      <c r="AC854" s="10"/>
      <c r="AD854" s="5"/>
      <c r="AJ854" s="3"/>
      <c r="AK854" s="3"/>
      <c r="AL854" s="3"/>
      <c r="AM854" s="3"/>
      <c r="AN854" s="20"/>
      <c r="AO854" s="3"/>
    </row>
    <row r="855" spans="2:41" x14ac:dyDescent="0.25">
      <c r="B855" s="13" t="s">
        <v>12</v>
      </c>
      <c r="C855" s="12"/>
      <c r="E855" s="9"/>
      <c r="F855" s="10"/>
      <c r="G855" s="10"/>
      <c r="H855" s="5"/>
      <c r="N855" s="3"/>
      <c r="O855" s="3"/>
      <c r="P855" s="3"/>
      <c r="Q855" s="3"/>
      <c r="R855" s="20"/>
      <c r="S855" s="3"/>
      <c r="V855" s="19"/>
      <c r="X855" s="13" t="s">
        <v>12</v>
      </c>
      <c r="Y855" s="12"/>
      <c r="AA855" s="9"/>
      <c r="AB855" s="10"/>
      <c r="AC855" s="10"/>
      <c r="AD855" s="5"/>
      <c r="AJ855" s="3"/>
      <c r="AK855" s="3"/>
      <c r="AL855" s="3"/>
      <c r="AM855" s="3"/>
      <c r="AN855" s="20"/>
      <c r="AO855" s="3"/>
    </row>
    <row r="856" spans="2:41" x14ac:dyDescent="0.25">
      <c r="B856" s="13" t="s">
        <v>13</v>
      </c>
      <c r="C856" s="12"/>
      <c r="E856" s="9"/>
      <c r="F856" s="10"/>
      <c r="G856" s="10"/>
      <c r="H856" s="5"/>
      <c r="N856" s="3"/>
      <c r="O856" s="3"/>
      <c r="P856" s="3"/>
      <c r="Q856" s="3"/>
      <c r="R856" s="20"/>
      <c r="S856" s="3"/>
      <c r="V856" s="19"/>
      <c r="X856" s="13" t="s">
        <v>13</v>
      </c>
      <c r="Y856" s="12"/>
      <c r="AA856" s="9"/>
      <c r="AB856" s="10"/>
      <c r="AC856" s="10"/>
      <c r="AD856" s="5"/>
      <c r="AJ856" s="3"/>
      <c r="AK856" s="3"/>
      <c r="AL856" s="3"/>
      <c r="AM856" s="3"/>
      <c r="AN856" s="20"/>
      <c r="AO856" s="3"/>
    </row>
    <row r="857" spans="2:41" x14ac:dyDescent="0.25">
      <c r="B857" s="13" t="s">
        <v>14</v>
      </c>
      <c r="C857" s="12"/>
      <c r="E857" s="9"/>
      <c r="F857" s="10"/>
      <c r="G857" s="10"/>
      <c r="H857" s="5"/>
      <c r="N857" s="3"/>
      <c r="O857" s="3"/>
      <c r="P857" s="3"/>
      <c r="Q857" s="3"/>
      <c r="R857" s="20"/>
      <c r="S857" s="3"/>
      <c r="V857" s="19"/>
      <c r="X857" s="13" t="s">
        <v>14</v>
      </c>
      <c r="Y857" s="12"/>
      <c r="AA857" s="9"/>
      <c r="AB857" s="10"/>
      <c r="AC857" s="10"/>
      <c r="AD857" s="5"/>
      <c r="AJ857" s="3"/>
      <c r="AK857" s="3"/>
      <c r="AL857" s="3"/>
      <c r="AM857" s="3"/>
      <c r="AN857" s="20"/>
      <c r="AO857" s="3"/>
    </row>
    <row r="858" spans="2:41" x14ac:dyDescent="0.25">
      <c r="B858" s="13" t="s">
        <v>15</v>
      </c>
      <c r="C858" s="12"/>
      <c r="E858" s="9"/>
      <c r="F858" s="10"/>
      <c r="G858" s="10"/>
      <c r="H858" s="5"/>
      <c r="N858" s="3"/>
      <c r="O858" s="3"/>
      <c r="P858" s="3"/>
      <c r="Q858" s="3"/>
      <c r="R858" s="20"/>
      <c r="S858" s="3"/>
      <c r="V858" s="19"/>
      <c r="X858" s="13" t="s">
        <v>15</v>
      </c>
      <c r="Y858" s="12"/>
      <c r="AA858" s="9"/>
      <c r="AB858" s="10"/>
      <c r="AC858" s="10"/>
      <c r="AD858" s="5"/>
      <c r="AJ858" s="3"/>
      <c r="AK858" s="3"/>
      <c r="AL858" s="3"/>
      <c r="AM858" s="3"/>
      <c r="AN858" s="20"/>
      <c r="AO858" s="3"/>
    </row>
    <row r="859" spans="2:41" x14ac:dyDescent="0.25">
      <c r="B859" s="13" t="s">
        <v>16</v>
      </c>
      <c r="C859" s="12"/>
      <c r="E859" s="9"/>
      <c r="F859" s="10"/>
      <c r="G859" s="10"/>
      <c r="H859" s="5"/>
      <c r="N859" s="3"/>
      <c r="O859" s="3"/>
      <c r="P859" s="3"/>
      <c r="Q859" s="3"/>
      <c r="R859" s="20"/>
      <c r="S859" s="3"/>
      <c r="V859" s="19"/>
      <c r="X859" s="13" t="s">
        <v>16</v>
      </c>
      <c r="Y859" s="12"/>
      <c r="AA859" s="9"/>
      <c r="AB859" s="10"/>
      <c r="AC859" s="10"/>
      <c r="AD859" s="5"/>
      <c r="AJ859" s="3"/>
      <c r="AK859" s="3"/>
      <c r="AL859" s="3"/>
      <c r="AM859" s="3"/>
      <c r="AN859" s="20"/>
      <c r="AO859" s="3"/>
    </row>
    <row r="860" spans="2:41" x14ac:dyDescent="0.25">
      <c r="B860" s="13" t="s">
        <v>17</v>
      </c>
      <c r="C860" s="12"/>
      <c r="E860" s="161" t="s">
        <v>7</v>
      </c>
      <c r="F860" s="162"/>
      <c r="G860" s="163"/>
      <c r="H860" s="5">
        <f>SUM(H846:H859)</f>
        <v>0</v>
      </c>
      <c r="N860" s="3"/>
      <c r="O860" s="3"/>
      <c r="P860" s="3"/>
      <c r="Q860" s="3"/>
      <c r="R860" s="20"/>
      <c r="S860" s="3"/>
      <c r="V860" s="19"/>
      <c r="X860" s="13" t="s">
        <v>17</v>
      </c>
      <c r="Y860" s="12"/>
      <c r="AA860" s="161" t="s">
        <v>7</v>
      </c>
      <c r="AB860" s="162"/>
      <c r="AC860" s="163"/>
      <c r="AD860" s="5">
        <f>SUM(AD846:AD859)</f>
        <v>0</v>
      </c>
      <c r="AJ860" s="3"/>
      <c r="AK860" s="3"/>
      <c r="AL860" s="3"/>
      <c r="AM860" s="3"/>
      <c r="AN860" s="20"/>
      <c r="AO860" s="3"/>
    </row>
    <row r="861" spans="2:41" x14ac:dyDescent="0.25">
      <c r="B861" s="14"/>
      <c r="C861" s="12"/>
      <c r="E861" s="15"/>
      <c r="F861" s="15"/>
      <c r="G861" s="15"/>
      <c r="N861" s="3"/>
      <c r="O861" s="3"/>
      <c r="P861" s="3"/>
      <c r="Q861" s="3"/>
      <c r="R861" s="20"/>
      <c r="S861" s="3"/>
      <c r="V861" s="19"/>
      <c r="X861" s="14"/>
      <c r="Y861" s="12"/>
      <c r="AA861" s="15"/>
      <c r="AB861" s="15"/>
      <c r="AC861" s="15"/>
      <c r="AJ861" s="3"/>
      <c r="AK861" s="3"/>
      <c r="AL861" s="3"/>
      <c r="AM861" s="3"/>
      <c r="AN861" s="20"/>
      <c r="AO861" s="3"/>
    </row>
    <row r="862" spans="2:41" x14ac:dyDescent="0.25">
      <c r="B862" s="14"/>
      <c r="C862" s="12"/>
      <c r="N862" s="161" t="s">
        <v>7</v>
      </c>
      <c r="O862" s="162"/>
      <c r="P862" s="162"/>
      <c r="Q862" s="163"/>
      <c r="R862" s="20">
        <f>SUM(R846:R861)</f>
        <v>0</v>
      </c>
      <c r="S862" s="3"/>
      <c r="V862" s="19"/>
      <c r="X862" s="14"/>
      <c r="Y862" s="12"/>
      <c r="AJ862" s="161" t="s">
        <v>7</v>
      </c>
      <c r="AK862" s="162"/>
      <c r="AL862" s="162"/>
      <c r="AM862" s="163"/>
      <c r="AN862" s="20">
        <f>SUM(AN846:AN861)</f>
        <v>0</v>
      </c>
      <c r="AO862" s="3"/>
    </row>
    <row r="863" spans="2:41" x14ac:dyDescent="0.25">
      <c r="B863" s="14"/>
      <c r="C863" s="12"/>
      <c r="V863" s="19"/>
      <c r="X863" s="14"/>
      <c r="Y863" s="12"/>
    </row>
    <row r="864" spans="2:41" x14ac:dyDescent="0.25">
      <c r="B864" s="14"/>
      <c r="C864" s="12"/>
      <c r="V864" s="19"/>
      <c r="X864" s="14"/>
      <c r="Y864" s="12"/>
    </row>
    <row r="865" spans="1:43" x14ac:dyDescent="0.25">
      <c r="B865" s="14"/>
      <c r="C865" s="12"/>
      <c r="E865" s="16"/>
      <c r="V865" s="19"/>
      <c r="X865" s="14"/>
      <c r="Y865" s="12"/>
      <c r="AA865" s="16"/>
    </row>
    <row r="866" spans="1:43" x14ac:dyDescent="0.25">
      <c r="B866" s="14"/>
      <c r="C866" s="12"/>
      <c r="V866" s="19"/>
      <c r="X866" s="14"/>
      <c r="Y866" s="12"/>
    </row>
    <row r="867" spans="1:43" x14ac:dyDescent="0.25">
      <c r="B867" s="14"/>
      <c r="C867" s="12"/>
      <c r="V867" s="19"/>
      <c r="X867" s="14"/>
      <c r="Y867" s="12"/>
    </row>
    <row r="868" spans="1:43" x14ac:dyDescent="0.25">
      <c r="B868" s="14"/>
      <c r="C868" s="12"/>
      <c r="V868" s="19"/>
      <c r="X868" s="14"/>
      <c r="Y868" s="12"/>
    </row>
    <row r="869" spans="1:43" x14ac:dyDescent="0.25">
      <c r="B869" s="14"/>
      <c r="C869" s="12"/>
      <c r="V869" s="19"/>
      <c r="X869" s="14"/>
      <c r="Y869" s="12"/>
    </row>
    <row r="870" spans="1:43" x14ac:dyDescent="0.25">
      <c r="B870" s="13"/>
      <c r="C870" s="12"/>
      <c r="V870" s="19"/>
      <c r="X870" s="13"/>
      <c r="Y870" s="12"/>
    </row>
    <row r="871" spans="1:43" x14ac:dyDescent="0.25">
      <c r="B871" s="17" t="s">
        <v>18</v>
      </c>
      <c r="C871" s="18">
        <f>SUM(C852:C870)</f>
        <v>0</v>
      </c>
      <c r="V871" s="19"/>
      <c r="X871" s="17" t="s">
        <v>18</v>
      </c>
      <c r="Y871" s="18">
        <f>SUM(Y852:Y870)</f>
        <v>0</v>
      </c>
    </row>
    <row r="872" spans="1:43" x14ac:dyDescent="0.25">
      <c r="D872" s="30" t="s">
        <v>22</v>
      </c>
      <c r="E872" s="30" t="s">
        <v>21</v>
      </c>
      <c r="V872" s="19"/>
      <c r="Z872" s="30" t="s">
        <v>22</v>
      </c>
      <c r="AA872" s="30" t="s">
        <v>21</v>
      </c>
    </row>
    <row r="873" spans="1:43" x14ac:dyDescent="0.25">
      <c r="E873" s="1" t="s">
        <v>19</v>
      </c>
      <c r="V873" s="19"/>
      <c r="AA873" s="1" t="s">
        <v>19</v>
      </c>
    </row>
    <row r="874" spans="1:43" x14ac:dyDescent="0.25">
      <c r="V874" s="19"/>
    </row>
    <row r="875" spans="1:43" x14ac:dyDescent="0.25">
      <c r="V875" s="19"/>
    </row>
    <row r="876" spans="1:43" x14ac:dyDescent="0.25">
      <c r="V876" s="19"/>
    </row>
    <row r="877" spans="1:43" x14ac:dyDescent="0.25">
      <c r="V877" s="19"/>
    </row>
    <row r="878" spans="1:43" x14ac:dyDescent="0.25">
      <c r="V878" s="19"/>
    </row>
    <row r="879" spans="1:43" x14ac:dyDescent="0.25">
      <c r="V879" s="19"/>
    </row>
    <row r="880" spans="1:43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</row>
    <row r="881" spans="1:43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</row>
    <row r="882" spans="1:43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</row>
    <row r="883" spans="1:43" x14ac:dyDescent="0.25">
      <c r="V883" s="19"/>
    </row>
    <row r="884" spans="1:43" x14ac:dyDescent="0.25">
      <c r="H884" s="165" t="s">
        <v>30</v>
      </c>
      <c r="I884" s="165"/>
      <c r="J884" s="165"/>
      <c r="V884" s="19"/>
      <c r="AA884" s="165" t="s">
        <v>31</v>
      </c>
      <c r="AB884" s="165"/>
      <c r="AC884" s="165"/>
    </row>
    <row r="885" spans="1:43" x14ac:dyDescent="0.25">
      <c r="H885" s="165"/>
      <c r="I885" s="165"/>
      <c r="J885" s="165"/>
      <c r="V885" s="19"/>
      <c r="AA885" s="165"/>
      <c r="AB885" s="165"/>
      <c r="AC885" s="165"/>
    </row>
    <row r="886" spans="1:43" x14ac:dyDescent="0.25">
      <c r="V886" s="19"/>
    </row>
    <row r="887" spans="1:43" x14ac:dyDescent="0.25">
      <c r="V887" s="19"/>
    </row>
    <row r="888" spans="1:43" ht="23.25" x14ac:dyDescent="0.35">
      <c r="B888" s="26" t="s">
        <v>70</v>
      </c>
      <c r="V888" s="19"/>
      <c r="X888" s="24" t="s">
        <v>70</v>
      </c>
    </row>
    <row r="889" spans="1:43" ht="23.25" x14ac:dyDescent="0.35">
      <c r="B889" s="25" t="s">
        <v>32</v>
      </c>
      <c r="C889" s="22">
        <f>IF(X844="PAGADO",0,C849)</f>
        <v>190</v>
      </c>
      <c r="E889" s="166" t="s">
        <v>20</v>
      </c>
      <c r="F889" s="166"/>
      <c r="G889" s="166"/>
      <c r="H889" s="166"/>
      <c r="V889" s="19"/>
      <c r="X889" s="25" t="s">
        <v>32</v>
      </c>
      <c r="Y889" s="22">
        <f>IF(B1689="PAGADO",0,C894)</f>
        <v>190</v>
      </c>
      <c r="AA889" s="166" t="s">
        <v>20</v>
      </c>
      <c r="AB889" s="166"/>
      <c r="AC889" s="166"/>
      <c r="AD889" s="166"/>
    </row>
    <row r="890" spans="1:43" x14ac:dyDescent="0.25">
      <c r="B890" s="1" t="s">
        <v>0</v>
      </c>
      <c r="C890" s="21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9"/>
      <c r="X890" s="1" t="s">
        <v>0</v>
      </c>
      <c r="Y890" s="21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2"/>
      <c r="E891" s="4"/>
      <c r="F891" s="3"/>
      <c r="G891" s="3"/>
      <c r="H891" s="5"/>
      <c r="N891" s="3"/>
      <c r="O891" s="3"/>
      <c r="P891" s="3"/>
      <c r="Q891" s="3"/>
      <c r="R891" s="20"/>
      <c r="S891" s="3"/>
      <c r="V891" s="19"/>
      <c r="Y891" s="22"/>
      <c r="AA891" s="4"/>
      <c r="AB891" s="3"/>
      <c r="AC891" s="3"/>
      <c r="AD891" s="5"/>
      <c r="AJ891" s="3"/>
      <c r="AK891" s="3"/>
      <c r="AL891" s="3"/>
      <c r="AM891" s="3"/>
      <c r="AN891" s="20"/>
      <c r="AO891" s="3"/>
    </row>
    <row r="892" spans="1:43" x14ac:dyDescent="0.25">
      <c r="B892" s="1" t="s">
        <v>24</v>
      </c>
      <c r="C892" s="21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20"/>
      <c r="S892" s="3"/>
      <c r="V892" s="19"/>
      <c r="X892" s="1" t="s">
        <v>24</v>
      </c>
      <c r="Y892" s="21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20"/>
      <c r="AO892" s="3"/>
    </row>
    <row r="893" spans="1:43" x14ac:dyDescent="0.25">
      <c r="B893" s="1" t="s">
        <v>9</v>
      </c>
      <c r="C893" s="22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20"/>
      <c r="S893" s="3"/>
      <c r="V893" s="19"/>
      <c r="X893" s="1" t="s">
        <v>9</v>
      </c>
      <c r="Y893" s="22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20"/>
      <c r="AO893" s="3"/>
    </row>
    <row r="894" spans="1:43" x14ac:dyDescent="0.25">
      <c r="B894" s="6" t="s">
        <v>26</v>
      </c>
      <c r="C894" s="23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20"/>
      <c r="S894" s="3"/>
      <c r="V894" s="19"/>
      <c r="X894" s="6" t="s">
        <v>27</v>
      </c>
      <c r="Y894" s="23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20"/>
      <c r="AO894" s="3"/>
    </row>
    <row r="895" spans="1:43" ht="23.25" x14ac:dyDescent="0.35">
      <c r="B895" s="6"/>
      <c r="C895" s="7"/>
      <c r="E895" s="9"/>
      <c r="F895" s="10"/>
      <c r="G895" s="10"/>
      <c r="H895" s="5"/>
      <c r="N895" s="3"/>
      <c r="O895" s="3"/>
      <c r="P895" s="3"/>
      <c r="Q895" s="3"/>
      <c r="R895" s="20"/>
      <c r="S895" s="3"/>
      <c r="V895" s="19"/>
      <c r="X895" s="168" t="str">
        <f>IF(Y894&lt;0,"NO PAGAR","COBRAR'")</f>
        <v>COBRAR'</v>
      </c>
      <c r="Y895" s="168"/>
      <c r="AA895" s="9"/>
      <c r="AB895" s="10"/>
      <c r="AC895" s="10"/>
      <c r="AD895" s="5"/>
      <c r="AJ895" s="3"/>
      <c r="AK895" s="3"/>
      <c r="AL895" s="3"/>
      <c r="AM895" s="3"/>
      <c r="AN895" s="20"/>
      <c r="AO895" s="3"/>
    </row>
    <row r="896" spans="1:43" ht="23.25" x14ac:dyDescent="0.35">
      <c r="B896" s="168" t="str">
        <f>IF(C894&lt;0,"NO PAGAR","COBRAR'")</f>
        <v>COBRAR'</v>
      </c>
      <c r="C896" s="168"/>
      <c r="E896" s="9"/>
      <c r="F896" s="10"/>
      <c r="G896" s="10"/>
      <c r="H896" s="5"/>
      <c r="N896" s="3"/>
      <c r="O896" s="3"/>
      <c r="P896" s="3"/>
      <c r="Q896" s="3"/>
      <c r="R896" s="20"/>
      <c r="S896" s="3"/>
      <c r="V896" s="19"/>
      <c r="X896" s="6"/>
      <c r="Y896" s="8"/>
      <c r="AA896" s="9"/>
      <c r="AB896" s="10"/>
      <c r="AC896" s="10"/>
      <c r="AD896" s="5"/>
      <c r="AJ896" s="3"/>
      <c r="AK896" s="3"/>
      <c r="AL896" s="3"/>
      <c r="AM896" s="3"/>
      <c r="AN896" s="20"/>
      <c r="AO896" s="3"/>
    </row>
    <row r="897" spans="2:41" x14ac:dyDescent="0.25">
      <c r="B897" s="159" t="s">
        <v>9</v>
      </c>
      <c r="C897" s="160"/>
      <c r="E897" s="9"/>
      <c r="F897" s="10"/>
      <c r="G897" s="10"/>
      <c r="H897" s="5"/>
      <c r="N897" s="3"/>
      <c r="O897" s="3"/>
      <c r="P897" s="3"/>
      <c r="Q897" s="3"/>
      <c r="R897" s="20"/>
      <c r="S897" s="3"/>
      <c r="V897" s="19"/>
      <c r="X897" s="159" t="s">
        <v>9</v>
      </c>
      <c r="Y897" s="160"/>
      <c r="AA897" s="9"/>
      <c r="AB897" s="10"/>
      <c r="AC897" s="10"/>
      <c r="AD897" s="5"/>
      <c r="AJ897" s="3"/>
      <c r="AK897" s="3"/>
      <c r="AL897" s="3"/>
      <c r="AM897" s="3"/>
      <c r="AN897" s="20"/>
      <c r="AO897" s="3"/>
    </row>
    <row r="898" spans="2:41" x14ac:dyDescent="0.25">
      <c r="B898" s="11" t="str">
        <f>IF(Y849&lt;0,"SALDO ADELANTADO","SALDO A FAVOR '")</f>
        <v>SALDO A FAVOR '</v>
      </c>
      <c r="C898" s="12" t="b">
        <f>IF(Y849&lt;=0,Y849*-1)</f>
        <v>0</v>
      </c>
      <c r="E898" s="9"/>
      <c r="F898" s="10"/>
      <c r="G898" s="10"/>
      <c r="H898" s="5"/>
      <c r="N898" s="3"/>
      <c r="O898" s="3"/>
      <c r="P898" s="3"/>
      <c r="Q898" s="3"/>
      <c r="R898" s="20"/>
      <c r="S898" s="3"/>
      <c r="V898" s="19"/>
      <c r="X898" s="11" t="str">
        <f>IF(C894&lt;0,"SALDO ADELANTADO","SALDO A FAVOR'")</f>
        <v>SALDO A FAVOR'</v>
      </c>
      <c r="Y898" s="12" t="b">
        <f>IF(C894&lt;=0,C894*-1)</f>
        <v>0</v>
      </c>
      <c r="AA898" s="9"/>
      <c r="AB898" s="10"/>
      <c r="AC898" s="10"/>
      <c r="AD898" s="5"/>
      <c r="AJ898" s="3"/>
      <c r="AK898" s="3"/>
      <c r="AL898" s="3"/>
      <c r="AM898" s="3"/>
      <c r="AN898" s="20"/>
      <c r="AO898" s="3"/>
    </row>
    <row r="899" spans="2:41" x14ac:dyDescent="0.25">
      <c r="B899" s="13" t="s">
        <v>10</v>
      </c>
      <c r="C899" s="12">
        <f>R907</f>
        <v>0</v>
      </c>
      <c r="E899" s="9"/>
      <c r="F899" s="10"/>
      <c r="G899" s="10"/>
      <c r="H899" s="5"/>
      <c r="N899" s="3"/>
      <c r="O899" s="3"/>
      <c r="P899" s="3"/>
      <c r="Q899" s="3"/>
      <c r="R899" s="20"/>
      <c r="S899" s="3"/>
      <c r="V899" s="19"/>
      <c r="X899" s="13" t="s">
        <v>10</v>
      </c>
      <c r="Y899" s="12">
        <f>AN907</f>
        <v>0</v>
      </c>
      <c r="AA899" s="9"/>
      <c r="AB899" s="10"/>
      <c r="AC899" s="10"/>
      <c r="AD899" s="5"/>
      <c r="AJ899" s="3"/>
      <c r="AK899" s="3"/>
      <c r="AL899" s="3"/>
      <c r="AM899" s="3"/>
      <c r="AN899" s="20"/>
      <c r="AO899" s="3"/>
    </row>
    <row r="900" spans="2:41" x14ac:dyDescent="0.25">
      <c r="B900" s="13" t="s">
        <v>11</v>
      </c>
      <c r="C900" s="12"/>
      <c r="E900" s="9"/>
      <c r="F900" s="10"/>
      <c r="G900" s="10"/>
      <c r="H900" s="5"/>
      <c r="N900" s="3"/>
      <c r="O900" s="3"/>
      <c r="P900" s="3"/>
      <c r="Q900" s="3"/>
      <c r="R900" s="20"/>
      <c r="S900" s="3"/>
      <c r="V900" s="19"/>
      <c r="X900" s="13" t="s">
        <v>11</v>
      </c>
      <c r="Y900" s="12"/>
      <c r="AA900" s="9"/>
      <c r="AB900" s="10"/>
      <c r="AC900" s="10"/>
      <c r="AD900" s="5"/>
      <c r="AJ900" s="3"/>
      <c r="AK900" s="3"/>
      <c r="AL900" s="3"/>
      <c r="AM900" s="3"/>
      <c r="AN900" s="20"/>
      <c r="AO900" s="3"/>
    </row>
    <row r="901" spans="2:41" x14ac:dyDescent="0.25">
      <c r="B901" s="13" t="s">
        <v>12</v>
      </c>
      <c r="C901" s="12"/>
      <c r="E901" s="9"/>
      <c r="F901" s="10"/>
      <c r="G901" s="10"/>
      <c r="H901" s="5"/>
      <c r="N901" s="3"/>
      <c r="O901" s="3"/>
      <c r="P901" s="3"/>
      <c r="Q901" s="3"/>
      <c r="R901" s="20"/>
      <c r="S901" s="3"/>
      <c r="V901" s="19"/>
      <c r="X901" s="13" t="s">
        <v>12</v>
      </c>
      <c r="Y901" s="12"/>
      <c r="AA901" s="9"/>
      <c r="AB901" s="10"/>
      <c r="AC901" s="10"/>
      <c r="AD901" s="5"/>
      <c r="AJ901" s="3"/>
      <c r="AK901" s="3"/>
      <c r="AL901" s="3"/>
      <c r="AM901" s="3"/>
      <c r="AN901" s="20"/>
      <c r="AO901" s="3"/>
    </row>
    <row r="902" spans="2:41" x14ac:dyDescent="0.25">
      <c r="B902" s="13" t="s">
        <v>13</v>
      </c>
      <c r="C902" s="12"/>
      <c r="E902" s="9"/>
      <c r="F902" s="10"/>
      <c r="G902" s="10"/>
      <c r="H902" s="5"/>
      <c r="N902" s="3"/>
      <c r="O902" s="3"/>
      <c r="P902" s="3"/>
      <c r="Q902" s="3"/>
      <c r="R902" s="20"/>
      <c r="S902" s="3"/>
      <c r="V902" s="19"/>
      <c r="X902" s="13" t="s">
        <v>13</v>
      </c>
      <c r="Y902" s="12"/>
      <c r="AA902" s="9"/>
      <c r="AB902" s="10"/>
      <c r="AC902" s="10"/>
      <c r="AD902" s="5"/>
      <c r="AJ902" s="3"/>
      <c r="AK902" s="3"/>
      <c r="AL902" s="3"/>
      <c r="AM902" s="3"/>
      <c r="AN902" s="20"/>
      <c r="AO902" s="3"/>
    </row>
    <row r="903" spans="2:41" x14ac:dyDescent="0.25">
      <c r="B903" s="13" t="s">
        <v>14</v>
      </c>
      <c r="C903" s="12"/>
      <c r="E903" s="9"/>
      <c r="F903" s="10"/>
      <c r="G903" s="10"/>
      <c r="H903" s="5"/>
      <c r="N903" s="3"/>
      <c r="O903" s="3"/>
      <c r="P903" s="3"/>
      <c r="Q903" s="3"/>
      <c r="R903" s="20"/>
      <c r="S903" s="3"/>
      <c r="V903" s="19"/>
      <c r="X903" s="13" t="s">
        <v>14</v>
      </c>
      <c r="Y903" s="12"/>
      <c r="AA903" s="9"/>
      <c r="AB903" s="10"/>
      <c r="AC903" s="10"/>
      <c r="AD903" s="5"/>
      <c r="AJ903" s="3"/>
      <c r="AK903" s="3"/>
      <c r="AL903" s="3"/>
      <c r="AM903" s="3"/>
      <c r="AN903" s="20"/>
      <c r="AO903" s="3"/>
    </row>
    <row r="904" spans="2:41" x14ac:dyDescent="0.25">
      <c r="B904" s="13" t="s">
        <v>15</v>
      </c>
      <c r="C904" s="12"/>
      <c r="E904" s="9"/>
      <c r="F904" s="10"/>
      <c r="G904" s="10"/>
      <c r="H904" s="5"/>
      <c r="N904" s="3"/>
      <c r="O904" s="3"/>
      <c r="P904" s="3"/>
      <c r="Q904" s="3"/>
      <c r="R904" s="20"/>
      <c r="S904" s="3"/>
      <c r="V904" s="19"/>
      <c r="X904" s="13" t="s">
        <v>15</v>
      </c>
      <c r="Y904" s="12"/>
      <c r="AA904" s="9"/>
      <c r="AB904" s="10"/>
      <c r="AC904" s="10"/>
      <c r="AD904" s="5"/>
      <c r="AJ904" s="3"/>
      <c r="AK904" s="3"/>
      <c r="AL904" s="3"/>
      <c r="AM904" s="3"/>
      <c r="AN904" s="20"/>
      <c r="AO904" s="3"/>
    </row>
    <row r="905" spans="2:41" x14ac:dyDescent="0.25">
      <c r="B905" s="13" t="s">
        <v>16</v>
      </c>
      <c r="C905" s="12"/>
      <c r="E905" s="161" t="s">
        <v>7</v>
      </c>
      <c r="F905" s="162"/>
      <c r="G905" s="163"/>
      <c r="H905" s="5">
        <f>SUM(H891:H904)</f>
        <v>0</v>
      </c>
      <c r="N905" s="3"/>
      <c r="O905" s="3"/>
      <c r="P905" s="3"/>
      <c r="Q905" s="3"/>
      <c r="R905" s="20"/>
      <c r="S905" s="3"/>
      <c r="V905" s="19"/>
      <c r="X905" s="13" t="s">
        <v>16</v>
      </c>
      <c r="Y905" s="12"/>
      <c r="AA905" s="161" t="s">
        <v>7</v>
      </c>
      <c r="AB905" s="162"/>
      <c r="AC905" s="163"/>
      <c r="AD905" s="5">
        <f>SUM(AD891:AD904)</f>
        <v>0</v>
      </c>
      <c r="AJ905" s="3"/>
      <c r="AK905" s="3"/>
      <c r="AL905" s="3"/>
      <c r="AM905" s="3"/>
      <c r="AN905" s="20"/>
      <c r="AO905" s="3"/>
    </row>
    <row r="906" spans="2:41" x14ac:dyDescent="0.25">
      <c r="B906" s="13" t="s">
        <v>17</v>
      </c>
      <c r="C906" s="12"/>
      <c r="E906" s="15"/>
      <c r="F906" s="15"/>
      <c r="G906" s="15"/>
      <c r="N906" s="3"/>
      <c r="O906" s="3"/>
      <c r="P906" s="3"/>
      <c r="Q906" s="3"/>
      <c r="R906" s="20"/>
      <c r="S906" s="3"/>
      <c r="V906" s="19"/>
      <c r="X906" s="13" t="s">
        <v>17</v>
      </c>
      <c r="Y906" s="12"/>
      <c r="AA906" s="15"/>
      <c r="AB906" s="15"/>
      <c r="AC906" s="15"/>
      <c r="AJ906" s="3"/>
      <c r="AK906" s="3"/>
      <c r="AL906" s="3"/>
      <c r="AM906" s="3"/>
      <c r="AN906" s="20"/>
      <c r="AO906" s="3"/>
    </row>
    <row r="907" spans="2:41" x14ac:dyDescent="0.25">
      <c r="B907" s="14"/>
      <c r="C907" s="12"/>
      <c r="N907" s="161" t="s">
        <v>7</v>
      </c>
      <c r="O907" s="162"/>
      <c r="P907" s="162"/>
      <c r="Q907" s="163"/>
      <c r="R907" s="20">
        <f>SUM(R891:R906)</f>
        <v>0</v>
      </c>
      <c r="S907" s="3"/>
      <c r="V907" s="19"/>
      <c r="X907" s="14"/>
      <c r="Y907" s="12"/>
      <c r="AJ907" s="161" t="s">
        <v>7</v>
      </c>
      <c r="AK907" s="162"/>
      <c r="AL907" s="162"/>
      <c r="AM907" s="163"/>
      <c r="AN907" s="20">
        <f>SUM(AN891:AN906)</f>
        <v>0</v>
      </c>
      <c r="AO907" s="3"/>
    </row>
    <row r="908" spans="2:41" x14ac:dyDescent="0.25">
      <c r="B908" s="14"/>
      <c r="C908" s="12"/>
      <c r="V908" s="19"/>
      <c r="X908" s="14"/>
      <c r="Y908" s="12"/>
    </row>
    <row r="909" spans="2:41" x14ac:dyDescent="0.25">
      <c r="B909" s="14"/>
      <c r="C909" s="12"/>
      <c r="V909" s="19"/>
      <c r="X909" s="14"/>
      <c r="Y909" s="12"/>
    </row>
    <row r="910" spans="2:41" x14ac:dyDescent="0.25">
      <c r="B910" s="14"/>
      <c r="C910" s="12"/>
      <c r="E910" s="16"/>
      <c r="V910" s="19"/>
      <c r="X910" s="14"/>
      <c r="Y910" s="12"/>
      <c r="AA910" s="16"/>
    </row>
    <row r="911" spans="2:41" x14ac:dyDescent="0.25">
      <c r="B911" s="14"/>
      <c r="C911" s="12"/>
      <c r="V911" s="19"/>
      <c r="X911" s="14"/>
      <c r="Y911" s="12"/>
    </row>
    <row r="912" spans="2:41" x14ac:dyDescent="0.25">
      <c r="B912" s="14"/>
      <c r="C912" s="12"/>
      <c r="V912" s="19"/>
      <c r="X912" s="14"/>
      <c r="Y912" s="12"/>
    </row>
    <row r="913" spans="2:27" x14ac:dyDescent="0.25">
      <c r="B913" s="14"/>
      <c r="C913" s="12"/>
      <c r="V913" s="19"/>
      <c r="X913" s="14"/>
      <c r="Y913" s="12"/>
    </row>
    <row r="914" spans="2:27" x14ac:dyDescent="0.25">
      <c r="B914" s="14"/>
      <c r="C914" s="12"/>
      <c r="V914" s="19"/>
      <c r="X914" s="14"/>
      <c r="Y914" s="12"/>
    </row>
    <row r="915" spans="2:27" x14ac:dyDescent="0.25">
      <c r="B915" s="14"/>
      <c r="C915" s="12"/>
      <c r="V915" s="19"/>
      <c r="X915" s="14"/>
      <c r="Y915" s="12"/>
    </row>
    <row r="916" spans="2:27" x14ac:dyDescent="0.25">
      <c r="B916" s="13"/>
      <c r="C916" s="12"/>
      <c r="V916" s="19"/>
      <c r="X916" s="13"/>
      <c r="Y916" s="12"/>
    </row>
    <row r="917" spans="2:27" x14ac:dyDescent="0.25">
      <c r="B917" s="17" t="s">
        <v>18</v>
      </c>
      <c r="C917" s="18">
        <f>SUM(C898:C916)</f>
        <v>0</v>
      </c>
      <c r="D917" s="30" t="s">
        <v>22</v>
      </c>
      <c r="E917" s="30" t="s">
        <v>21</v>
      </c>
      <c r="V917" s="19"/>
      <c r="X917" s="17" t="s">
        <v>18</v>
      </c>
      <c r="Y917" s="18">
        <f>SUM(Y898:Y916)</f>
        <v>0</v>
      </c>
      <c r="Z917" s="30" t="s">
        <v>22</v>
      </c>
      <c r="AA917" s="30" t="s">
        <v>21</v>
      </c>
    </row>
    <row r="918" spans="2:27" x14ac:dyDescent="0.25">
      <c r="E918" s="1" t="s">
        <v>19</v>
      </c>
      <c r="V918" s="19"/>
      <c r="AA918" s="1" t="s">
        <v>19</v>
      </c>
    </row>
    <row r="919" spans="2:27" x14ac:dyDescent="0.25">
      <c r="V919" s="19"/>
    </row>
    <row r="920" spans="2:27" x14ac:dyDescent="0.25">
      <c r="V920" s="19"/>
    </row>
    <row r="921" spans="2:27" x14ac:dyDescent="0.25">
      <c r="V921" s="19"/>
    </row>
    <row r="922" spans="2:27" x14ac:dyDescent="0.25">
      <c r="V922" s="19"/>
    </row>
    <row r="923" spans="2:27" x14ac:dyDescent="0.25">
      <c r="V923" s="19"/>
    </row>
    <row r="924" spans="2:27" x14ac:dyDescent="0.25">
      <c r="V924" s="19"/>
    </row>
    <row r="925" spans="2:27" x14ac:dyDescent="0.25">
      <c r="V925" s="19"/>
    </row>
    <row r="926" spans="2:27" x14ac:dyDescent="0.25">
      <c r="V926" s="19"/>
    </row>
    <row r="927" spans="2:27" x14ac:dyDescent="0.25">
      <c r="V927" s="19"/>
    </row>
    <row r="928" spans="2:27" x14ac:dyDescent="0.25">
      <c r="V928" s="19"/>
    </row>
    <row r="929" spans="2:41" x14ac:dyDescent="0.25">
      <c r="V929" s="19"/>
    </row>
    <row r="930" spans="2:41" x14ac:dyDescent="0.25">
      <c r="V930" s="19"/>
    </row>
    <row r="931" spans="2:41" x14ac:dyDescent="0.25">
      <c r="V931" s="19"/>
    </row>
    <row r="932" spans="2:41" x14ac:dyDescent="0.25">
      <c r="V932" s="19"/>
      <c r="AC932" s="164" t="s">
        <v>29</v>
      </c>
      <c r="AD932" s="164"/>
      <c r="AE932" s="164"/>
    </row>
    <row r="933" spans="2:41" x14ac:dyDescent="0.25">
      <c r="H933" s="165" t="s">
        <v>28</v>
      </c>
      <c r="I933" s="165"/>
      <c r="J933" s="165"/>
      <c r="V933" s="19"/>
      <c r="AC933" s="164"/>
      <c r="AD933" s="164"/>
      <c r="AE933" s="164"/>
    </row>
    <row r="934" spans="2:41" x14ac:dyDescent="0.25">
      <c r="H934" s="165"/>
      <c r="I934" s="165"/>
      <c r="J934" s="165"/>
      <c r="V934" s="19"/>
      <c r="AC934" s="164"/>
      <c r="AD934" s="164"/>
      <c r="AE934" s="164"/>
    </row>
    <row r="935" spans="2:41" x14ac:dyDescent="0.25">
      <c r="V935" s="19"/>
    </row>
    <row r="936" spans="2:41" x14ac:dyDescent="0.25">
      <c r="V936" s="19"/>
    </row>
    <row r="937" spans="2:41" ht="23.25" x14ac:dyDescent="0.35">
      <c r="B937" s="24" t="s">
        <v>71</v>
      </c>
      <c r="V937" s="19"/>
      <c r="X937" s="24" t="s">
        <v>71</v>
      </c>
    </row>
    <row r="938" spans="2:41" ht="23.25" x14ac:dyDescent="0.35">
      <c r="B938" s="25" t="s">
        <v>32</v>
      </c>
      <c r="C938" s="22">
        <f>IF(X889="PAGADO",0,Y894)</f>
        <v>190</v>
      </c>
      <c r="E938" s="166" t="s">
        <v>20</v>
      </c>
      <c r="F938" s="166"/>
      <c r="G938" s="166"/>
      <c r="H938" s="166"/>
      <c r="V938" s="19"/>
      <c r="X938" s="25" t="s">
        <v>32</v>
      </c>
      <c r="Y938" s="22">
        <f>IF(B938="PAGADO",0,C943)</f>
        <v>190</v>
      </c>
      <c r="AA938" s="166" t="s">
        <v>20</v>
      </c>
      <c r="AB938" s="166"/>
      <c r="AC938" s="166"/>
      <c r="AD938" s="166"/>
    </row>
    <row r="939" spans="2:41" x14ac:dyDescent="0.25">
      <c r="B939" s="1" t="s">
        <v>0</v>
      </c>
      <c r="C939" s="21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9"/>
      <c r="X939" s="1" t="s">
        <v>0</v>
      </c>
      <c r="Y939" s="21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2"/>
      <c r="E940" s="4"/>
      <c r="F940" s="3"/>
      <c r="G940" s="3"/>
      <c r="H940" s="5"/>
      <c r="N940" s="3"/>
      <c r="O940" s="3"/>
      <c r="P940" s="3"/>
      <c r="Q940" s="3"/>
      <c r="R940" s="20"/>
      <c r="S940" s="3"/>
      <c r="V940" s="19"/>
      <c r="Y940" s="22"/>
      <c r="AA940" s="4"/>
      <c r="AB940" s="3"/>
      <c r="AC940" s="3"/>
      <c r="AD940" s="5"/>
      <c r="AJ940" s="3"/>
      <c r="AK940" s="3"/>
      <c r="AL940" s="3"/>
      <c r="AM940" s="3"/>
      <c r="AN940" s="20"/>
      <c r="AO940" s="3"/>
    </row>
    <row r="941" spans="2:41" x14ac:dyDescent="0.25">
      <c r="B941" s="1" t="s">
        <v>24</v>
      </c>
      <c r="C941" s="21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20"/>
      <c r="S941" s="3"/>
      <c r="V941" s="19"/>
      <c r="X941" s="1" t="s">
        <v>24</v>
      </c>
      <c r="Y941" s="21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20"/>
      <c r="AO941" s="3"/>
    </row>
    <row r="942" spans="2:41" x14ac:dyDescent="0.25">
      <c r="B942" s="1" t="s">
        <v>9</v>
      </c>
      <c r="C942" s="22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20"/>
      <c r="S942" s="3"/>
      <c r="V942" s="19"/>
      <c r="X942" s="1" t="s">
        <v>9</v>
      </c>
      <c r="Y942" s="22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20"/>
      <c r="AO942" s="3"/>
    </row>
    <row r="943" spans="2:41" x14ac:dyDescent="0.25">
      <c r="B943" s="6" t="s">
        <v>25</v>
      </c>
      <c r="C943" s="23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20"/>
      <c r="S943" s="3"/>
      <c r="V943" s="19"/>
      <c r="X943" s="6" t="s">
        <v>8</v>
      </c>
      <c r="Y943" s="23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20"/>
      <c r="AO943" s="3"/>
    </row>
    <row r="944" spans="2:41" ht="26.25" x14ac:dyDescent="0.4">
      <c r="B944" s="167" t="str">
        <f>IF(C943&lt;0,"NO PAGAR","COBRAR")</f>
        <v>COBRAR</v>
      </c>
      <c r="C944" s="167"/>
      <c r="E944" s="9"/>
      <c r="F944" s="10"/>
      <c r="G944" s="10"/>
      <c r="H944" s="5"/>
      <c r="N944" s="3"/>
      <c r="O944" s="3"/>
      <c r="P944" s="3"/>
      <c r="Q944" s="3"/>
      <c r="R944" s="20"/>
      <c r="S944" s="3"/>
      <c r="V944" s="19"/>
      <c r="X944" s="167" t="str">
        <f>IF(Y943&lt;0,"NO PAGAR","COBRAR")</f>
        <v>COBRAR</v>
      </c>
      <c r="Y944" s="167"/>
      <c r="AA944" s="9"/>
      <c r="AB944" s="10"/>
      <c r="AC944" s="10"/>
      <c r="AD944" s="5"/>
      <c r="AJ944" s="3"/>
      <c r="AK944" s="3"/>
      <c r="AL944" s="3"/>
      <c r="AM944" s="3"/>
      <c r="AN944" s="20"/>
      <c r="AO944" s="3"/>
    </row>
    <row r="945" spans="2:41" x14ac:dyDescent="0.25">
      <c r="B945" s="159" t="s">
        <v>9</v>
      </c>
      <c r="C945" s="160"/>
      <c r="E945" s="9"/>
      <c r="F945" s="10"/>
      <c r="G945" s="10"/>
      <c r="H945" s="5"/>
      <c r="N945" s="3"/>
      <c r="O945" s="3"/>
      <c r="P945" s="3"/>
      <c r="Q945" s="3"/>
      <c r="R945" s="20"/>
      <c r="S945" s="3"/>
      <c r="V945" s="19"/>
      <c r="X945" s="159" t="s">
        <v>9</v>
      </c>
      <c r="Y945" s="160"/>
      <c r="AA945" s="9"/>
      <c r="AB945" s="10"/>
      <c r="AC945" s="10"/>
      <c r="AD945" s="5"/>
      <c r="AJ945" s="3"/>
      <c r="AK945" s="3"/>
      <c r="AL945" s="3"/>
      <c r="AM945" s="3"/>
      <c r="AN945" s="20"/>
      <c r="AO945" s="3"/>
    </row>
    <row r="946" spans="2:41" x14ac:dyDescent="0.25">
      <c r="B946" s="11" t="str">
        <f>IF(C979&lt;0,"SALDO A FAVOR","SALDO ADELANTAD0'")</f>
        <v>SALDO ADELANTAD0'</v>
      </c>
      <c r="C946" s="12" t="b">
        <f>IF(Y894&lt;=0,Y894*-1)</f>
        <v>0</v>
      </c>
      <c r="E946" s="9"/>
      <c r="F946" s="10"/>
      <c r="G946" s="10"/>
      <c r="H946" s="5"/>
      <c r="N946" s="3"/>
      <c r="O946" s="3"/>
      <c r="P946" s="3"/>
      <c r="Q946" s="3"/>
      <c r="R946" s="20"/>
      <c r="S946" s="3"/>
      <c r="V946" s="19"/>
      <c r="X946" s="11" t="str">
        <f>IF(C943&lt;0,"SALDO ADELANTADO","SALDO A FAVOR'")</f>
        <v>SALDO A FAVOR'</v>
      </c>
      <c r="Y946" s="12" t="b">
        <f>IF(C943&lt;=0,C943*-1)</f>
        <v>0</v>
      </c>
      <c r="AA946" s="9"/>
      <c r="AB946" s="10"/>
      <c r="AC946" s="10"/>
      <c r="AD946" s="5"/>
      <c r="AJ946" s="3"/>
      <c r="AK946" s="3"/>
      <c r="AL946" s="3"/>
      <c r="AM946" s="3"/>
      <c r="AN946" s="20"/>
      <c r="AO946" s="3"/>
    </row>
    <row r="947" spans="2:41" x14ac:dyDescent="0.25">
      <c r="B947" s="13" t="s">
        <v>10</v>
      </c>
      <c r="C947" s="12">
        <f>R956</f>
        <v>0</v>
      </c>
      <c r="E947" s="9"/>
      <c r="F947" s="10"/>
      <c r="G947" s="10"/>
      <c r="H947" s="5"/>
      <c r="N947" s="3"/>
      <c r="O947" s="3"/>
      <c r="P947" s="3"/>
      <c r="Q947" s="3"/>
      <c r="R947" s="20"/>
      <c r="S947" s="3"/>
      <c r="V947" s="19"/>
      <c r="X947" s="13" t="s">
        <v>10</v>
      </c>
      <c r="Y947" s="12">
        <f>AN956</f>
        <v>0</v>
      </c>
      <c r="AA947" s="9"/>
      <c r="AB947" s="10"/>
      <c r="AC947" s="10"/>
      <c r="AD947" s="5"/>
      <c r="AJ947" s="3"/>
      <c r="AK947" s="3"/>
      <c r="AL947" s="3"/>
      <c r="AM947" s="3"/>
      <c r="AN947" s="20"/>
      <c r="AO947" s="3"/>
    </row>
    <row r="948" spans="2:41" x14ac:dyDescent="0.25">
      <c r="B948" s="13" t="s">
        <v>11</v>
      </c>
      <c r="C948" s="12"/>
      <c r="E948" s="9"/>
      <c r="F948" s="10"/>
      <c r="G948" s="10"/>
      <c r="H948" s="5"/>
      <c r="N948" s="3"/>
      <c r="O948" s="3"/>
      <c r="P948" s="3"/>
      <c r="Q948" s="3"/>
      <c r="R948" s="20"/>
      <c r="S948" s="3"/>
      <c r="V948" s="19"/>
      <c r="X948" s="13" t="s">
        <v>11</v>
      </c>
      <c r="Y948" s="12"/>
      <c r="AA948" s="9"/>
      <c r="AB948" s="10"/>
      <c r="AC948" s="10"/>
      <c r="AD948" s="5"/>
      <c r="AJ948" s="3"/>
      <c r="AK948" s="3"/>
      <c r="AL948" s="3"/>
      <c r="AM948" s="3"/>
      <c r="AN948" s="20"/>
      <c r="AO948" s="3"/>
    </row>
    <row r="949" spans="2:41" x14ac:dyDescent="0.25">
      <c r="B949" s="13" t="s">
        <v>12</v>
      </c>
      <c r="C949" s="12"/>
      <c r="E949" s="9"/>
      <c r="F949" s="10"/>
      <c r="G949" s="10"/>
      <c r="H949" s="5"/>
      <c r="N949" s="3"/>
      <c r="O949" s="3"/>
      <c r="P949" s="3"/>
      <c r="Q949" s="3"/>
      <c r="R949" s="20"/>
      <c r="S949" s="3"/>
      <c r="V949" s="19"/>
      <c r="X949" s="13" t="s">
        <v>12</v>
      </c>
      <c r="Y949" s="12"/>
      <c r="AA949" s="9"/>
      <c r="AB949" s="10"/>
      <c r="AC949" s="10"/>
      <c r="AD949" s="5"/>
      <c r="AJ949" s="3"/>
      <c r="AK949" s="3"/>
      <c r="AL949" s="3"/>
      <c r="AM949" s="3"/>
      <c r="AN949" s="20"/>
      <c r="AO949" s="3"/>
    </row>
    <row r="950" spans="2:41" x14ac:dyDescent="0.25">
      <c r="B950" s="13" t="s">
        <v>13</v>
      </c>
      <c r="C950" s="12"/>
      <c r="E950" s="9"/>
      <c r="F950" s="10"/>
      <c r="G950" s="10"/>
      <c r="H950" s="5"/>
      <c r="N950" s="3"/>
      <c r="O950" s="3"/>
      <c r="P950" s="3"/>
      <c r="Q950" s="3"/>
      <c r="R950" s="20"/>
      <c r="S950" s="3"/>
      <c r="V950" s="19"/>
      <c r="X950" s="13" t="s">
        <v>13</v>
      </c>
      <c r="Y950" s="12"/>
      <c r="AA950" s="9"/>
      <c r="AB950" s="10"/>
      <c r="AC950" s="10"/>
      <c r="AD950" s="5"/>
      <c r="AJ950" s="3"/>
      <c r="AK950" s="3"/>
      <c r="AL950" s="3"/>
      <c r="AM950" s="3"/>
      <c r="AN950" s="20"/>
      <c r="AO950" s="3"/>
    </row>
    <row r="951" spans="2:41" x14ac:dyDescent="0.25">
      <c r="B951" s="13" t="s">
        <v>14</v>
      </c>
      <c r="C951" s="12"/>
      <c r="E951" s="9"/>
      <c r="F951" s="10"/>
      <c r="G951" s="10"/>
      <c r="H951" s="5"/>
      <c r="N951" s="3"/>
      <c r="O951" s="3"/>
      <c r="P951" s="3"/>
      <c r="Q951" s="3"/>
      <c r="R951" s="20"/>
      <c r="S951" s="3"/>
      <c r="V951" s="19"/>
      <c r="X951" s="13" t="s">
        <v>14</v>
      </c>
      <c r="Y951" s="12"/>
      <c r="AA951" s="9"/>
      <c r="AB951" s="10"/>
      <c r="AC951" s="10"/>
      <c r="AD951" s="5"/>
      <c r="AJ951" s="3"/>
      <c r="AK951" s="3"/>
      <c r="AL951" s="3"/>
      <c r="AM951" s="3"/>
      <c r="AN951" s="20"/>
      <c r="AO951" s="3"/>
    </row>
    <row r="952" spans="2:41" x14ac:dyDescent="0.25">
      <c r="B952" s="13" t="s">
        <v>15</v>
      </c>
      <c r="C952" s="12"/>
      <c r="E952" s="9"/>
      <c r="F952" s="10"/>
      <c r="G952" s="10"/>
      <c r="H952" s="5"/>
      <c r="N952" s="3"/>
      <c r="O952" s="3"/>
      <c r="P952" s="3"/>
      <c r="Q952" s="3"/>
      <c r="R952" s="20"/>
      <c r="S952" s="3"/>
      <c r="V952" s="19"/>
      <c r="X952" s="13" t="s">
        <v>15</v>
      </c>
      <c r="Y952" s="12"/>
      <c r="AA952" s="9"/>
      <c r="AB952" s="10"/>
      <c r="AC952" s="10"/>
      <c r="AD952" s="5"/>
      <c r="AJ952" s="3"/>
      <c r="AK952" s="3"/>
      <c r="AL952" s="3"/>
      <c r="AM952" s="3"/>
      <c r="AN952" s="20"/>
      <c r="AO952" s="3"/>
    </row>
    <row r="953" spans="2:41" x14ac:dyDescent="0.25">
      <c r="B953" s="13" t="s">
        <v>16</v>
      </c>
      <c r="C953" s="12"/>
      <c r="E953" s="9"/>
      <c r="F953" s="10"/>
      <c r="G953" s="10"/>
      <c r="H953" s="5"/>
      <c r="N953" s="3"/>
      <c r="O953" s="3"/>
      <c r="P953" s="3"/>
      <c r="Q953" s="3"/>
      <c r="R953" s="20"/>
      <c r="S953" s="3"/>
      <c r="V953" s="19"/>
      <c r="X953" s="13" t="s">
        <v>16</v>
      </c>
      <c r="Y953" s="12"/>
      <c r="AA953" s="9"/>
      <c r="AB953" s="10"/>
      <c r="AC953" s="10"/>
      <c r="AD953" s="5"/>
      <c r="AJ953" s="3"/>
      <c r="AK953" s="3"/>
      <c r="AL953" s="3"/>
      <c r="AM953" s="3"/>
      <c r="AN953" s="20"/>
      <c r="AO953" s="3"/>
    </row>
    <row r="954" spans="2:41" x14ac:dyDescent="0.25">
      <c r="B954" s="13" t="s">
        <v>17</v>
      </c>
      <c r="C954" s="12"/>
      <c r="E954" s="161" t="s">
        <v>7</v>
      </c>
      <c r="F954" s="162"/>
      <c r="G954" s="163"/>
      <c r="H954" s="5">
        <f>SUM(H940:H953)</f>
        <v>0</v>
      </c>
      <c r="N954" s="3"/>
      <c r="O954" s="3"/>
      <c r="P954" s="3"/>
      <c r="Q954" s="3"/>
      <c r="R954" s="20"/>
      <c r="S954" s="3"/>
      <c r="V954" s="19"/>
      <c r="X954" s="13" t="s">
        <v>17</v>
      </c>
      <c r="Y954" s="12"/>
      <c r="AA954" s="161" t="s">
        <v>7</v>
      </c>
      <c r="AB954" s="162"/>
      <c r="AC954" s="163"/>
      <c r="AD954" s="5">
        <f>SUM(AD940:AD953)</f>
        <v>0</v>
      </c>
      <c r="AJ954" s="3"/>
      <c r="AK954" s="3"/>
      <c r="AL954" s="3"/>
      <c r="AM954" s="3"/>
      <c r="AN954" s="20"/>
      <c r="AO954" s="3"/>
    </row>
    <row r="955" spans="2:41" x14ac:dyDescent="0.25">
      <c r="B955" s="14"/>
      <c r="C955" s="12"/>
      <c r="E955" s="15"/>
      <c r="F955" s="15"/>
      <c r="G955" s="15"/>
      <c r="N955" s="3"/>
      <c r="O955" s="3"/>
      <c r="P955" s="3"/>
      <c r="Q955" s="3"/>
      <c r="R955" s="20"/>
      <c r="S955" s="3"/>
      <c r="V955" s="19"/>
      <c r="X955" s="14"/>
      <c r="Y955" s="12"/>
      <c r="AA955" s="15"/>
      <c r="AB955" s="15"/>
      <c r="AC955" s="15"/>
      <c r="AJ955" s="3"/>
      <c r="AK955" s="3"/>
      <c r="AL955" s="3"/>
      <c r="AM955" s="3"/>
      <c r="AN955" s="20"/>
      <c r="AO955" s="3"/>
    </row>
    <row r="956" spans="2:41" x14ac:dyDescent="0.25">
      <c r="B956" s="14"/>
      <c r="C956" s="12"/>
      <c r="N956" s="161" t="s">
        <v>7</v>
      </c>
      <c r="O956" s="162"/>
      <c r="P956" s="162"/>
      <c r="Q956" s="163"/>
      <c r="R956" s="20">
        <f>SUM(R940:R955)</f>
        <v>0</v>
      </c>
      <c r="S956" s="3"/>
      <c r="V956" s="19"/>
      <c r="X956" s="14"/>
      <c r="Y956" s="12"/>
      <c r="AJ956" s="161" t="s">
        <v>7</v>
      </c>
      <c r="AK956" s="162"/>
      <c r="AL956" s="162"/>
      <c r="AM956" s="163"/>
      <c r="AN956" s="20">
        <f>SUM(AN940:AN955)</f>
        <v>0</v>
      </c>
      <c r="AO956" s="3"/>
    </row>
    <row r="957" spans="2:41" x14ac:dyDescent="0.25">
      <c r="B957" s="14"/>
      <c r="C957" s="12"/>
      <c r="V957" s="19"/>
      <c r="X957" s="14"/>
      <c r="Y957" s="12"/>
    </row>
    <row r="958" spans="2:41" x14ac:dyDescent="0.25">
      <c r="B958" s="14"/>
      <c r="C958" s="12"/>
      <c r="V958" s="19"/>
      <c r="X958" s="14"/>
      <c r="Y958" s="12"/>
    </row>
    <row r="959" spans="2:41" x14ac:dyDescent="0.25">
      <c r="B959" s="14"/>
      <c r="C959" s="12"/>
      <c r="E959" s="16"/>
      <c r="V959" s="19"/>
      <c r="X959" s="14"/>
      <c r="Y959" s="12"/>
      <c r="AA959" s="16"/>
    </row>
    <row r="960" spans="2:41" x14ac:dyDescent="0.25">
      <c r="B960" s="14"/>
      <c r="C960" s="12"/>
      <c r="V960" s="19"/>
      <c r="X960" s="14"/>
      <c r="Y960" s="12"/>
    </row>
    <row r="961" spans="1:43" x14ac:dyDescent="0.25">
      <c r="B961" s="14"/>
      <c r="C961" s="12"/>
      <c r="V961" s="19"/>
      <c r="X961" s="14"/>
      <c r="Y961" s="12"/>
    </row>
    <row r="962" spans="1:43" x14ac:dyDescent="0.25">
      <c r="B962" s="14"/>
      <c r="C962" s="12"/>
      <c r="V962" s="19"/>
      <c r="X962" s="14"/>
      <c r="Y962" s="12"/>
    </row>
    <row r="963" spans="1:43" x14ac:dyDescent="0.25">
      <c r="B963" s="14"/>
      <c r="C963" s="12"/>
      <c r="V963" s="19"/>
      <c r="X963" s="14"/>
      <c r="Y963" s="12"/>
    </row>
    <row r="964" spans="1:43" x14ac:dyDescent="0.25">
      <c r="B964" s="13"/>
      <c r="C964" s="12"/>
      <c r="V964" s="19"/>
      <c r="X964" s="13"/>
      <c r="Y964" s="12"/>
    </row>
    <row r="965" spans="1:43" x14ac:dyDescent="0.25">
      <c r="B965" s="17" t="s">
        <v>18</v>
      </c>
      <c r="C965" s="18">
        <f>SUM(C946:C964)</f>
        <v>0</v>
      </c>
      <c r="V965" s="19"/>
      <c r="X965" s="17" t="s">
        <v>18</v>
      </c>
      <c r="Y965" s="18">
        <f>SUM(Y946:Y964)</f>
        <v>0</v>
      </c>
    </row>
    <row r="966" spans="1:43" x14ac:dyDescent="0.25">
      <c r="D966" s="30" t="s">
        <v>22</v>
      </c>
      <c r="E966" s="30" t="s">
        <v>21</v>
      </c>
      <c r="V966" s="19"/>
      <c r="Z966" s="30" t="s">
        <v>22</v>
      </c>
      <c r="AA966" s="30" t="s">
        <v>21</v>
      </c>
    </row>
    <row r="967" spans="1:43" x14ac:dyDescent="0.25">
      <c r="E967" s="1" t="s">
        <v>19</v>
      </c>
      <c r="V967" s="19"/>
      <c r="AA967" s="1" t="s">
        <v>19</v>
      </c>
    </row>
    <row r="968" spans="1:43" x14ac:dyDescent="0.25">
      <c r="V968" s="19"/>
    </row>
    <row r="969" spans="1:43" x14ac:dyDescent="0.25">
      <c r="V969" s="19"/>
    </row>
    <row r="970" spans="1:43" x14ac:dyDescent="0.25">
      <c r="V970" s="19"/>
    </row>
    <row r="971" spans="1:43" x14ac:dyDescent="0.25">
      <c r="V971" s="19"/>
    </row>
    <row r="972" spans="1:43" x14ac:dyDescent="0.25">
      <c r="V972" s="19"/>
    </row>
    <row r="973" spans="1:43" x14ac:dyDescent="0.25">
      <c r="V973" s="19"/>
    </row>
    <row r="974" spans="1:43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</row>
    <row r="975" spans="1:43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</row>
    <row r="976" spans="1:43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</row>
    <row r="977" spans="2:41" x14ac:dyDescent="0.25">
      <c r="V977" s="19"/>
    </row>
    <row r="978" spans="2:41" x14ac:dyDescent="0.25">
      <c r="H978" s="165" t="s">
        <v>30</v>
      </c>
      <c r="I978" s="165"/>
      <c r="J978" s="165"/>
      <c r="V978" s="19"/>
      <c r="AA978" s="165" t="s">
        <v>31</v>
      </c>
      <c r="AB978" s="165"/>
      <c r="AC978" s="165"/>
    </row>
    <row r="979" spans="2:41" x14ac:dyDescent="0.25">
      <c r="H979" s="165"/>
      <c r="I979" s="165"/>
      <c r="J979" s="165"/>
      <c r="V979" s="19"/>
      <c r="AA979" s="165"/>
      <c r="AB979" s="165"/>
      <c r="AC979" s="165"/>
    </row>
    <row r="980" spans="2:41" x14ac:dyDescent="0.25">
      <c r="V980" s="19"/>
    </row>
    <row r="981" spans="2:41" x14ac:dyDescent="0.25">
      <c r="V981" s="19"/>
    </row>
    <row r="982" spans="2:41" ht="23.25" x14ac:dyDescent="0.35">
      <c r="B982" s="26" t="s">
        <v>73</v>
      </c>
      <c r="V982" s="19"/>
      <c r="X982" s="24" t="s">
        <v>71</v>
      </c>
    </row>
    <row r="983" spans="2:41" ht="23.25" x14ac:dyDescent="0.35">
      <c r="B983" s="25" t="s">
        <v>32</v>
      </c>
      <c r="C983" s="22">
        <f>IF(X938="PAGADO",0,C943)</f>
        <v>190</v>
      </c>
      <c r="E983" s="166" t="s">
        <v>20</v>
      </c>
      <c r="F983" s="166"/>
      <c r="G983" s="166"/>
      <c r="H983" s="166"/>
      <c r="V983" s="19"/>
      <c r="X983" s="25" t="s">
        <v>32</v>
      </c>
      <c r="Y983" s="22">
        <f>IF(B1783="PAGADO",0,C988)</f>
        <v>190</v>
      </c>
      <c r="AA983" s="166" t="s">
        <v>20</v>
      </c>
      <c r="AB983" s="166"/>
      <c r="AC983" s="166"/>
      <c r="AD983" s="166"/>
    </row>
    <row r="984" spans="2:41" x14ac:dyDescent="0.25">
      <c r="B984" s="1" t="s">
        <v>0</v>
      </c>
      <c r="C984" s="21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9"/>
      <c r="X984" s="1" t="s">
        <v>0</v>
      </c>
      <c r="Y984" s="21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2"/>
      <c r="E985" s="4"/>
      <c r="F985" s="3"/>
      <c r="G985" s="3"/>
      <c r="H985" s="5"/>
      <c r="N985" s="3"/>
      <c r="O985" s="3"/>
      <c r="P985" s="3"/>
      <c r="Q985" s="3"/>
      <c r="R985" s="20"/>
      <c r="S985" s="3"/>
      <c r="V985" s="19"/>
      <c r="Y985" s="22"/>
      <c r="AA985" s="4"/>
      <c r="AB985" s="3"/>
      <c r="AC985" s="3"/>
      <c r="AD985" s="5"/>
      <c r="AJ985" s="3"/>
      <c r="AK985" s="3"/>
      <c r="AL985" s="3"/>
      <c r="AM985" s="3"/>
      <c r="AN985" s="20"/>
      <c r="AO985" s="3"/>
    </row>
    <row r="986" spans="2:41" x14ac:dyDescent="0.25">
      <c r="B986" s="1" t="s">
        <v>24</v>
      </c>
      <c r="C986" s="21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20"/>
      <c r="S986" s="3"/>
      <c r="V986" s="19"/>
      <c r="X986" s="1" t="s">
        <v>24</v>
      </c>
      <c r="Y986" s="21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20"/>
      <c r="AO986" s="3"/>
    </row>
    <row r="987" spans="2:41" x14ac:dyDescent="0.25">
      <c r="B987" s="1" t="s">
        <v>9</v>
      </c>
      <c r="C987" s="22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20"/>
      <c r="S987" s="3"/>
      <c r="V987" s="19"/>
      <c r="X987" s="1" t="s">
        <v>9</v>
      </c>
      <c r="Y987" s="22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20"/>
      <c r="AO987" s="3"/>
    </row>
    <row r="988" spans="2:41" x14ac:dyDescent="0.25">
      <c r="B988" s="6" t="s">
        <v>26</v>
      </c>
      <c r="C988" s="23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20"/>
      <c r="S988" s="3"/>
      <c r="V988" s="19"/>
      <c r="X988" s="6" t="s">
        <v>27</v>
      </c>
      <c r="Y988" s="23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20"/>
      <c r="AO988" s="3"/>
    </row>
    <row r="989" spans="2:41" ht="23.25" x14ac:dyDescent="0.35">
      <c r="B989" s="6"/>
      <c r="C989" s="7"/>
      <c r="E989" s="9"/>
      <c r="F989" s="10"/>
      <c r="G989" s="10"/>
      <c r="H989" s="5"/>
      <c r="N989" s="3"/>
      <c r="O989" s="3"/>
      <c r="P989" s="3"/>
      <c r="Q989" s="3"/>
      <c r="R989" s="20"/>
      <c r="S989" s="3"/>
      <c r="V989" s="19"/>
      <c r="X989" s="168" t="str">
        <f>IF(Y988&lt;0,"NO PAGAR","COBRAR'")</f>
        <v>COBRAR'</v>
      </c>
      <c r="Y989" s="168"/>
      <c r="AA989" s="9"/>
      <c r="AB989" s="10"/>
      <c r="AC989" s="10"/>
      <c r="AD989" s="5"/>
      <c r="AJ989" s="3"/>
      <c r="AK989" s="3"/>
      <c r="AL989" s="3"/>
      <c r="AM989" s="3"/>
      <c r="AN989" s="20"/>
      <c r="AO989" s="3"/>
    </row>
    <row r="990" spans="2:41" ht="23.25" x14ac:dyDescent="0.35">
      <c r="B990" s="168" t="str">
        <f>IF(C988&lt;0,"NO PAGAR","COBRAR'")</f>
        <v>COBRAR'</v>
      </c>
      <c r="C990" s="168"/>
      <c r="E990" s="9"/>
      <c r="F990" s="10"/>
      <c r="G990" s="10"/>
      <c r="H990" s="5"/>
      <c r="N990" s="3"/>
      <c r="O990" s="3"/>
      <c r="P990" s="3"/>
      <c r="Q990" s="3"/>
      <c r="R990" s="20"/>
      <c r="S990" s="3"/>
      <c r="V990" s="19"/>
      <c r="X990" s="6"/>
      <c r="Y990" s="8"/>
      <c r="AA990" s="9"/>
      <c r="AB990" s="10"/>
      <c r="AC990" s="10"/>
      <c r="AD990" s="5"/>
      <c r="AJ990" s="3"/>
      <c r="AK990" s="3"/>
      <c r="AL990" s="3"/>
      <c r="AM990" s="3"/>
      <c r="AN990" s="20"/>
      <c r="AO990" s="3"/>
    </row>
    <row r="991" spans="2:41" x14ac:dyDescent="0.25">
      <c r="B991" s="159" t="s">
        <v>9</v>
      </c>
      <c r="C991" s="160"/>
      <c r="E991" s="9"/>
      <c r="F991" s="10"/>
      <c r="G991" s="10"/>
      <c r="H991" s="5"/>
      <c r="N991" s="3"/>
      <c r="O991" s="3"/>
      <c r="P991" s="3"/>
      <c r="Q991" s="3"/>
      <c r="R991" s="20"/>
      <c r="S991" s="3"/>
      <c r="V991" s="19"/>
      <c r="X991" s="159" t="s">
        <v>9</v>
      </c>
      <c r="Y991" s="160"/>
      <c r="AA991" s="9"/>
      <c r="AB991" s="10"/>
      <c r="AC991" s="10"/>
      <c r="AD991" s="5"/>
      <c r="AJ991" s="3"/>
      <c r="AK991" s="3"/>
      <c r="AL991" s="3"/>
      <c r="AM991" s="3"/>
      <c r="AN991" s="20"/>
      <c r="AO991" s="3"/>
    </row>
    <row r="992" spans="2:41" x14ac:dyDescent="0.25">
      <c r="B992" s="11" t="str">
        <f>IF(Y943&lt;0,"SALDO ADELANTADO","SALDO A FAVOR '")</f>
        <v>SALDO A FAVOR '</v>
      </c>
      <c r="C992" s="12" t="b">
        <f>IF(Y943&lt;=0,Y943*-1)</f>
        <v>0</v>
      </c>
      <c r="E992" s="9"/>
      <c r="F992" s="10"/>
      <c r="G992" s="10"/>
      <c r="H992" s="5"/>
      <c r="N992" s="3"/>
      <c r="O992" s="3"/>
      <c r="P992" s="3"/>
      <c r="Q992" s="3"/>
      <c r="R992" s="20"/>
      <c r="S992" s="3"/>
      <c r="V992" s="19"/>
      <c r="X992" s="11" t="str">
        <f>IF(C988&lt;0,"SALDO ADELANTADO","SALDO A FAVOR'")</f>
        <v>SALDO A FAVOR'</v>
      </c>
      <c r="Y992" s="12" t="b">
        <f>IF(C988&lt;=0,C988*-1)</f>
        <v>0</v>
      </c>
      <c r="AA992" s="9"/>
      <c r="AB992" s="10"/>
      <c r="AC992" s="10"/>
      <c r="AD992" s="5"/>
      <c r="AJ992" s="3"/>
      <c r="AK992" s="3"/>
      <c r="AL992" s="3"/>
      <c r="AM992" s="3"/>
      <c r="AN992" s="20"/>
      <c r="AO992" s="3"/>
    </row>
    <row r="993" spans="2:41" x14ac:dyDescent="0.25">
      <c r="B993" s="13" t="s">
        <v>10</v>
      </c>
      <c r="C993" s="12">
        <f>R1001</f>
        <v>0</v>
      </c>
      <c r="E993" s="9"/>
      <c r="F993" s="10"/>
      <c r="G993" s="10"/>
      <c r="H993" s="5"/>
      <c r="N993" s="3"/>
      <c r="O993" s="3"/>
      <c r="P993" s="3"/>
      <c r="Q993" s="3"/>
      <c r="R993" s="20"/>
      <c r="S993" s="3"/>
      <c r="V993" s="19"/>
      <c r="X993" s="13" t="s">
        <v>10</v>
      </c>
      <c r="Y993" s="12">
        <f>AN1001</f>
        <v>0</v>
      </c>
      <c r="AA993" s="9"/>
      <c r="AB993" s="10"/>
      <c r="AC993" s="10"/>
      <c r="AD993" s="5"/>
      <c r="AJ993" s="3"/>
      <c r="AK993" s="3"/>
      <c r="AL993" s="3"/>
      <c r="AM993" s="3"/>
      <c r="AN993" s="20"/>
      <c r="AO993" s="3"/>
    </row>
    <row r="994" spans="2:41" x14ac:dyDescent="0.25">
      <c r="B994" s="13" t="s">
        <v>11</v>
      </c>
      <c r="C994" s="12"/>
      <c r="E994" s="9"/>
      <c r="F994" s="10"/>
      <c r="G994" s="10"/>
      <c r="H994" s="5"/>
      <c r="N994" s="3"/>
      <c r="O994" s="3"/>
      <c r="P994" s="3"/>
      <c r="Q994" s="3"/>
      <c r="R994" s="20"/>
      <c r="S994" s="3"/>
      <c r="V994" s="19"/>
      <c r="X994" s="13" t="s">
        <v>11</v>
      </c>
      <c r="Y994" s="12"/>
      <c r="AA994" s="9"/>
      <c r="AB994" s="10"/>
      <c r="AC994" s="10"/>
      <c r="AD994" s="5"/>
      <c r="AJ994" s="3"/>
      <c r="AK994" s="3"/>
      <c r="AL994" s="3"/>
      <c r="AM994" s="3"/>
      <c r="AN994" s="20"/>
      <c r="AO994" s="3"/>
    </row>
    <row r="995" spans="2:41" x14ac:dyDescent="0.25">
      <c r="B995" s="13" t="s">
        <v>12</v>
      </c>
      <c r="C995" s="12"/>
      <c r="E995" s="9"/>
      <c r="F995" s="10"/>
      <c r="G995" s="10"/>
      <c r="H995" s="5"/>
      <c r="N995" s="3"/>
      <c r="O995" s="3"/>
      <c r="P995" s="3"/>
      <c r="Q995" s="3"/>
      <c r="R995" s="20"/>
      <c r="S995" s="3"/>
      <c r="V995" s="19"/>
      <c r="X995" s="13" t="s">
        <v>12</v>
      </c>
      <c r="Y995" s="12"/>
      <c r="AA995" s="9"/>
      <c r="AB995" s="10"/>
      <c r="AC995" s="10"/>
      <c r="AD995" s="5"/>
      <c r="AJ995" s="3"/>
      <c r="AK995" s="3"/>
      <c r="AL995" s="3"/>
      <c r="AM995" s="3"/>
      <c r="AN995" s="20"/>
      <c r="AO995" s="3"/>
    </row>
    <row r="996" spans="2:41" x14ac:dyDescent="0.25">
      <c r="B996" s="13" t="s">
        <v>13</v>
      </c>
      <c r="C996" s="12"/>
      <c r="E996" s="9"/>
      <c r="F996" s="10"/>
      <c r="G996" s="10"/>
      <c r="H996" s="5"/>
      <c r="N996" s="3"/>
      <c r="O996" s="3"/>
      <c r="P996" s="3"/>
      <c r="Q996" s="3"/>
      <c r="R996" s="20"/>
      <c r="S996" s="3"/>
      <c r="V996" s="19"/>
      <c r="X996" s="13" t="s">
        <v>13</v>
      </c>
      <c r="Y996" s="12"/>
      <c r="AA996" s="9"/>
      <c r="AB996" s="10"/>
      <c r="AC996" s="10"/>
      <c r="AD996" s="5"/>
      <c r="AJ996" s="3"/>
      <c r="AK996" s="3"/>
      <c r="AL996" s="3"/>
      <c r="AM996" s="3"/>
      <c r="AN996" s="20"/>
      <c r="AO996" s="3"/>
    </row>
    <row r="997" spans="2:41" x14ac:dyDescent="0.25">
      <c r="B997" s="13" t="s">
        <v>14</v>
      </c>
      <c r="C997" s="12"/>
      <c r="E997" s="9"/>
      <c r="F997" s="10"/>
      <c r="G997" s="10"/>
      <c r="H997" s="5"/>
      <c r="N997" s="3"/>
      <c r="O997" s="3"/>
      <c r="P997" s="3"/>
      <c r="Q997" s="3"/>
      <c r="R997" s="20"/>
      <c r="S997" s="3"/>
      <c r="V997" s="19"/>
      <c r="X997" s="13" t="s">
        <v>14</v>
      </c>
      <c r="Y997" s="12"/>
      <c r="AA997" s="9"/>
      <c r="AB997" s="10"/>
      <c r="AC997" s="10"/>
      <c r="AD997" s="5"/>
      <c r="AJ997" s="3"/>
      <c r="AK997" s="3"/>
      <c r="AL997" s="3"/>
      <c r="AM997" s="3"/>
      <c r="AN997" s="20"/>
      <c r="AO997" s="3"/>
    </row>
    <row r="998" spans="2:41" x14ac:dyDescent="0.25">
      <c r="B998" s="13" t="s">
        <v>15</v>
      </c>
      <c r="C998" s="12"/>
      <c r="E998" s="9"/>
      <c r="F998" s="10"/>
      <c r="G998" s="10"/>
      <c r="H998" s="5"/>
      <c r="N998" s="3"/>
      <c r="O998" s="3"/>
      <c r="P998" s="3"/>
      <c r="Q998" s="3"/>
      <c r="R998" s="20"/>
      <c r="S998" s="3"/>
      <c r="V998" s="19"/>
      <c r="X998" s="13" t="s">
        <v>15</v>
      </c>
      <c r="Y998" s="12"/>
      <c r="AA998" s="9"/>
      <c r="AB998" s="10"/>
      <c r="AC998" s="10"/>
      <c r="AD998" s="5"/>
      <c r="AJ998" s="3"/>
      <c r="AK998" s="3"/>
      <c r="AL998" s="3"/>
      <c r="AM998" s="3"/>
      <c r="AN998" s="20"/>
      <c r="AO998" s="3"/>
    </row>
    <row r="999" spans="2:41" x14ac:dyDescent="0.25">
      <c r="B999" s="13" t="s">
        <v>16</v>
      </c>
      <c r="C999" s="12"/>
      <c r="E999" s="161" t="s">
        <v>7</v>
      </c>
      <c r="F999" s="162"/>
      <c r="G999" s="163"/>
      <c r="H999" s="5">
        <f>SUM(H985:H998)</f>
        <v>0</v>
      </c>
      <c r="N999" s="3"/>
      <c r="O999" s="3"/>
      <c r="P999" s="3"/>
      <c r="Q999" s="3"/>
      <c r="R999" s="20"/>
      <c r="S999" s="3"/>
      <c r="V999" s="19"/>
      <c r="X999" s="13" t="s">
        <v>16</v>
      </c>
      <c r="Y999" s="12"/>
      <c r="AA999" s="161" t="s">
        <v>7</v>
      </c>
      <c r="AB999" s="162"/>
      <c r="AC999" s="163"/>
      <c r="AD999" s="5">
        <f>SUM(AD985:AD998)</f>
        <v>0</v>
      </c>
      <c r="AJ999" s="3"/>
      <c r="AK999" s="3"/>
      <c r="AL999" s="3"/>
      <c r="AM999" s="3"/>
      <c r="AN999" s="20"/>
      <c r="AO999" s="3"/>
    </row>
    <row r="1000" spans="2:41" x14ac:dyDescent="0.25">
      <c r="B1000" s="13" t="s">
        <v>17</v>
      </c>
      <c r="C1000" s="12"/>
      <c r="E1000" s="15"/>
      <c r="F1000" s="15"/>
      <c r="G1000" s="15"/>
      <c r="N1000" s="3"/>
      <c r="O1000" s="3"/>
      <c r="P1000" s="3"/>
      <c r="Q1000" s="3"/>
      <c r="R1000" s="20"/>
      <c r="S1000" s="3"/>
      <c r="V1000" s="19"/>
      <c r="X1000" s="13" t="s">
        <v>17</v>
      </c>
      <c r="Y1000" s="12"/>
      <c r="AA1000" s="15"/>
      <c r="AB1000" s="15"/>
      <c r="AC1000" s="15"/>
      <c r="AJ1000" s="3"/>
      <c r="AK1000" s="3"/>
      <c r="AL1000" s="3"/>
      <c r="AM1000" s="3"/>
      <c r="AN1000" s="20"/>
      <c r="AO1000" s="3"/>
    </row>
    <row r="1001" spans="2:41" x14ac:dyDescent="0.25">
      <c r="B1001" s="14"/>
      <c r="C1001" s="12"/>
      <c r="N1001" s="161" t="s">
        <v>7</v>
      </c>
      <c r="O1001" s="162"/>
      <c r="P1001" s="162"/>
      <c r="Q1001" s="163"/>
      <c r="R1001" s="20">
        <f>SUM(R985:R1000)</f>
        <v>0</v>
      </c>
      <c r="S1001" s="3"/>
      <c r="V1001" s="19"/>
      <c r="X1001" s="14"/>
      <c r="Y1001" s="12"/>
      <c r="AJ1001" s="161" t="s">
        <v>7</v>
      </c>
      <c r="AK1001" s="162"/>
      <c r="AL1001" s="162"/>
      <c r="AM1001" s="163"/>
      <c r="AN1001" s="20">
        <f>SUM(AN985:AN1000)</f>
        <v>0</v>
      </c>
      <c r="AO1001" s="3"/>
    </row>
    <row r="1002" spans="2:41" x14ac:dyDescent="0.25">
      <c r="B1002" s="14"/>
      <c r="C1002" s="12"/>
      <c r="V1002" s="19"/>
      <c r="X1002" s="14"/>
      <c r="Y1002" s="12"/>
    </row>
    <row r="1003" spans="2:41" x14ac:dyDescent="0.25">
      <c r="B1003" s="14"/>
      <c r="C1003" s="12"/>
      <c r="V1003" s="19"/>
      <c r="X1003" s="14"/>
      <c r="Y1003" s="12"/>
    </row>
    <row r="1004" spans="2:41" x14ac:dyDescent="0.25">
      <c r="B1004" s="14"/>
      <c r="C1004" s="12"/>
      <c r="E1004" s="16"/>
      <c r="V1004" s="19"/>
      <c r="X1004" s="14"/>
      <c r="Y1004" s="12"/>
      <c r="AA1004" s="16"/>
    </row>
    <row r="1005" spans="2:41" x14ac:dyDescent="0.25">
      <c r="B1005" s="14"/>
      <c r="C1005" s="12"/>
      <c r="V1005" s="19"/>
      <c r="X1005" s="14"/>
      <c r="Y1005" s="12"/>
    </row>
    <row r="1006" spans="2:41" x14ac:dyDescent="0.25">
      <c r="B1006" s="14"/>
      <c r="C1006" s="12"/>
      <c r="V1006" s="19"/>
      <c r="X1006" s="14"/>
      <c r="Y1006" s="12"/>
    </row>
    <row r="1007" spans="2:41" x14ac:dyDescent="0.25">
      <c r="B1007" s="14"/>
      <c r="C1007" s="12"/>
      <c r="V1007" s="19"/>
      <c r="X1007" s="14"/>
      <c r="Y1007" s="12"/>
    </row>
    <row r="1008" spans="2:41" x14ac:dyDescent="0.25">
      <c r="B1008" s="14"/>
      <c r="C1008" s="12"/>
      <c r="V1008" s="19"/>
      <c r="X1008" s="14"/>
      <c r="Y1008" s="12"/>
    </row>
    <row r="1009" spans="2:27" x14ac:dyDescent="0.25">
      <c r="B1009" s="14"/>
      <c r="C1009" s="12"/>
      <c r="V1009" s="19"/>
      <c r="X1009" s="14"/>
      <c r="Y1009" s="12"/>
    </row>
    <row r="1010" spans="2:27" x14ac:dyDescent="0.25">
      <c r="B1010" s="13"/>
      <c r="C1010" s="12"/>
      <c r="V1010" s="19"/>
      <c r="X1010" s="13"/>
      <c r="Y1010" s="12"/>
    </row>
    <row r="1011" spans="2:27" x14ac:dyDescent="0.25">
      <c r="B1011" s="17" t="s">
        <v>18</v>
      </c>
      <c r="C1011" s="18">
        <f>SUM(C992:C1010)</f>
        <v>0</v>
      </c>
      <c r="D1011" s="30" t="s">
        <v>22</v>
      </c>
      <c r="E1011" s="30" t="s">
        <v>21</v>
      </c>
      <c r="V1011" s="19"/>
      <c r="X1011" s="17" t="s">
        <v>18</v>
      </c>
      <c r="Y1011" s="18">
        <f>SUM(Y992:Y1010)</f>
        <v>0</v>
      </c>
      <c r="Z1011" s="30" t="s">
        <v>22</v>
      </c>
      <c r="AA1011" s="30" t="s">
        <v>21</v>
      </c>
    </row>
    <row r="1012" spans="2:27" x14ac:dyDescent="0.25">
      <c r="E1012" s="1" t="s">
        <v>19</v>
      </c>
      <c r="V1012" s="19"/>
      <c r="AA1012" s="1" t="s">
        <v>19</v>
      </c>
    </row>
    <row r="1013" spans="2:27" x14ac:dyDescent="0.25">
      <c r="V1013" s="19"/>
    </row>
    <row r="1014" spans="2:27" x14ac:dyDescent="0.25">
      <c r="V1014" s="19"/>
    </row>
    <row r="1015" spans="2:27" x14ac:dyDescent="0.25">
      <c r="V1015" s="19"/>
    </row>
    <row r="1016" spans="2:27" x14ac:dyDescent="0.25">
      <c r="V1016" s="19"/>
    </row>
    <row r="1017" spans="2:27" x14ac:dyDescent="0.25">
      <c r="V1017" s="19"/>
    </row>
    <row r="1018" spans="2:27" x14ac:dyDescent="0.25">
      <c r="V1018" s="19"/>
    </row>
    <row r="1019" spans="2:27" x14ac:dyDescent="0.25">
      <c r="V1019" s="19"/>
    </row>
    <row r="1020" spans="2:27" x14ac:dyDescent="0.25">
      <c r="V1020" s="19"/>
    </row>
    <row r="1021" spans="2:27" x14ac:dyDescent="0.25">
      <c r="V1021" s="19"/>
    </row>
    <row r="1022" spans="2:27" x14ac:dyDescent="0.25">
      <c r="V1022" s="19"/>
    </row>
    <row r="1023" spans="2:27" x14ac:dyDescent="0.25">
      <c r="V1023" s="19"/>
    </row>
    <row r="1024" spans="2:27" x14ac:dyDescent="0.25">
      <c r="V1024" s="19"/>
    </row>
    <row r="1025" spans="2:41" x14ac:dyDescent="0.25">
      <c r="V1025" s="19"/>
      <c r="AC1025" s="164" t="s">
        <v>29</v>
      </c>
      <c r="AD1025" s="164"/>
      <c r="AE1025" s="164"/>
    </row>
    <row r="1026" spans="2:41" x14ac:dyDescent="0.25">
      <c r="H1026" s="165" t="s">
        <v>28</v>
      </c>
      <c r="I1026" s="165"/>
      <c r="J1026" s="165"/>
      <c r="V1026" s="19"/>
      <c r="AC1026" s="164"/>
      <c r="AD1026" s="164"/>
      <c r="AE1026" s="164"/>
    </row>
    <row r="1027" spans="2:41" x14ac:dyDescent="0.25">
      <c r="H1027" s="165"/>
      <c r="I1027" s="165"/>
      <c r="J1027" s="165"/>
      <c r="V1027" s="19"/>
      <c r="AC1027" s="164"/>
      <c r="AD1027" s="164"/>
      <c r="AE1027" s="164"/>
    </row>
    <row r="1028" spans="2:41" x14ac:dyDescent="0.25">
      <c r="V1028" s="19"/>
    </row>
    <row r="1029" spans="2:41" x14ac:dyDescent="0.25">
      <c r="V1029" s="19"/>
    </row>
    <row r="1030" spans="2:41" ht="23.25" x14ac:dyDescent="0.35">
      <c r="B1030" s="24" t="s">
        <v>72</v>
      </c>
      <c r="V1030" s="19"/>
      <c r="X1030" s="24" t="s">
        <v>74</v>
      </c>
    </row>
    <row r="1031" spans="2:41" ht="23.25" x14ac:dyDescent="0.35">
      <c r="B1031" s="25" t="s">
        <v>32</v>
      </c>
      <c r="C1031" s="22">
        <f>IF(X983="PAGADO",0,Y988)</f>
        <v>190</v>
      </c>
      <c r="E1031" s="166" t="s">
        <v>20</v>
      </c>
      <c r="F1031" s="166"/>
      <c r="G1031" s="166"/>
      <c r="H1031" s="166"/>
      <c r="V1031" s="19"/>
      <c r="X1031" s="25" t="s">
        <v>32</v>
      </c>
      <c r="Y1031" s="22">
        <f>IF(B1031="PAGADO",0,C1036)</f>
        <v>190</v>
      </c>
      <c r="AA1031" s="166" t="s">
        <v>20</v>
      </c>
      <c r="AB1031" s="166"/>
      <c r="AC1031" s="166"/>
      <c r="AD1031" s="166"/>
    </row>
    <row r="1032" spans="2:41" x14ac:dyDescent="0.25">
      <c r="B1032" s="1" t="s">
        <v>0</v>
      </c>
      <c r="C1032" s="21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9"/>
      <c r="X1032" s="1" t="s">
        <v>0</v>
      </c>
      <c r="Y1032" s="21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2"/>
      <c r="E1033" s="4"/>
      <c r="F1033" s="3"/>
      <c r="G1033" s="3"/>
      <c r="H1033" s="5"/>
      <c r="N1033" s="3"/>
      <c r="O1033" s="3"/>
      <c r="P1033" s="3"/>
      <c r="Q1033" s="3"/>
      <c r="R1033" s="20"/>
      <c r="S1033" s="3"/>
      <c r="V1033" s="19"/>
      <c r="Y1033" s="22"/>
      <c r="AA1033" s="4"/>
      <c r="AB1033" s="3"/>
      <c r="AC1033" s="3"/>
      <c r="AD1033" s="5"/>
      <c r="AJ1033" s="3"/>
      <c r="AK1033" s="3"/>
      <c r="AL1033" s="3"/>
      <c r="AM1033" s="3"/>
      <c r="AN1033" s="20"/>
      <c r="AO1033" s="3"/>
    </row>
    <row r="1034" spans="2:41" x14ac:dyDescent="0.25">
      <c r="B1034" s="1" t="s">
        <v>24</v>
      </c>
      <c r="C1034" s="21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20"/>
      <c r="S1034" s="3"/>
      <c r="V1034" s="19"/>
      <c r="X1034" s="1" t="s">
        <v>24</v>
      </c>
      <c r="Y1034" s="21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20"/>
      <c r="AO1034" s="3"/>
    </row>
    <row r="1035" spans="2:41" x14ac:dyDescent="0.25">
      <c r="B1035" s="1" t="s">
        <v>9</v>
      </c>
      <c r="C1035" s="22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20"/>
      <c r="S1035" s="3"/>
      <c r="V1035" s="19"/>
      <c r="X1035" s="1" t="s">
        <v>9</v>
      </c>
      <c r="Y1035" s="22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20"/>
      <c r="AO1035" s="3"/>
    </row>
    <row r="1036" spans="2:41" x14ac:dyDescent="0.25">
      <c r="B1036" s="6" t="s">
        <v>25</v>
      </c>
      <c r="C1036" s="23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20"/>
      <c r="S1036" s="3"/>
      <c r="V1036" s="19"/>
      <c r="X1036" s="6" t="s">
        <v>8</v>
      </c>
      <c r="Y1036" s="23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20"/>
      <c r="AO1036" s="3"/>
    </row>
    <row r="1037" spans="2:41" ht="26.25" x14ac:dyDescent="0.4">
      <c r="B1037" s="167" t="str">
        <f>IF(C1036&lt;0,"NO PAGAR","COBRAR")</f>
        <v>COBRAR</v>
      </c>
      <c r="C1037" s="167"/>
      <c r="E1037" s="9"/>
      <c r="F1037" s="10"/>
      <c r="G1037" s="10"/>
      <c r="H1037" s="5"/>
      <c r="N1037" s="3"/>
      <c r="O1037" s="3"/>
      <c r="P1037" s="3"/>
      <c r="Q1037" s="3"/>
      <c r="R1037" s="20"/>
      <c r="S1037" s="3"/>
      <c r="V1037" s="19"/>
      <c r="X1037" s="167" t="str">
        <f>IF(Y1036&lt;0,"NO PAGAR","COBRAR")</f>
        <v>COBRAR</v>
      </c>
      <c r="Y1037" s="167"/>
      <c r="AA1037" s="9"/>
      <c r="AB1037" s="10"/>
      <c r="AC1037" s="10"/>
      <c r="AD1037" s="5"/>
      <c r="AJ1037" s="3"/>
      <c r="AK1037" s="3"/>
      <c r="AL1037" s="3"/>
      <c r="AM1037" s="3"/>
      <c r="AN1037" s="20"/>
      <c r="AO1037" s="3"/>
    </row>
    <row r="1038" spans="2:41" x14ac:dyDescent="0.25">
      <c r="B1038" s="159" t="s">
        <v>9</v>
      </c>
      <c r="C1038" s="160"/>
      <c r="E1038" s="9"/>
      <c r="F1038" s="10"/>
      <c r="G1038" s="10"/>
      <c r="H1038" s="5"/>
      <c r="N1038" s="3"/>
      <c r="O1038" s="3"/>
      <c r="P1038" s="3"/>
      <c r="Q1038" s="3"/>
      <c r="R1038" s="20"/>
      <c r="S1038" s="3"/>
      <c r="V1038" s="19"/>
      <c r="X1038" s="159" t="s">
        <v>9</v>
      </c>
      <c r="Y1038" s="160"/>
      <c r="AA1038" s="9"/>
      <c r="AB1038" s="10"/>
      <c r="AC1038" s="10"/>
      <c r="AD1038" s="5"/>
      <c r="AJ1038" s="3"/>
      <c r="AK1038" s="3"/>
      <c r="AL1038" s="3"/>
      <c r="AM1038" s="3"/>
      <c r="AN1038" s="20"/>
      <c r="AO1038" s="3"/>
    </row>
    <row r="1039" spans="2:41" x14ac:dyDescent="0.25">
      <c r="B1039" s="11" t="str">
        <f>IF(C1072&lt;0,"SALDO A FAVOR","SALDO ADELANTAD0'")</f>
        <v>SALDO ADELANTAD0'</v>
      </c>
      <c r="C1039" s="12" t="b">
        <f>IF(Y983&lt;=0,Y983*-1)</f>
        <v>0</v>
      </c>
      <c r="E1039" s="9"/>
      <c r="F1039" s="10"/>
      <c r="G1039" s="10"/>
      <c r="H1039" s="5"/>
      <c r="N1039" s="3"/>
      <c r="O1039" s="3"/>
      <c r="P1039" s="3"/>
      <c r="Q1039" s="3"/>
      <c r="R1039" s="20"/>
      <c r="S1039" s="3"/>
      <c r="V1039" s="19"/>
      <c r="X1039" s="11" t="str">
        <f>IF(C1036&lt;0,"SALDO ADELANTADO","SALDO A FAVOR'")</f>
        <v>SALDO A FAVOR'</v>
      </c>
      <c r="Y1039" s="12" t="b">
        <f>IF(C1036&lt;=0,C1036*-1)</f>
        <v>0</v>
      </c>
      <c r="AA1039" s="9"/>
      <c r="AB1039" s="10"/>
      <c r="AC1039" s="10"/>
      <c r="AD1039" s="5"/>
      <c r="AJ1039" s="3"/>
      <c r="AK1039" s="3"/>
      <c r="AL1039" s="3"/>
      <c r="AM1039" s="3"/>
      <c r="AN1039" s="20"/>
      <c r="AO1039" s="3"/>
    </row>
    <row r="1040" spans="2:41" x14ac:dyDescent="0.25">
      <c r="B1040" s="13" t="s">
        <v>10</v>
      </c>
      <c r="C1040" s="12">
        <f>R1049</f>
        <v>0</v>
      </c>
      <c r="E1040" s="9"/>
      <c r="F1040" s="10"/>
      <c r="G1040" s="10"/>
      <c r="H1040" s="5"/>
      <c r="N1040" s="3"/>
      <c r="O1040" s="3"/>
      <c r="P1040" s="3"/>
      <c r="Q1040" s="3"/>
      <c r="R1040" s="20"/>
      <c r="S1040" s="3"/>
      <c r="V1040" s="19"/>
      <c r="X1040" s="13" t="s">
        <v>10</v>
      </c>
      <c r="Y1040" s="12">
        <f>AN1049</f>
        <v>0</v>
      </c>
      <c r="AA1040" s="9"/>
      <c r="AB1040" s="10"/>
      <c r="AC1040" s="10"/>
      <c r="AD1040" s="5"/>
      <c r="AJ1040" s="3"/>
      <c r="AK1040" s="3"/>
      <c r="AL1040" s="3"/>
      <c r="AM1040" s="3"/>
      <c r="AN1040" s="20"/>
      <c r="AO1040" s="3"/>
    </row>
    <row r="1041" spans="2:41" x14ac:dyDescent="0.25">
      <c r="B1041" s="13" t="s">
        <v>11</v>
      </c>
      <c r="C1041" s="12"/>
      <c r="E1041" s="9"/>
      <c r="F1041" s="10"/>
      <c r="G1041" s="10"/>
      <c r="H1041" s="5"/>
      <c r="N1041" s="3"/>
      <c r="O1041" s="3"/>
      <c r="P1041" s="3"/>
      <c r="Q1041" s="3"/>
      <c r="R1041" s="20"/>
      <c r="S1041" s="3"/>
      <c r="V1041" s="19"/>
      <c r="X1041" s="13" t="s">
        <v>11</v>
      </c>
      <c r="Y1041" s="12"/>
      <c r="AA1041" s="9"/>
      <c r="AB1041" s="10"/>
      <c r="AC1041" s="10"/>
      <c r="AD1041" s="5"/>
      <c r="AJ1041" s="3"/>
      <c r="AK1041" s="3"/>
      <c r="AL1041" s="3"/>
      <c r="AM1041" s="3"/>
      <c r="AN1041" s="20"/>
      <c r="AO1041" s="3"/>
    </row>
    <row r="1042" spans="2:41" x14ac:dyDescent="0.25">
      <c r="B1042" s="13" t="s">
        <v>12</v>
      </c>
      <c r="C1042" s="12"/>
      <c r="E1042" s="9"/>
      <c r="F1042" s="10"/>
      <c r="G1042" s="10"/>
      <c r="H1042" s="5"/>
      <c r="N1042" s="3"/>
      <c r="O1042" s="3"/>
      <c r="P1042" s="3"/>
      <c r="Q1042" s="3"/>
      <c r="R1042" s="20"/>
      <c r="S1042" s="3"/>
      <c r="V1042" s="19"/>
      <c r="X1042" s="13" t="s">
        <v>12</v>
      </c>
      <c r="Y1042" s="12"/>
      <c r="AA1042" s="9"/>
      <c r="AB1042" s="10"/>
      <c r="AC1042" s="10"/>
      <c r="AD1042" s="5"/>
      <c r="AJ1042" s="3"/>
      <c r="AK1042" s="3"/>
      <c r="AL1042" s="3"/>
      <c r="AM1042" s="3"/>
      <c r="AN1042" s="20"/>
      <c r="AO1042" s="3"/>
    </row>
    <row r="1043" spans="2:41" x14ac:dyDescent="0.25">
      <c r="B1043" s="13" t="s">
        <v>13</v>
      </c>
      <c r="C1043" s="12"/>
      <c r="E1043" s="9"/>
      <c r="F1043" s="10"/>
      <c r="G1043" s="10"/>
      <c r="H1043" s="5"/>
      <c r="N1043" s="3"/>
      <c r="O1043" s="3"/>
      <c r="P1043" s="3"/>
      <c r="Q1043" s="3"/>
      <c r="R1043" s="20"/>
      <c r="S1043" s="3"/>
      <c r="V1043" s="19"/>
      <c r="X1043" s="13" t="s">
        <v>13</v>
      </c>
      <c r="Y1043" s="12"/>
      <c r="AA1043" s="9"/>
      <c r="AB1043" s="10"/>
      <c r="AC1043" s="10"/>
      <c r="AD1043" s="5"/>
      <c r="AJ1043" s="3"/>
      <c r="AK1043" s="3"/>
      <c r="AL1043" s="3"/>
      <c r="AM1043" s="3"/>
      <c r="AN1043" s="20"/>
      <c r="AO1043" s="3"/>
    </row>
    <row r="1044" spans="2:41" x14ac:dyDescent="0.25">
      <c r="B1044" s="13" t="s">
        <v>14</v>
      </c>
      <c r="C1044" s="12"/>
      <c r="E1044" s="9"/>
      <c r="F1044" s="10"/>
      <c r="G1044" s="10"/>
      <c r="H1044" s="5"/>
      <c r="N1044" s="3"/>
      <c r="O1044" s="3"/>
      <c r="P1044" s="3"/>
      <c r="Q1044" s="3"/>
      <c r="R1044" s="20"/>
      <c r="S1044" s="3"/>
      <c r="V1044" s="19"/>
      <c r="X1044" s="13" t="s">
        <v>14</v>
      </c>
      <c r="Y1044" s="12"/>
      <c r="AA1044" s="9"/>
      <c r="AB1044" s="10"/>
      <c r="AC1044" s="10"/>
      <c r="AD1044" s="5"/>
      <c r="AJ1044" s="3"/>
      <c r="AK1044" s="3"/>
      <c r="AL1044" s="3"/>
      <c r="AM1044" s="3"/>
      <c r="AN1044" s="20"/>
      <c r="AO1044" s="3"/>
    </row>
    <row r="1045" spans="2:41" x14ac:dyDescent="0.25">
      <c r="B1045" s="13" t="s">
        <v>15</v>
      </c>
      <c r="C1045" s="12"/>
      <c r="E1045" s="9"/>
      <c r="F1045" s="10"/>
      <c r="G1045" s="10"/>
      <c r="H1045" s="5"/>
      <c r="N1045" s="3"/>
      <c r="O1045" s="3"/>
      <c r="P1045" s="3"/>
      <c r="Q1045" s="3"/>
      <c r="R1045" s="20"/>
      <c r="S1045" s="3"/>
      <c r="V1045" s="19"/>
      <c r="X1045" s="13" t="s">
        <v>15</v>
      </c>
      <c r="Y1045" s="12"/>
      <c r="AA1045" s="9"/>
      <c r="AB1045" s="10"/>
      <c r="AC1045" s="10"/>
      <c r="AD1045" s="5"/>
      <c r="AJ1045" s="3"/>
      <c r="AK1045" s="3"/>
      <c r="AL1045" s="3"/>
      <c r="AM1045" s="3"/>
      <c r="AN1045" s="20"/>
      <c r="AO1045" s="3"/>
    </row>
    <row r="1046" spans="2:41" x14ac:dyDescent="0.25">
      <c r="B1046" s="13" t="s">
        <v>16</v>
      </c>
      <c r="C1046" s="12"/>
      <c r="E1046" s="9"/>
      <c r="F1046" s="10"/>
      <c r="G1046" s="10"/>
      <c r="H1046" s="5"/>
      <c r="N1046" s="3"/>
      <c r="O1046" s="3"/>
      <c r="P1046" s="3"/>
      <c r="Q1046" s="3"/>
      <c r="R1046" s="20"/>
      <c r="S1046" s="3"/>
      <c r="V1046" s="19"/>
      <c r="X1046" s="13" t="s">
        <v>16</v>
      </c>
      <c r="Y1046" s="12"/>
      <c r="AA1046" s="9"/>
      <c r="AB1046" s="10"/>
      <c r="AC1046" s="10"/>
      <c r="AD1046" s="5"/>
      <c r="AJ1046" s="3"/>
      <c r="AK1046" s="3"/>
      <c r="AL1046" s="3"/>
      <c r="AM1046" s="3"/>
      <c r="AN1046" s="20"/>
      <c r="AO1046" s="3"/>
    </row>
    <row r="1047" spans="2:41" x14ac:dyDescent="0.25">
      <c r="B1047" s="13" t="s">
        <v>17</v>
      </c>
      <c r="C1047" s="12"/>
      <c r="E1047" s="161" t="s">
        <v>7</v>
      </c>
      <c r="F1047" s="162"/>
      <c r="G1047" s="163"/>
      <c r="H1047" s="5">
        <f>SUM(H1033:H1046)</f>
        <v>0</v>
      </c>
      <c r="N1047" s="3"/>
      <c r="O1047" s="3"/>
      <c r="P1047" s="3"/>
      <c r="Q1047" s="3"/>
      <c r="R1047" s="20"/>
      <c r="S1047" s="3"/>
      <c r="V1047" s="19"/>
      <c r="X1047" s="13" t="s">
        <v>17</v>
      </c>
      <c r="Y1047" s="12"/>
      <c r="AA1047" s="161" t="s">
        <v>7</v>
      </c>
      <c r="AB1047" s="162"/>
      <c r="AC1047" s="163"/>
      <c r="AD1047" s="5">
        <f>SUM(AD1033:AD1046)</f>
        <v>0</v>
      </c>
      <c r="AJ1047" s="3"/>
      <c r="AK1047" s="3"/>
      <c r="AL1047" s="3"/>
      <c r="AM1047" s="3"/>
      <c r="AN1047" s="20"/>
      <c r="AO1047" s="3"/>
    </row>
    <row r="1048" spans="2:41" x14ac:dyDescent="0.25">
      <c r="B1048" s="14"/>
      <c r="C1048" s="12"/>
      <c r="E1048" s="15"/>
      <c r="F1048" s="15"/>
      <c r="G1048" s="15"/>
      <c r="N1048" s="3"/>
      <c r="O1048" s="3"/>
      <c r="P1048" s="3"/>
      <c r="Q1048" s="3"/>
      <c r="R1048" s="20"/>
      <c r="S1048" s="3"/>
      <c r="V1048" s="19"/>
      <c r="X1048" s="14"/>
      <c r="Y1048" s="12"/>
      <c r="AA1048" s="15"/>
      <c r="AB1048" s="15"/>
      <c r="AC1048" s="15"/>
      <c r="AJ1048" s="3"/>
      <c r="AK1048" s="3"/>
      <c r="AL1048" s="3"/>
      <c r="AM1048" s="3"/>
      <c r="AN1048" s="20"/>
      <c r="AO1048" s="3"/>
    </row>
    <row r="1049" spans="2:41" x14ac:dyDescent="0.25">
      <c r="B1049" s="14"/>
      <c r="C1049" s="12"/>
      <c r="N1049" s="161" t="s">
        <v>7</v>
      </c>
      <c r="O1049" s="162"/>
      <c r="P1049" s="162"/>
      <c r="Q1049" s="163"/>
      <c r="R1049" s="20">
        <f>SUM(R1033:R1048)</f>
        <v>0</v>
      </c>
      <c r="S1049" s="3"/>
      <c r="V1049" s="19"/>
      <c r="X1049" s="14"/>
      <c r="Y1049" s="12"/>
      <c r="AJ1049" s="161" t="s">
        <v>7</v>
      </c>
      <c r="AK1049" s="162"/>
      <c r="AL1049" s="162"/>
      <c r="AM1049" s="163"/>
      <c r="AN1049" s="20">
        <f>SUM(AN1033:AN1048)</f>
        <v>0</v>
      </c>
      <c r="AO1049" s="3"/>
    </row>
    <row r="1050" spans="2:41" x14ac:dyDescent="0.25">
      <c r="B1050" s="14"/>
      <c r="C1050" s="12"/>
      <c r="V1050" s="19"/>
      <c r="X1050" s="14"/>
      <c r="Y1050" s="12"/>
    </row>
    <row r="1051" spans="2:41" x14ac:dyDescent="0.25">
      <c r="B1051" s="14"/>
      <c r="C1051" s="12"/>
      <c r="V1051" s="19"/>
      <c r="X1051" s="14"/>
      <c r="Y1051" s="12"/>
    </row>
    <row r="1052" spans="2:41" x14ac:dyDescent="0.25">
      <c r="B1052" s="14"/>
      <c r="C1052" s="12"/>
      <c r="E1052" s="16"/>
      <c r="V1052" s="19"/>
      <c r="X1052" s="14"/>
      <c r="Y1052" s="12"/>
      <c r="AA1052" s="16"/>
    </row>
    <row r="1053" spans="2:41" x14ac:dyDescent="0.25">
      <c r="B1053" s="14"/>
      <c r="C1053" s="12"/>
      <c r="V1053" s="19"/>
      <c r="X1053" s="14"/>
      <c r="Y1053" s="12"/>
    </row>
    <row r="1054" spans="2:41" x14ac:dyDescent="0.25">
      <c r="B1054" s="14"/>
      <c r="C1054" s="12"/>
      <c r="V1054" s="19"/>
      <c r="X1054" s="14"/>
      <c r="Y1054" s="12"/>
    </row>
    <row r="1055" spans="2:41" x14ac:dyDescent="0.25">
      <c r="B1055" s="14"/>
      <c r="C1055" s="12"/>
      <c r="V1055" s="19"/>
      <c r="X1055" s="14"/>
      <c r="Y1055" s="12"/>
    </row>
    <row r="1056" spans="2:41" x14ac:dyDescent="0.25">
      <c r="B1056" s="14"/>
      <c r="C1056" s="12"/>
      <c r="V1056" s="19"/>
      <c r="X1056" s="14"/>
      <c r="Y1056" s="12"/>
    </row>
    <row r="1057" spans="1:43" x14ac:dyDescent="0.25">
      <c r="B1057" s="13"/>
      <c r="C1057" s="12"/>
      <c r="V1057" s="19"/>
      <c r="X1057" s="13"/>
      <c r="Y1057" s="12"/>
    </row>
    <row r="1058" spans="1:43" x14ac:dyDescent="0.25">
      <c r="B1058" s="17" t="s">
        <v>18</v>
      </c>
      <c r="C1058" s="18">
        <f>SUM(C1039:C1057)</f>
        <v>0</v>
      </c>
      <c r="V1058" s="19"/>
      <c r="X1058" s="17" t="s">
        <v>18</v>
      </c>
      <c r="Y1058" s="18">
        <f>SUM(Y1039:Y1057)</f>
        <v>0</v>
      </c>
    </row>
    <row r="1059" spans="1:43" x14ac:dyDescent="0.25">
      <c r="D1059" s="30" t="s">
        <v>22</v>
      </c>
      <c r="E1059" s="30" t="s">
        <v>21</v>
      </c>
      <c r="V1059" s="19"/>
      <c r="Z1059" s="30" t="s">
        <v>22</v>
      </c>
      <c r="AA1059" s="30" t="s">
        <v>21</v>
      </c>
    </row>
    <row r="1060" spans="1:43" x14ac:dyDescent="0.25">
      <c r="E1060" s="1" t="s">
        <v>19</v>
      </c>
      <c r="V1060" s="19"/>
      <c r="AA1060" s="1" t="s">
        <v>19</v>
      </c>
    </row>
    <row r="1061" spans="1:43" x14ac:dyDescent="0.25">
      <c r="V1061" s="19"/>
    </row>
    <row r="1062" spans="1:43" x14ac:dyDescent="0.25">
      <c r="V1062" s="19"/>
    </row>
    <row r="1063" spans="1:43" x14ac:dyDescent="0.25">
      <c r="V1063" s="19"/>
    </row>
    <row r="1064" spans="1:43" x14ac:dyDescent="0.25">
      <c r="V1064" s="19"/>
    </row>
    <row r="1065" spans="1:43" x14ac:dyDescent="0.25">
      <c r="V1065" s="19"/>
    </row>
    <row r="1066" spans="1:43" x14ac:dyDescent="0.25">
      <c r="V1066" s="19"/>
    </row>
    <row r="1067" spans="1:43" x14ac:dyDescent="0.25">
      <c r="A1067" s="19"/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</row>
    <row r="1068" spans="1:43" x14ac:dyDescent="0.25">
      <c r="A1068" s="1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</row>
    <row r="1069" spans="1:4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</row>
    <row r="1070" spans="1:43" x14ac:dyDescent="0.25">
      <c r="V1070" s="19"/>
    </row>
    <row r="1071" spans="1:43" x14ac:dyDescent="0.25">
      <c r="H1071" s="165" t="s">
        <v>30</v>
      </c>
      <c r="I1071" s="165"/>
      <c r="J1071" s="165"/>
      <c r="V1071" s="19"/>
      <c r="AA1071" s="165" t="s">
        <v>31</v>
      </c>
      <c r="AB1071" s="165"/>
      <c r="AC1071" s="165"/>
    </row>
    <row r="1072" spans="1:43" x14ac:dyDescent="0.25">
      <c r="H1072" s="165"/>
      <c r="I1072" s="165"/>
      <c r="J1072" s="165"/>
      <c r="V1072" s="19"/>
      <c r="AA1072" s="165"/>
      <c r="AB1072" s="165"/>
      <c r="AC1072" s="165"/>
    </row>
    <row r="1073" spans="2:41" x14ac:dyDescent="0.25">
      <c r="V1073" s="19"/>
    </row>
    <row r="1074" spans="2:41" x14ac:dyDescent="0.25">
      <c r="V1074" s="19"/>
    </row>
    <row r="1075" spans="2:41" ht="23.25" x14ac:dyDescent="0.35">
      <c r="B1075" s="26" t="s">
        <v>72</v>
      </c>
      <c r="V1075" s="19"/>
      <c r="X1075" s="24" t="s">
        <v>72</v>
      </c>
    </row>
    <row r="1076" spans="2:41" ht="23.25" x14ac:dyDescent="0.35">
      <c r="B1076" s="25" t="s">
        <v>32</v>
      </c>
      <c r="C1076" s="22">
        <f>IF(X1031="PAGADO",0,C1036)</f>
        <v>190</v>
      </c>
      <c r="E1076" s="166" t="s">
        <v>20</v>
      </c>
      <c r="F1076" s="166"/>
      <c r="G1076" s="166"/>
      <c r="H1076" s="166"/>
      <c r="V1076" s="19"/>
      <c r="X1076" s="25" t="s">
        <v>32</v>
      </c>
      <c r="Y1076" s="22">
        <f>IF(B1876="PAGADO",0,C1081)</f>
        <v>190</v>
      </c>
      <c r="AA1076" s="166" t="s">
        <v>20</v>
      </c>
      <c r="AB1076" s="166"/>
      <c r="AC1076" s="166"/>
      <c r="AD1076" s="166"/>
    </row>
    <row r="1077" spans="2:41" x14ac:dyDescent="0.25">
      <c r="B1077" s="1" t="s">
        <v>0</v>
      </c>
      <c r="C1077" s="21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9"/>
      <c r="X1077" s="1" t="s">
        <v>0</v>
      </c>
      <c r="Y1077" s="21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2"/>
      <c r="E1078" s="4"/>
      <c r="F1078" s="3"/>
      <c r="G1078" s="3"/>
      <c r="H1078" s="5"/>
      <c r="N1078" s="3"/>
      <c r="O1078" s="3"/>
      <c r="P1078" s="3"/>
      <c r="Q1078" s="3"/>
      <c r="R1078" s="20"/>
      <c r="S1078" s="3"/>
      <c r="V1078" s="19"/>
      <c r="Y1078" s="22"/>
      <c r="AA1078" s="4"/>
      <c r="AB1078" s="3"/>
      <c r="AC1078" s="3"/>
      <c r="AD1078" s="5"/>
      <c r="AJ1078" s="3"/>
      <c r="AK1078" s="3"/>
      <c r="AL1078" s="3"/>
      <c r="AM1078" s="3"/>
      <c r="AN1078" s="20"/>
      <c r="AO1078" s="3"/>
    </row>
    <row r="1079" spans="2:41" x14ac:dyDescent="0.25">
      <c r="B1079" s="1" t="s">
        <v>24</v>
      </c>
      <c r="C1079" s="21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20"/>
      <c r="S1079" s="3"/>
      <c r="V1079" s="19"/>
      <c r="X1079" s="1" t="s">
        <v>24</v>
      </c>
      <c r="Y1079" s="21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20"/>
      <c r="AO1079" s="3"/>
    </row>
    <row r="1080" spans="2:41" x14ac:dyDescent="0.25">
      <c r="B1080" s="1" t="s">
        <v>9</v>
      </c>
      <c r="C1080" s="22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20"/>
      <c r="S1080" s="3"/>
      <c r="V1080" s="19"/>
      <c r="X1080" s="1" t="s">
        <v>9</v>
      </c>
      <c r="Y1080" s="22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20"/>
      <c r="AO1080" s="3"/>
    </row>
    <row r="1081" spans="2:41" x14ac:dyDescent="0.25">
      <c r="B1081" s="6" t="s">
        <v>26</v>
      </c>
      <c r="C1081" s="23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20"/>
      <c r="S1081" s="3"/>
      <c r="V1081" s="19"/>
      <c r="X1081" s="6" t="s">
        <v>27</v>
      </c>
      <c r="Y1081" s="23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20"/>
      <c r="AO1081" s="3"/>
    </row>
    <row r="1082" spans="2:41" ht="23.25" x14ac:dyDescent="0.35">
      <c r="B1082" s="6"/>
      <c r="C1082" s="7"/>
      <c r="E1082" s="9"/>
      <c r="F1082" s="10"/>
      <c r="G1082" s="10"/>
      <c r="H1082" s="5"/>
      <c r="N1082" s="3"/>
      <c r="O1082" s="3"/>
      <c r="P1082" s="3"/>
      <c r="Q1082" s="3"/>
      <c r="R1082" s="20"/>
      <c r="S1082" s="3"/>
      <c r="V1082" s="19"/>
      <c r="X1082" s="168" t="str">
        <f>IF(Y1081&lt;0,"NO PAGAR","COBRAR'")</f>
        <v>COBRAR'</v>
      </c>
      <c r="Y1082" s="168"/>
      <c r="AA1082" s="9"/>
      <c r="AB1082" s="10"/>
      <c r="AC1082" s="10"/>
      <c r="AD1082" s="5"/>
      <c r="AJ1082" s="3"/>
      <c r="AK1082" s="3"/>
      <c r="AL1082" s="3"/>
      <c r="AM1082" s="3"/>
      <c r="AN1082" s="20"/>
      <c r="AO1082" s="3"/>
    </row>
    <row r="1083" spans="2:41" ht="23.25" x14ac:dyDescent="0.35">
      <c r="B1083" s="168" t="str">
        <f>IF(C1081&lt;0,"NO PAGAR","COBRAR'")</f>
        <v>COBRAR'</v>
      </c>
      <c r="C1083" s="168"/>
      <c r="E1083" s="9"/>
      <c r="F1083" s="10"/>
      <c r="G1083" s="10"/>
      <c r="H1083" s="5"/>
      <c r="N1083" s="3"/>
      <c r="O1083" s="3"/>
      <c r="P1083" s="3"/>
      <c r="Q1083" s="3"/>
      <c r="R1083" s="20"/>
      <c r="S1083" s="3"/>
      <c r="V1083" s="19"/>
      <c r="X1083" s="6"/>
      <c r="Y1083" s="8"/>
      <c r="AA1083" s="9"/>
      <c r="AB1083" s="10"/>
      <c r="AC1083" s="10"/>
      <c r="AD1083" s="5"/>
      <c r="AJ1083" s="3"/>
      <c r="AK1083" s="3"/>
      <c r="AL1083" s="3"/>
      <c r="AM1083" s="3"/>
      <c r="AN1083" s="20"/>
      <c r="AO1083" s="3"/>
    </row>
    <row r="1084" spans="2:41" x14ac:dyDescent="0.25">
      <c r="B1084" s="159" t="s">
        <v>9</v>
      </c>
      <c r="C1084" s="160"/>
      <c r="E1084" s="9"/>
      <c r="F1084" s="10"/>
      <c r="G1084" s="10"/>
      <c r="H1084" s="5"/>
      <c r="N1084" s="3"/>
      <c r="O1084" s="3"/>
      <c r="P1084" s="3"/>
      <c r="Q1084" s="3"/>
      <c r="R1084" s="20"/>
      <c r="S1084" s="3"/>
      <c r="V1084" s="19"/>
      <c r="X1084" s="159" t="s">
        <v>9</v>
      </c>
      <c r="Y1084" s="160"/>
      <c r="AA1084" s="9"/>
      <c r="AB1084" s="10"/>
      <c r="AC1084" s="10"/>
      <c r="AD1084" s="5"/>
      <c r="AJ1084" s="3"/>
      <c r="AK1084" s="3"/>
      <c r="AL1084" s="3"/>
      <c r="AM1084" s="3"/>
      <c r="AN1084" s="20"/>
      <c r="AO1084" s="3"/>
    </row>
    <row r="1085" spans="2:41" x14ac:dyDescent="0.25">
      <c r="B1085" s="11" t="str">
        <f>IF(Y1036&lt;0,"SALDO ADELANTADO","SALDO A FAVOR '")</f>
        <v>SALDO A FAVOR '</v>
      </c>
      <c r="C1085" s="12" t="b">
        <f>IF(Y1036&lt;=0,Y1036*-1)</f>
        <v>0</v>
      </c>
      <c r="E1085" s="9"/>
      <c r="F1085" s="10"/>
      <c r="G1085" s="10"/>
      <c r="H1085" s="5"/>
      <c r="N1085" s="3"/>
      <c r="O1085" s="3"/>
      <c r="P1085" s="3"/>
      <c r="Q1085" s="3"/>
      <c r="R1085" s="20"/>
      <c r="S1085" s="3"/>
      <c r="V1085" s="19"/>
      <c r="X1085" s="11" t="str">
        <f>IF(C1081&lt;0,"SALDO ADELANTADO","SALDO A FAVOR'")</f>
        <v>SALDO A FAVOR'</v>
      </c>
      <c r="Y1085" s="12" t="b">
        <f>IF(C1081&lt;=0,C1081*-1)</f>
        <v>0</v>
      </c>
      <c r="AA1085" s="9"/>
      <c r="AB1085" s="10"/>
      <c r="AC1085" s="10"/>
      <c r="AD1085" s="5"/>
      <c r="AJ1085" s="3"/>
      <c r="AK1085" s="3"/>
      <c r="AL1085" s="3"/>
      <c r="AM1085" s="3"/>
      <c r="AN1085" s="20"/>
      <c r="AO1085" s="3"/>
    </row>
    <row r="1086" spans="2:41" x14ac:dyDescent="0.25">
      <c r="B1086" s="13" t="s">
        <v>10</v>
      </c>
      <c r="C1086" s="12">
        <f>R1094</f>
        <v>0</v>
      </c>
      <c r="E1086" s="9"/>
      <c r="F1086" s="10"/>
      <c r="G1086" s="10"/>
      <c r="H1086" s="5"/>
      <c r="N1086" s="3"/>
      <c r="O1086" s="3"/>
      <c r="P1086" s="3"/>
      <c r="Q1086" s="3"/>
      <c r="R1086" s="20"/>
      <c r="S1086" s="3"/>
      <c r="V1086" s="19"/>
      <c r="X1086" s="13" t="s">
        <v>10</v>
      </c>
      <c r="Y1086" s="12">
        <f>AN1094</f>
        <v>0</v>
      </c>
      <c r="AA1086" s="9"/>
      <c r="AB1086" s="10"/>
      <c r="AC1086" s="10"/>
      <c r="AD1086" s="5"/>
      <c r="AJ1086" s="3"/>
      <c r="AK1086" s="3"/>
      <c r="AL1086" s="3"/>
      <c r="AM1086" s="3"/>
      <c r="AN1086" s="20"/>
      <c r="AO1086" s="3"/>
    </row>
    <row r="1087" spans="2:41" x14ac:dyDescent="0.25">
      <c r="B1087" s="13" t="s">
        <v>11</v>
      </c>
      <c r="C1087" s="12"/>
      <c r="E1087" s="9"/>
      <c r="F1087" s="10"/>
      <c r="G1087" s="10"/>
      <c r="H1087" s="5"/>
      <c r="N1087" s="3"/>
      <c r="O1087" s="3"/>
      <c r="P1087" s="3"/>
      <c r="Q1087" s="3"/>
      <c r="R1087" s="20"/>
      <c r="S1087" s="3"/>
      <c r="V1087" s="19"/>
      <c r="X1087" s="13" t="s">
        <v>11</v>
      </c>
      <c r="Y1087" s="12"/>
      <c r="AA1087" s="9"/>
      <c r="AB1087" s="10"/>
      <c r="AC1087" s="10"/>
      <c r="AD1087" s="5"/>
      <c r="AJ1087" s="3"/>
      <c r="AK1087" s="3"/>
      <c r="AL1087" s="3"/>
      <c r="AM1087" s="3"/>
      <c r="AN1087" s="20"/>
      <c r="AO1087" s="3"/>
    </row>
    <row r="1088" spans="2:41" x14ac:dyDescent="0.25">
      <c r="B1088" s="13" t="s">
        <v>12</v>
      </c>
      <c r="C1088" s="12"/>
      <c r="E1088" s="9"/>
      <c r="F1088" s="10"/>
      <c r="G1088" s="10"/>
      <c r="H1088" s="5"/>
      <c r="N1088" s="3"/>
      <c r="O1088" s="3"/>
      <c r="P1088" s="3"/>
      <c r="Q1088" s="3"/>
      <c r="R1088" s="20"/>
      <c r="S1088" s="3"/>
      <c r="V1088" s="19"/>
      <c r="X1088" s="13" t="s">
        <v>12</v>
      </c>
      <c r="Y1088" s="12"/>
      <c r="AA1088" s="9"/>
      <c r="AB1088" s="10"/>
      <c r="AC1088" s="10"/>
      <c r="AD1088" s="5"/>
      <c r="AJ1088" s="3"/>
      <c r="AK1088" s="3"/>
      <c r="AL1088" s="3"/>
      <c r="AM1088" s="3"/>
      <c r="AN1088" s="20"/>
      <c r="AO1088" s="3"/>
    </row>
    <row r="1089" spans="2:41" x14ac:dyDescent="0.25">
      <c r="B1089" s="13" t="s">
        <v>13</v>
      </c>
      <c r="C1089" s="12"/>
      <c r="E1089" s="9"/>
      <c r="F1089" s="10"/>
      <c r="G1089" s="10"/>
      <c r="H1089" s="5"/>
      <c r="N1089" s="3"/>
      <c r="O1089" s="3"/>
      <c r="P1089" s="3"/>
      <c r="Q1089" s="3"/>
      <c r="R1089" s="20"/>
      <c r="S1089" s="3"/>
      <c r="V1089" s="19"/>
      <c r="X1089" s="13" t="s">
        <v>13</v>
      </c>
      <c r="Y1089" s="12"/>
      <c r="AA1089" s="9"/>
      <c r="AB1089" s="10"/>
      <c r="AC1089" s="10"/>
      <c r="AD1089" s="5"/>
      <c r="AJ1089" s="3"/>
      <c r="AK1089" s="3"/>
      <c r="AL1089" s="3"/>
      <c r="AM1089" s="3"/>
      <c r="AN1089" s="20"/>
      <c r="AO1089" s="3"/>
    </row>
    <row r="1090" spans="2:41" x14ac:dyDescent="0.25">
      <c r="B1090" s="13" t="s">
        <v>14</v>
      </c>
      <c r="C1090" s="12"/>
      <c r="E1090" s="9"/>
      <c r="F1090" s="10"/>
      <c r="G1090" s="10"/>
      <c r="H1090" s="5"/>
      <c r="N1090" s="3"/>
      <c r="O1090" s="3"/>
      <c r="P1090" s="3"/>
      <c r="Q1090" s="3"/>
      <c r="R1090" s="20"/>
      <c r="S1090" s="3"/>
      <c r="V1090" s="19"/>
      <c r="X1090" s="13" t="s">
        <v>14</v>
      </c>
      <c r="Y1090" s="12"/>
      <c r="AA1090" s="9"/>
      <c r="AB1090" s="10"/>
      <c r="AC1090" s="10"/>
      <c r="AD1090" s="5"/>
      <c r="AJ1090" s="3"/>
      <c r="AK1090" s="3"/>
      <c r="AL1090" s="3"/>
      <c r="AM1090" s="3"/>
      <c r="AN1090" s="20"/>
      <c r="AO1090" s="3"/>
    </row>
    <row r="1091" spans="2:41" x14ac:dyDescent="0.25">
      <c r="B1091" s="13" t="s">
        <v>15</v>
      </c>
      <c r="C1091" s="12"/>
      <c r="E1091" s="9"/>
      <c r="F1091" s="10"/>
      <c r="G1091" s="10"/>
      <c r="H1091" s="5"/>
      <c r="N1091" s="3"/>
      <c r="O1091" s="3"/>
      <c r="P1091" s="3"/>
      <c r="Q1091" s="3"/>
      <c r="R1091" s="20"/>
      <c r="S1091" s="3"/>
      <c r="V1091" s="19"/>
      <c r="X1091" s="13" t="s">
        <v>15</v>
      </c>
      <c r="Y1091" s="12"/>
      <c r="AA1091" s="9"/>
      <c r="AB1091" s="10"/>
      <c r="AC1091" s="10"/>
      <c r="AD1091" s="5"/>
      <c r="AJ1091" s="3"/>
      <c r="AK1091" s="3"/>
      <c r="AL1091" s="3"/>
      <c r="AM1091" s="3"/>
      <c r="AN1091" s="20"/>
      <c r="AO1091" s="3"/>
    </row>
    <row r="1092" spans="2:41" x14ac:dyDescent="0.25">
      <c r="B1092" s="13" t="s">
        <v>16</v>
      </c>
      <c r="C1092" s="12"/>
      <c r="E1092" s="161" t="s">
        <v>7</v>
      </c>
      <c r="F1092" s="162"/>
      <c r="G1092" s="163"/>
      <c r="H1092" s="5">
        <f>SUM(H1078:H1091)</f>
        <v>0</v>
      </c>
      <c r="N1092" s="3"/>
      <c r="O1092" s="3"/>
      <c r="P1092" s="3"/>
      <c r="Q1092" s="3"/>
      <c r="R1092" s="20"/>
      <c r="S1092" s="3"/>
      <c r="V1092" s="19"/>
      <c r="X1092" s="13" t="s">
        <v>16</v>
      </c>
      <c r="Y1092" s="12"/>
      <c r="AA1092" s="161" t="s">
        <v>7</v>
      </c>
      <c r="AB1092" s="162"/>
      <c r="AC1092" s="163"/>
      <c r="AD1092" s="5">
        <f>SUM(AD1078:AD1091)</f>
        <v>0</v>
      </c>
      <c r="AJ1092" s="3"/>
      <c r="AK1092" s="3"/>
      <c r="AL1092" s="3"/>
      <c r="AM1092" s="3"/>
      <c r="AN1092" s="20"/>
      <c r="AO1092" s="3"/>
    </row>
    <row r="1093" spans="2:41" x14ac:dyDescent="0.25">
      <c r="B1093" s="13" t="s">
        <v>17</v>
      </c>
      <c r="C1093" s="12"/>
      <c r="E1093" s="15"/>
      <c r="F1093" s="15"/>
      <c r="G1093" s="15"/>
      <c r="N1093" s="3"/>
      <c r="O1093" s="3"/>
      <c r="P1093" s="3"/>
      <c r="Q1093" s="3"/>
      <c r="R1093" s="20"/>
      <c r="S1093" s="3"/>
      <c r="V1093" s="19"/>
      <c r="X1093" s="13" t="s">
        <v>17</v>
      </c>
      <c r="Y1093" s="12"/>
      <c r="AA1093" s="15"/>
      <c r="AB1093" s="15"/>
      <c r="AC1093" s="15"/>
      <c r="AJ1093" s="3"/>
      <c r="AK1093" s="3"/>
      <c r="AL1093" s="3"/>
      <c r="AM1093" s="3"/>
      <c r="AN1093" s="20"/>
      <c r="AO1093" s="3"/>
    </row>
    <row r="1094" spans="2:41" x14ac:dyDescent="0.25">
      <c r="B1094" s="14"/>
      <c r="C1094" s="12"/>
      <c r="N1094" s="161" t="s">
        <v>7</v>
      </c>
      <c r="O1094" s="162"/>
      <c r="P1094" s="162"/>
      <c r="Q1094" s="163"/>
      <c r="R1094" s="20">
        <f>SUM(R1078:R1093)</f>
        <v>0</v>
      </c>
      <c r="S1094" s="3"/>
      <c r="V1094" s="19"/>
      <c r="X1094" s="14"/>
      <c r="Y1094" s="12"/>
      <c r="AJ1094" s="161" t="s">
        <v>7</v>
      </c>
      <c r="AK1094" s="162"/>
      <c r="AL1094" s="162"/>
      <c r="AM1094" s="163"/>
      <c r="AN1094" s="20">
        <f>SUM(AN1078:AN1093)</f>
        <v>0</v>
      </c>
      <c r="AO1094" s="3"/>
    </row>
    <row r="1095" spans="2:41" x14ac:dyDescent="0.25">
      <c r="B1095" s="14"/>
      <c r="C1095" s="12"/>
      <c r="V1095" s="19"/>
      <c r="X1095" s="14"/>
      <c r="Y1095" s="12"/>
    </row>
    <row r="1096" spans="2:41" x14ac:dyDescent="0.25">
      <c r="B1096" s="14"/>
      <c r="C1096" s="12"/>
      <c r="V1096" s="19"/>
      <c r="X1096" s="14"/>
      <c r="Y1096" s="12"/>
    </row>
    <row r="1097" spans="2:41" x14ac:dyDescent="0.25">
      <c r="B1097" s="14"/>
      <c r="C1097" s="12"/>
      <c r="E1097" s="16"/>
      <c r="V1097" s="19"/>
      <c r="X1097" s="14"/>
      <c r="Y1097" s="12"/>
      <c r="AA1097" s="16"/>
    </row>
    <row r="1098" spans="2:41" x14ac:dyDescent="0.25">
      <c r="B1098" s="14"/>
      <c r="C1098" s="12"/>
      <c r="V1098" s="19"/>
      <c r="X1098" s="14"/>
      <c r="Y1098" s="12"/>
    </row>
    <row r="1099" spans="2:41" x14ac:dyDescent="0.25">
      <c r="B1099" s="14"/>
      <c r="C1099" s="12"/>
      <c r="V1099" s="19"/>
      <c r="X1099" s="14"/>
      <c r="Y1099" s="12"/>
    </row>
    <row r="1100" spans="2:41" x14ac:dyDescent="0.25">
      <c r="B1100" s="14"/>
      <c r="C1100" s="12"/>
      <c r="V1100" s="19"/>
      <c r="X1100" s="14"/>
      <c r="Y1100" s="12"/>
    </row>
    <row r="1101" spans="2:41" x14ac:dyDescent="0.25">
      <c r="B1101" s="14"/>
      <c r="C1101" s="12"/>
      <c r="V1101" s="19"/>
      <c r="X1101" s="14"/>
      <c r="Y1101" s="12"/>
    </row>
    <row r="1102" spans="2:41" x14ac:dyDescent="0.25">
      <c r="B1102" s="14"/>
      <c r="C1102" s="12"/>
      <c r="V1102" s="19"/>
      <c r="X1102" s="14"/>
      <c r="Y1102" s="12"/>
    </row>
    <row r="1103" spans="2:41" x14ac:dyDescent="0.25">
      <c r="B1103" s="13"/>
      <c r="C1103" s="12"/>
      <c r="V1103" s="19"/>
      <c r="X1103" s="13"/>
      <c r="Y1103" s="12"/>
    </row>
    <row r="1104" spans="2:41" x14ac:dyDescent="0.25">
      <c r="B1104" s="17" t="s">
        <v>18</v>
      </c>
      <c r="C1104" s="18">
        <f>SUM(C1085:C1103)</f>
        <v>0</v>
      </c>
      <c r="D1104" s="30" t="s">
        <v>22</v>
      </c>
      <c r="E1104" s="30" t="s">
        <v>21</v>
      </c>
      <c r="V1104" s="19"/>
      <c r="X1104" s="17" t="s">
        <v>18</v>
      </c>
      <c r="Y1104" s="18">
        <f>SUM(Y1085:Y1103)</f>
        <v>0</v>
      </c>
      <c r="Z1104" s="30" t="s">
        <v>22</v>
      </c>
      <c r="AA1104" s="30" t="s">
        <v>21</v>
      </c>
    </row>
    <row r="1105" spans="5:27" x14ac:dyDescent="0.25">
      <c r="E1105" s="1" t="s">
        <v>19</v>
      </c>
      <c r="V1105" s="19"/>
      <c r="AA1105" s="1" t="s">
        <v>19</v>
      </c>
    </row>
    <row r="1106" spans="5:27" x14ac:dyDescent="0.25">
      <c r="V1106" s="19"/>
    </row>
    <row r="1107" spans="5:27" x14ac:dyDescent="0.25">
      <c r="V1107" s="19"/>
    </row>
    <row r="1108" spans="5:27" x14ac:dyDescent="0.25">
      <c r="V1108" s="19"/>
    </row>
    <row r="1109" spans="5:27" x14ac:dyDescent="0.25">
      <c r="V1109" s="19"/>
    </row>
    <row r="1110" spans="5:27" x14ac:dyDescent="0.25">
      <c r="V1110" s="19"/>
    </row>
    <row r="1111" spans="5:27" x14ac:dyDescent="0.25">
      <c r="V1111" s="19"/>
    </row>
    <row r="1112" spans="5:27" x14ac:dyDescent="0.25">
      <c r="V1112" s="19"/>
    </row>
    <row r="1113" spans="5:27" x14ac:dyDescent="0.25">
      <c r="V1113" s="19"/>
    </row>
    <row r="1114" spans="5:27" x14ac:dyDescent="0.25">
      <c r="V1114" s="19"/>
    </row>
    <row r="1115" spans="5:27" x14ac:dyDescent="0.25">
      <c r="V1115" s="19"/>
    </row>
    <row r="1116" spans="5:27" x14ac:dyDescent="0.25">
      <c r="V1116" s="19"/>
    </row>
    <row r="1117" spans="5:27" x14ac:dyDescent="0.25">
      <c r="V1117" s="19"/>
    </row>
    <row r="1118" spans="5:27" x14ac:dyDescent="0.25">
      <c r="V1118" s="19"/>
    </row>
    <row r="1119" spans="5:27" x14ac:dyDescent="0.25">
      <c r="V1119" s="19"/>
    </row>
    <row r="1120" spans="5:27" x14ac:dyDescent="0.25">
      <c r="V1120" s="19"/>
    </row>
    <row r="1121" spans="22:22" x14ac:dyDescent="0.25">
      <c r="V1121" s="19"/>
    </row>
    <row r="1122" spans="22:22" x14ac:dyDescent="0.25">
      <c r="V1122" s="19"/>
    </row>
    <row r="1123" spans="22:22" x14ac:dyDescent="0.25">
      <c r="V1123" s="19"/>
    </row>
    <row r="1124" spans="22:22" x14ac:dyDescent="0.25">
      <c r="V1124" s="19"/>
    </row>
    <row r="1125" spans="22:22" x14ac:dyDescent="0.25">
      <c r="V1125" s="19"/>
    </row>
    <row r="1126" spans="22:22" x14ac:dyDescent="0.25">
      <c r="V1126" s="19"/>
    </row>
    <row r="1127" spans="22:22" x14ac:dyDescent="0.25">
      <c r="V1127" s="19"/>
    </row>
    <row r="1128" spans="22:22" x14ac:dyDescent="0.25">
      <c r="V1128" s="19"/>
    </row>
    <row r="1129" spans="22:22" x14ac:dyDescent="0.25">
      <c r="V1129" s="19"/>
    </row>
    <row r="1130" spans="22:22" x14ac:dyDescent="0.25">
      <c r="V1130" s="19"/>
    </row>
    <row r="1131" spans="22:22" x14ac:dyDescent="0.25">
      <c r="V1131" s="19"/>
    </row>
    <row r="1132" spans="22:22" x14ac:dyDescent="0.25">
      <c r="V1132" s="19"/>
    </row>
    <row r="1133" spans="22:22" x14ac:dyDescent="0.25">
      <c r="V1133" s="19"/>
    </row>
    <row r="1134" spans="22:22" x14ac:dyDescent="0.25">
      <c r="V1134" s="19"/>
    </row>
    <row r="1135" spans="22:22" x14ac:dyDescent="0.25">
      <c r="V1135" s="19"/>
    </row>
    <row r="1136" spans="22:22" x14ac:dyDescent="0.25">
      <c r="V1136" s="19"/>
    </row>
    <row r="1137" spans="22:22" x14ac:dyDescent="0.25">
      <c r="V1137" s="19"/>
    </row>
    <row r="1138" spans="22:22" x14ac:dyDescent="0.25">
      <c r="V1138" s="19"/>
    </row>
    <row r="1139" spans="22:22" x14ac:dyDescent="0.25">
      <c r="V1139" s="19"/>
    </row>
    <row r="1140" spans="22:22" x14ac:dyDescent="0.25">
      <c r="V1140" s="19"/>
    </row>
    <row r="1141" spans="22:22" x14ac:dyDescent="0.25">
      <c r="V1141" s="19"/>
    </row>
    <row r="1142" spans="22:22" x14ac:dyDescent="0.25">
      <c r="V1142" s="19"/>
    </row>
    <row r="1143" spans="22:22" x14ac:dyDescent="0.25">
      <c r="V1143" s="19"/>
    </row>
    <row r="1144" spans="22:22" x14ac:dyDescent="0.25">
      <c r="V1144" s="19"/>
    </row>
    <row r="1145" spans="22:22" x14ac:dyDescent="0.25">
      <c r="V1145" s="19"/>
    </row>
    <row r="1146" spans="22:22" x14ac:dyDescent="0.25">
      <c r="V1146" s="19"/>
    </row>
    <row r="1147" spans="22:22" x14ac:dyDescent="0.25">
      <c r="V1147" s="19"/>
    </row>
    <row r="1148" spans="22:22" x14ac:dyDescent="0.25">
      <c r="V1148" s="19"/>
    </row>
    <row r="1149" spans="22:22" x14ac:dyDescent="0.25">
      <c r="V1149" s="19"/>
    </row>
    <row r="1150" spans="22:22" x14ac:dyDescent="0.25">
      <c r="V1150" s="19"/>
    </row>
    <row r="1151" spans="22:22" x14ac:dyDescent="0.25">
      <c r="V1151" s="19"/>
    </row>
    <row r="1152" spans="22:22" x14ac:dyDescent="0.25">
      <c r="V1152" s="19"/>
    </row>
    <row r="1153" spans="22:22" x14ac:dyDescent="0.25">
      <c r="V1153" s="19"/>
    </row>
    <row r="1154" spans="22:22" x14ac:dyDescent="0.25">
      <c r="V1154" s="19"/>
    </row>
    <row r="1155" spans="22:22" x14ac:dyDescent="0.25">
      <c r="V1155" s="19"/>
    </row>
    <row r="1156" spans="22:22" x14ac:dyDescent="0.25">
      <c r="V1156" s="19"/>
    </row>
    <row r="1157" spans="22:22" x14ac:dyDescent="0.25">
      <c r="V1157" s="19"/>
    </row>
    <row r="1158" spans="22:22" x14ac:dyDescent="0.25">
      <c r="V1158" s="19"/>
    </row>
    <row r="1159" spans="22:22" x14ac:dyDescent="0.25">
      <c r="V1159" s="19"/>
    </row>
    <row r="1160" spans="22:22" x14ac:dyDescent="0.25">
      <c r="V1160" s="19"/>
    </row>
    <row r="1161" spans="22:22" x14ac:dyDescent="0.25">
      <c r="V1161" s="19"/>
    </row>
    <row r="1162" spans="22:22" x14ac:dyDescent="0.25">
      <c r="V1162" s="19"/>
    </row>
    <row r="1163" spans="22:22" x14ac:dyDescent="0.25">
      <c r="V1163" s="19"/>
    </row>
    <row r="1164" spans="22:22" x14ac:dyDescent="0.25">
      <c r="V1164" s="19"/>
    </row>
    <row r="1165" spans="22:22" x14ac:dyDescent="0.25">
      <c r="V1165" s="19"/>
    </row>
    <row r="1166" spans="22:22" x14ac:dyDescent="0.25">
      <c r="V1166" s="19"/>
    </row>
    <row r="1167" spans="22:22" x14ac:dyDescent="0.25">
      <c r="V1167" s="19"/>
    </row>
    <row r="1168" spans="22:22" x14ac:dyDescent="0.25">
      <c r="V1168" s="19"/>
    </row>
    <row r="1169" spans="22:22" x14ac:dyDescent="0.25">
      <c r="V1169" s="19"/>
    </row>
    <row r="1170" spans="22:22" x14ac:dyDescent="0.25">
      <c r="V1170" s="19"/>
    </row>
    <row r="1171" spans="22:22" x14ac:dyDescent="0.25">
      <c r="V1171" s="19"/>
    </row>
    <row r="1172" spans="22:22" x14ac:dyDescent="0.25">
      <c r="V1172" s="19"/>
    </row>
    <row r="1173" spans="22:22" x14ac:dyDescent="0.25">
      <c r="V1173" s="19"/>
    </row>
    <row r="1174" spans="22:22" x14ac:dyDescent="0.25">
      <c r="V1174" s="19"/>
    </row>
    <row r="1175" spans="22:22" x14ac:dyDescent="0.25">
      <c r="V1175" s="19"/>
    </row>
    <row r="1176" spans="22:22" x14ac:dyDescent="0.25">
      <c r="V1176" s="19"/>
    </row>
    <row r="1177" spans="22:22" x14ac:dyDescent="0.25">
      <c r="V1177" s="19"/>
    </row>
    <row r="1178" spans="22:22" x14ac:dyDescent="0.25">
      <c r="V1178" s="19"/>
    </row>
    <row r="1179" spans="22:22" x14ac:dyDescent="0.25">
      <c r="V1179" s="19"/>
    </row>
    <row r="1180" spans="22:22" x14ac:dyDescent="0.25">
      <c r="V1180" s="19"/>
    </row>
    <row r="1181" spans="22:22" x14ac:dyDescent="0.25">
      <c r="V1181" s="19"/>
    </row>
    <row r="1182" spans="22:22" x14ac:dyDescent="0.25">
      <c r="V1182" s="19"/>
    </row>
    <row r="1183" spans="22:22" x14ac:dyDescent="0.25">
      <c r="V1183" s="19"/>
    </row>
    <row r="1184" spans="22:22" x14ac:dyDescent="0.25">
      <c r="V1184" s="19"/>
    </row>
    <row r="1185" spans="22:22" x14ac:dyDescent="0.25">
      <c r="V1185" s="19"/>
    </row>
    <row r="1186" spans="22:22" x14ac:dyDescent="0.25">
      <c r="V1186" s="19"/>
    </row>
    <row r="1187" spans="22:22" x14ac:dyDescent="0.25">
      <c r="V1187" s="19"/>
    </row>
    <row r="1188" spans="22:22" x14ac:dyDescent="0.25">
      <c r="V1188" s="19"/>
    </row>
    <row r="1189" spans="22:22" x14ac:dyDescent="0.25">
      <c r="V1189" s="19"/>
    </row>
    <row r="1190" spans="22:22" x14ac:dyDescent="0.25">
      <c r="V1190" s="19"/>
    </row>
    <row r="1191" spans="22:22" x14ac:dyDescent="0.25">
      <c r="V1191" s="19"/>
    </row>
    <row r="1192" spans="22:22" x14ac:dyDescent="0.25">
      <c r="V1192" s="19"/>
    </row>
    <row r="1193" spans="22:22" x14ac:dyDescent="0.25">
      <c r="V1193" s="19"/>
    </row>
    <row r="1194" spans="22:22" x14ac:dyDescent="0.25">
      <c r="V1194" s="19"/>
    </row>
    <row r="1195" spans="22:22" x14ac:dyDescent="0.25">
      <c r="V1195" s="19"/>
    </row>
    <row r="1196" spans="22:22" x14ac:dyDescent="0.25">
      <c r="V1196" s="19"/>
    </row>
    <row r="1197" spans="22:22" x14ac:dyDescent="0.25">
      <c r="V1197" s="19"/>
    </row>
    <row r="1198" spans="22:22" x14ac:dyDescent="0.25">
      <c r="V1198" s="19"/>
    </row>
    <row r="1199" spans="22:22" x14ac:dyDescent="0.25">
      <c r="V1199" s="19"/>
    </row>
    <row r="1200" spans="22:22" x14ac:dyDescent="0.25">
      <c r="V1200" s="19"/>
    </row>
    <row r="1201" spans="22:22" x14ac:dyDescent="0.25">
      <c r="V1201" s="19"/>
    </row>
    <row r="1202" spans="22:22" x14ac:dyDescent="0.25">
      <c r="V1202" s="19"/>
    </row>
    <row r="1203" spans="22:22" x14ac:dyDescent="0.25">
      <c r="V1203" s="19"/>
    </row>
    <row r="1204" spans="22:22" x14ac:dyDescent="0.25">
      <c r="V1204" s="19"/>
    </row>
    <row r="1205" spans="22:22" x14ac:dyDescent="0.25">
      <c r="V1205" s="19"/>
    </row>
    <row r="1206" spans="22:22" x14ac:dyDescent="0.25">
      <c r="V1206" s="19"/>
    </row>
    <row r="1207" spans="22:22" x14ac:dyDescent="0.25">
      <c r="V1207" s="19"/>
    </row>
    <row r="1208" spans="22:22" x14ac:dyDescent="0.25">
      <c r="V1208" s="19"/>
    </row>
    <row r="1209" spans="22:22" x14ac:dyDescent="0.25">
      <c r="V1209" s="19"/>
    </row>
    <row r="1210" spans="22:22" x14ac:dyDescent="0.25">
      <c r="V1210" s="19"/>
    </row>
    <row r="1211" spans="22:22" x14ac:dyDescent="0.25">
      <c r="V1211" s="19"/>
    </row>
    <row r="1212" spans="22:22" x14ac:dyDescent="0.25">
      <c r="V1212" s="19"/>
    </row>
    <row r="1213" spans="22:22" x14ac:dyDescent="0.25">
      <c r="V1213" s="19"/>
    </row>
    <row r="1214" spans="22:22" x14ac:dyDescent="0.25">
      <c r="V1214" s="19"/>
    </row>
    <row r="1215" spans="22:22" x14ac:dyDescent="0.25">
      <c r="V1215" s="19"/>
    </row>
    <row r="1216" spans="22:22" x14ac:dyDescent="0.25">
      <c r="V1216" s="19"/>
    </row>
    <row r="1217" spans="22:22" x14ac:dyDescent="0.25">
      <c r="V1217" s="19"/>
    </row>
    <row r="1218" spans="22:22" x14ac:dyDescent="0.25">
      <c r="V1218" s="19"/>
    </row>
    <row r="1219" spans="22:22" x14ac:dyDescent="0.25">
      <c r="V1219" s="19"/>
    </row>
    <row r="1220" spans="22:22" x14ac:dyDescent="0.25">
      <c r="V1220" s="19"/>
    </row>
    <row r="1221" spans="22:22" x14ac:dyDescent="0.25">
      <c r="V1221" s="19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2"/>
  <sheetViews>
    <sheetView topLeftCell="A78" zoomScale="112" zoomScaleNormal="112" workbookViewId="0">
      <selection activeCell="E93" sqref="E93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75" t="s">
        <v>119</v>
      </c>
      <c r="D2" s="175"/>
      <c r="E2" s="175"/>
    </row>
    <row r="3" spans="1:10" x14ac:dyDescent="0.25">
      <c r="A3" s="75"/>
      <c r="B3" s="75"/>
      <c r="C3" s="75"/>
      <c r="D3" s="75"/>
      <c r="E3" s="75"/>
      <c r="F3" s="75"/>
      <c r="G3" s="75"/>
      <c r="H3" s="75"/>
      <c r="I3" s="75"/>
    </row>
    <row r="4" spans="1:10" ht="24" x14ac:dyDescent="0.25">
      <c r="A4" s="76" t="s">
        <v>470</v>
      </c>
      <c r="B4" s="79">
        <v>44972</v>
      </c>
      <c r="C4" s="80">
        <v>0.87716435185185182</v>
      </c>
      <c r="D4" s="76">
        <v>1719901926</v>
      </c>
      <c r="E4" s="76" t="s">
        <v>80</v>
      </c>
      <c r="F4" s="78" t="s">
        <v>479</v>
      </c>
      <c r="G4" s="81">
        <v>56.536999999999999</v>
      </c>
      <c r="H4" s="81">
        <v>98.94</v>
      </c>
      <c r="I4" s="76" t="s">
        <v>480</v>
      </c>
    </row>
    <row r="5" spans="1:10" ht="24" x14ac:dyDescent="0.25">
      <c r="A5" s="82" t="s">
        <v>473</v>
      </c>
      <c r="B5" s="85">
        <v>44965</v>
      </c>
      <c r="C5" s="86">
        <v>0.39966435185185184</v>
      </c>
      <c r="D5" s="82">
        <v>1719901926</v>
      </c>
      <c r="E5" s="82" t="s">
        <v>481</v>
      </c>
      <c r="F5" s="84" t="s">
        <v>479</v>
      </c>
      <c r="G5" s="87">
        <v>57.44</v>
      </c>
      <c r="H5" s="87">
        <v>100.52</v>
      </c>
      <c r="I5" s="82" t="s">
        <v>480</v>
      </c>
    </row>
    <row r="6" spans="1:10" ht="24" x14ac:dyDescent="0.25">
      <c r="A6" s="76" t="s">
        <v>473</v>
      </c>
      <c r="B6" s="79">
        <v>44971</v>
      </c>
      <c r="C6" s="80">
        <v>0.92715277777777771</v>
      </c>
      <c r="D6" s="76">
        <v>1719901912</v>
      </c>
      <c r="E6" s="76" t="s">
        <v>80</v>
      </c>
      <c r="F6" s="78" t="s">
        <v>479</v>
      </c>
      <c r="G6" s="81">
        <v>59.612000000000002</v>
      </c>
      <c r="H6" s="81">
        <v>104.32</v>
      </c>
      <c r="I6" s="76" t="s">
        <v>480</v>
      </c>
    </row>
    <row r="7" spans="1:10" ht="24" x14ac:dyDescent="0.25">
      <c r="A7" s="82" t="s">
        <v>473</v>
      </c>
      <c r="B7" s="85">
        <v>44977</v>
      </c>
      <c r="C7" s="86">
        <v>0.36761574074074077</v>
      </c>
      <c r="D7" s="82">
        <v>1179901912</v>
      </c>
      <c r="E7" s="82" t="s">
        <v>482</v>
      </c>
      <c r="F7" s="84" t="s">
        <v>479</v>
      </c>
      <c r="G7" s="87">
        <v>62.286999999999999</v>
      </c>
      <c r="H7" s="87">
        <v>109</v>
      </c>
      <c r="I7" s="82" t="s">
        <v>480</v>
      </c>
    </row>
    <row r="8" spans="1:10" ht="24" x14ac:dyDescent="0.25">
      <c r="A8" s="76" t="s">
        <v>473</v>
      </c>
      <c r="B8" s="79">
        <v>44980</v>
      </c>
      <c r="C8" s="80">
        <v>0.46675925925925926</v>
      </c>
      <c r="D8" s="76">
        <v>1719901926</v>
      </c>
      <c r="E8" s="76" t="s">
        <v>483</v>
      </c>
      <c r="F8" s="78" t="s">
        <v>479</v>
      </c>
      <c r="G8" s="81">
        <v>57.476999999999997</v>
      </c>
      <c r="H8" s="81">
        <v>100.58</v>
      </c>
      <c r="I8" s="76" t="s">
        <v>480</v>
      </c>
    </row>
    <row r="9" spans="1:10" ht="24" x14ac:dyDescent="0.25">
      <c r="A9" s="82" t="s">
        <v>473</v>
      </c>
      <c r="B9" s="85">
        <v>44983</v>
      </c>
      <c r="C9" s="86">
        <v>0.77701388888888889</v>
      </c>
      <c r="D9" s="82">
        <v>1719901926</v>
      </c>
      <c r="E9" s="82" t="s">
        <v>80</v>
      </c>
      <c r="F9" s="84" t="s">
        <v>479</v>
      </c>
      <c r="G9" s="87">
        <v>27.617000000000001</v>
      </c>
      <c r="H9" s="87">
        <v>48.33</v>
      </c>
      <c r="I9" s="75"/>
    </row>
    <row r="10" spans="1:10" x14ac:dyDescent="0.25">
      <c r="H10" s="1">
        <f>SUM(H4:H9)</f>
        <v>561.69000000000005</v>
      </c>
    </row>
    <row r="11" spans="1:10" x14ac:dyDescent="0.25">
      <c r="A11" s="75"/>
      <c r="B11" s="75"/>
      <c r="C11" s="75"/>
      <c r="D11" s="75"/>
      <c r="E11" s="75"/>
      <c r="F11" s="75"/>
      <c r="G11" s="75"/>
      <c r="H11" s="75"/>
      <c r="I11" s="75"/>
      <c r="J11" s="75"/>
    </row>
    <row r="12" spans="1:10" ht="24" x14ac:dyDescent="0.25">
      <c r="A12" s="76" t="s">
        <v>494</v>
      </c>
      <c r="B12" s="76" t="s">
        <v>477</v>
      </c>
      <c r="C12" s="79">
        <v>44981</v>
      </c>
      <c r="D12" s="80">
        <v>0.75634259259259251</v>
      </c>
      <c r="E12" s="76">
        <v>2350864985</v>
      </c>
      <c r="F12" s="76" t="s">
        <v>20</v>
      </c>
      <c r="G12" s="78" t="s">
        <v>479</v>
      </c>
      <c r="H12" s="76">
        <v>0</v>
      </c>
      <c r="I12" s="81">
        <v>11.068</v>
      </c>
      <c r="J12" s="81">
        <v>19.37</v>
      </c>
    </row>
    <row r="13" spans="1:10" ht="24" x14ac:dyDescent="0.25">
      <c r="A13" s="82" t="s">
        <v>473</v>
      </c>
      <c r="B13" s="82" t="s">
        <v>477</v>
      </c>
      <c r="C13" s="85">
        <v>44981</v>
      </c>
      <c r="D13" s="86">
        <v>0.75778935185185192</v>
      </c>
      <c r="E13" s="82">
        <v>2350864985</v>
      </c>
      <c r="F13" s="82" t="s">
        <v>20</v>
      </c>
      <c r="G13" s="84" t="s">
        <v>479</v>
      </c>
      <c r="H13" s="82">
        <v>9999</v>
      </c>
      <c r="I13" s="87">
        <v>4.0810000000000004</v>
      </c>
      <c r="J13" s="87">
        <v>7.14</v>
      </c>
    </row>
    <row r="14" spans="1:10" ht="24" x14ac:dyDescent="0.25">
      <c r="A14" s="76" t="s">
        <v>473</v>
      </c>
      <c r="B14" s="76" t="s">
        <v>475</v>
      </c>
      <c r="C14" s="79">
        <v>44978</v>
      </c>
      <c r="D14" s="80">
        <v>0.40815972222222219</v>
      </c>
      <c r="E14" s="76">
        <v>1716325822</v>
      </c>
      <c r="F14" s="76" t="s">
        <v>20</v>
      </c>
      <c r="G14" s="78" t="s">
        <v>479</v>
      </c>
      <c r="H14" s="76">
        <v>779451</v>
      </c>
      <c r="I14" s="81">
        <v>64.534000000000006</v>
      </c>
      <c r="J14" s="81">
        <v>112.93</v>
      </c>
    </row>
    <row r="15" spans="1:10" ht="24" x14ac:dyDescent="0.25">
      <c r="A15" s="82" t="s">
        <v>473</v>
      </c>
      <c r="B15" s="82" t="s">
        <v>475</v>
      </c>
      <c r="C15" s="85">
        <v>44980</v>
      </c>
      <c r="D15" s="86">
        <v>0.43937500000000002</v>
      </c>
      <c r="E15" s="82">
        <v>1716325822</v>
      </c>
      <c r="F15" s="82" t="s">
        <v>484</v>
      </c>
      <c r="G15" s="84" t="s">
        <v>479</v>
      </c>
      <c r="H15" s="82">
        <v>785514</v>
      </c>
      <c r="I15" s="87">
        <v>85.718999999999994</v>
      </c>
      <c r="J15" s="87">
        <v>150.01</v>
      </c>
    </row>
    <row r="16" spans="1:10" ht="24" x14ac:dyDescent="0.25">
      <c r="A16" s="76" t="s">
        <v>473</v>
      </c>
      <c r="B16" s="76" t="s">
        <v>478</v>
      </c>
      <c r="C16" s="79">
        <v>44981</v>
      </c>
      <c r="D16" s="80">
        <v>0.43758101851851849</v>
      </c>
      <c r="E16" s="76">
        <v>1718998683</v>
      </c>
      <c r="F16" s="76" t="s">
        <v>485</v>
      </c>
      <c r="G16" s="78" t="s">
        <v>479</v>
      </c>
      <c r="H16" s="76">
        <v>30730</v>
      </c>
      <c r="I16" s="81">
        <v>41.77</v>
      </c>
      <c r="J16" s="81">
        <v>73.099999999999994</v>
      </c>
    </row>
    <row r="17" spans="1:10" x14ac:dyDescent="0.25">
      <c r="A17" s="82"/>
      <c r="B17" s="75"/>
      <c r="C17" s="75"/>
      <c r="D17" s="75"/>
      <c r="E17" s="75"/>
      <c r="F17" s="75"/>
      <c r="G17" s="75"/>
      <c r="H17" s="75"/>
      <c r="I17" s="75"/>
      <c r="J17" s="90">
        <f>SUM(J12:J16)</f>
        <v>362.54999999999995</v>
      </c>
    </row>
    <row r="18" spans="1:10" x14ac:dyDescent="0.25">
      <c r="A18" s="75"/>
      <c r="B18" s="75"/>
      <c r="C18" s="75"/>
    </row>
    <row r="19" spans="1:10" ht="24" x14ac:dyDescent="0.25">
      <c r="A19" s="76" t="s">
        <v>470</v>
      </c>
      <c r="B19" s="78" t="s">
        <v>471</v>
      </c>
      <c r="C19" s="79">
        <v>44966</v>
      </c>
      <c r="D19" s="80">
        <v>0.92425925925925922</v>
      </c>
      <c r="E19" s="76">
        <v>2300248628</v>
      </c>
      <c r="F19" s="76" t="s">
        <v>486</v>
      </c>
      <c r="G19" s="78" t="s">
        <v>479</v>
      </c>
      <c r="H19" s="81">
        <v>53.442</v>
      </c>
      <c r="I19" s="81">
        <v>93.524000000000001</v>
      </c>
      <c r="J19" s="77"/>
    </row>
    <row r="20" spans="1:10" ht="24" x14ac:dyDescent="0.25">
      <c r="A20" s="82" t="s">
        <v>473</v>
      </c>
      <c r="B20" s="84" t="s">
        <v>471</v>
      </c>
      <c r="C20" s="85">
        <v>44965</v>
      </c>
      <c r="D20" s="86">
        <v>0.75434027777777779</v>
      </c>
      <c r="E20" s="82">
        <v>2300248628</v>
      </c>
      <c r="F20" s="82" t="s">
        <v>487</v>
      </c>
      <c r="G20" s="84" t="s">
        <v>479</v>
      </c>
      <c r="H20" s="87">
        <v>68.572999999999993</v>
      </c>
      <c r="I20" s="87">
        <v>120</v>
      </c>
      <c r="J20" s="83"/>
    </row>
    <row r="21" spans="1:10" ht="24" x14ac:dyDescent="0.25">
      <c r="A21" s="76" t="s">
        <v>473</v>
      </c>
      <c r="B21" s="78" t="s">
        <v>471</v>
      </c>
      <c r="C21" s="79">
        <v>44974</v>
      </c>
      <c r="D21" s="80">
        <v>0.86376157407407417</v>
      </c>
      <c r="E21" s="76">
        <v>2300248628</v>
      </c>
      <c r="F21" s="76" t="s">
        <v>488</v>
      </c>
      <c r="G21" s="78" t="s">
        <v>479</v>
      </c>
      <c r="H21" s="81">
        <v>44.624000000000002</v>
      </c>
      <c r="I21" s="81">
        <v>78.09</v>
      </c>
      <c r="J21" s="77"/>
    </row>
    <row r="22" spans="1:10" ht="24" x14ac:dyDescent="0.25">
      <c r="A22" s="82" t="s">
        <v>473</v>
      </c>
      <c r="B22" s="84" t="s">
        <v>471</v>
      </c>
      <c r="C22" s="85">
        <v>44981</v>
      </c>
      <c r="D22" s="86">
        <v>0.71451388888888889</v>
      </c>
      <c r="E22" s="82">
        <v>2300248628</v>
      </c>
      <c r="F22" s="82" t="s">
        <v>489</v>
      </c>
      <c r="G22" s="84" t="s">
        <v>479</v>
      </c>
      <c r="H22" s="87">
        <v>75.432000000000002</v>
      </c>
      <c r="I22" s="87">
        <v>132.01</v>
      </c>
      <c r="J22" s="83"/>
    </row>
    <row r="23" spans="1:10" x14ac:dyDescent="0.25">
      <c r="A23" s="76"/>
      <c r="B23" s="78"/>
      <c r="C23" s="77"/>
      <c r="D23" s="77"/>
      <c r="E23" s="77"/>
      <c r="F23" s="77"/>
      <c r="G23" s="77"/>
      <c r="H23" s="77"/>
      <c r="I23" s="89">
        <f>SUM(I19:I22)</f>
        <v>423.62400000000002</v>
      </c>
      <c r="J23" s="81"/>
    </row>
    <row r="24" spans="1:10" x14ac:dyDescent="0.25">
      <c r="A24" s="82"/>
      <c r="B24" s="84"/>
      <c r="C24" s="83"/>
      <c r="D24" s="83"/>
      <c r="E24" s="83"/>
      <c r="F24" s="83"/>
      <c r="G24" s="83"/>
      <c r="H24" s="83"/>
      <c r="I24" s="83"/>
      <c r="J24" s="87"/>
    </row>
    <row r="25" spans="1:10" x14ac:dyDescent="0.25">
      <c r="A25" s="75"/>
      <c r="B25" s="75"/>
      <c r="C25" s="75"/>
      <c r="D25" s="75"/>
      <c r="E25" s="75"/>
      <c r="F25" s="75"/>
      <c r="G25" s="75"/>
      <c r="H25" s="75"/>
      <c r="I25" s="75"/>
      <c r="J25" s="75"/>
    </row>
    <row r="26" spans="1:10" ht="24" x14ac:dyDescent="0.25">
      <c r="A26" s="76" t="s">
        <v>473</v>
      </c>
      <c r="B26" s="77"/>
      <c r="C26" s="76" t="s">
        <v>474</v>
      </c>
      <c r="D26" s="79">
        <v>44974</v>
      </c>
      <c r="E26" s="80">
        <v>0.93701388888888892</v>
      </c>
      <c r="F26" s="76">
        <v>239005017</v>
      </c>
      <c r="G26" s="76" t="s">
        <v>20</v>
      </c>
      <c r="H26" s="78" t="s">
        <v>479</v>
      </c>
      <c r="I26" s="81">
        <v>70.575999999999993</v>
      </c>
      <c r="J26" s="81">
        <v>123.51</v>
      </c>
    </row>
    <row r="27" spans="1:10" ht="24" x14ac:dyDescent="0.25">
      <c r="A27" s="82" t="s">
        <v>473</v>
      </c>
      <c r="B27" s="83"/>
      <c r="C27" s="82" t="s">
        <v>474</v>
      </c>
      <c r="D27" s="85">
        <v>44980</v>
      </c>
      <c r="E27" s="86">
        <v>0.3994907407407407</v>
      </c>
      <c r="F27" s="82">
        <v>503970881</v>
      </c>
      <c r="G27" s="82" t="s">
        <v>490</v>
      </c>
      <c r="H27" s="84" t="s">
        <v>479</v>
      </c>
      <c r="I27" s="87">
        <v>81.733999999999995</v>
      </c>
      <c r="J27" s="87">
        <v>143.03</v>
      </c>
    </row>
    <row r="28" spans="1:10" ht="24" x14ac:dyDescent="0.25">
      <c r="A28" s="76" t="s">
        <v>470</v>
      </c>
      <c r="B28" s="77"/>
      <c r="C28" s="76" t="s">
        <v>472</v>
      </c>
      <c r="D28" s="79">
        <v>44980</v>
      </c>
      <c r="E28" s="80">
        <v>0.97533564814814822</v>
      </c>
      <c r="F28" s="76">
        <v>1720714904</v>
      </c>
      <c r="G28" s="76" t="s">
        <v>491</v>
      </c>
      <c r="H28" s="78" t="s">
        <v>479</v>
      </c>
      <c r="I28" s="81">
        <v>66.858000000000004</v>
      </c>
      <c r="J28" s="81">
        <v>117.002</v>
      </c>
    </row>
    <row r="29" spans="1:10" ht="24" x14ac:dyDescent="0.25">
      <c r="A29" s="82" t="s">
        <v>473</v>
      </c>
      <c r="B29" s="83"/>
      <c r="C29" s="82" t="s">
        <v>472</v>
      </c>
      <c r="D29" s="85">
        <v>44970</v>
      </c>
      <c r="E29" s="86">
        <v>0.87487268518518524</v>
      </c>
      <c r="F29" s="82">
        <v>1720714904</v>
      </c>
      <c r="G29" s="82" t="s">
        <v>491</v>
      </c>
      <c r="H29" s="84" t="s">
        <v>479</v>
      </c>
      <c r="I29" s="87">
        <v>46.283999999999999</v>
      </c>
      <c r="J29" s="87">
        <v>81</v>
      </c>
    </row>
    <row r="30" spans="1:10" ht="24" x14ac:dyDescent="0.25">
      <c r="A30" s="76" t="s">
        <v>473</v>
      </c>
      <c r="B30" s="77"/>
      <c r="C30" s="76" t="s">
        <v>472</v>
      </c>
      <c r="D30" s="79">
        <v>44972</v>
      </c>
      <c r="E30" s="80">
        <v>0.82020833333333332</v>
      </c>
      <c r="F30" s="76">
        <v>1720714904</v>
      </c>
      <c r="G30" s="76" t="s">
        <v>492</v>
      </c>
      <c r="H30" s="78" t="s">
        <v>479</v>
      </c>
      <c r="I30" s="81">
        <v>32.008000000000003</v>
      </c>
      <c r="J30" s="81">
        <v>56.01</v>
      </c>
    </row>
    <row r="31" spans="1:10" ht="24" x14ac:dyDescent="0.25">
      <c r="A31" s="82" t="s">
        <v>473</v>
      </c>
      <c r="B31" s="83"/>
      <c r="C31" s="82" t="s">
        <v>472</v>
      </c>
      <c r="D31" s="85">
        <v>44974</v>
      </c>
      <c r="E31" s="86">
        <v>0.80612268518518515</v>
      </c>
      <c r="F31" s="82">
        <v>1720714904</v>
      </c>
      <c r="G31" s="82" t="s">
        <v>493</v>
      </c>
      <c r="H31" s="84" t="s">
        <v>479</v>
      </c>
      <c r="I31" s="87">
        <v>39.997999999999998</v>
      </c>
      <c r="J31" s="87">
        <v>70</v>
      </c>
    </row>
    <row r="32" spans="1:10" ht="24" x14ac:dyDescent="0.25">
      <c r="A32" s="76" t="s">
        <v>473</v>
      </c>
      <c r="B32" s="77"/>
      <c r="C32" s="76" t="s">
        <v>472</v>
      </c>
      <c r="D32" s="79">
        <v>44979</v>
      </c>
      <c r="E32" s="80">
        <v>0.79109953703703706</v>
      </c>
      <c r="F32" s="76">
        <v>1720714904</v>
      </c>
      <c r="G32" s="76" t="s">
        <v>491</v>
      </c>
      <c r="H32" s="78" t="s">
        <v>479</v>
      </c>
      <c r="I32" s="81">
        <v>38.283999999999999</v>
      </c>
      <c r="J32" s="81">
        <v>67</v>
      </c>
    </row>
    <row r="33" spans="1:10" ht="24" x14ac:dyDescent="0.25">
      <c r="A33" s="82" t="s">
        <v>473</v>
      </c>
      <c r="B33" s="83"/>
      <c r="C33" s="82" t="s">
        <v>472</v>
      </c>
      <c r="D33" s="85">
        <v>44984</v>
      </c>
      <c r="E33" s="86">
        <v>0.72037037037037033</v>
      </c>
      <c r="F33" s="82">
        <v>1720714904</v>
      </c>
      <c r="G33" s="82" t="s">
        <v>491</v>
      </c>
      <c r="H33" s="84" t="s">
        <v>479</v>
      </c>
      <c r="I33" s="87">
        <v>30.286000000000001</v>
      </c>
      <c r="J33" s="87">
        <v>53</v>
      </c>
    </row>
    <row r="34" spans="1:10" x14ac:dyDescent="0.25">
      <c r="A34" s="76"/>
      <c r="B34" s="77"/>
      <c r="C34" s="76"/>
      <c r="D34" s="78"/>
      <c r="E34" s="76"/>
      <c r="F34" s="76"/>
      <c r="G34" s="76"/>
      <c r="H34" s="78"/>
      <c r="I34" s="81"/>
      <c r="J34" s="81"/>
    </row>
    <row r="35" spans="1:10" x14ac:dyDescent="0.25">
      <c r="A35" s="82"/>
      <c r="B35" s="83"/>
      <c r="C35" s="82"/>
      <c r="D35" s="84"/>
      <c r="E35" s="82"/>
      <c r="F35" s="82"/>
      <c r="G35" s="82"/>
      <c r="H35" s="84"/>
      <c r="I35" s="87"/>
      <c r="J35" s="88">
        <f>SUM(J26:J34)</f>
        <v>710.55200000000002</v>
      </c>
    </row>
    <row r="36" spans="1:10" x14ac:dyDescent="0.25">
      <c r="A36" s="76"/>
      <c r="B36" s="77"/>
      <c r="C36" s="76"/>
      <c r="D36" s="78"/>
      <c r="E36" s="76"/>
      <c r="F36" s="76"/>
      <c r="G36" s="76"/>
      <c r="H36" s="78"/>
      <c r="I36" s="81"/>
      <c r="J36" s="81"/>
    </row>
    <row r="38" spans="1:10" x14ac:dyDescent="0.25">
      <c r="A38" s="75"/>
      <c r="B38" s="75"/>
      <c r="C38" s="75"/>
      <c r="D38" s="75"/>
      <c r="E38" s="75"/>
      <c r="F38" s="75"/>
      <c r="G38" s="75"/>
      <c r="H38" s="75"/>
      <c r="I38" s="75"/>
    </row>
    <row r="39" spans="1:10" ht="36" x14ac:dyDescent="0.25">
      <c r="A39" s="76" t="s">
        <v>468</v>
      </c>
      <c r="B39" s="76" t="s">
        <v>469</v>
      </c>
      <c r="C39" s="79">
        <v>44965</v>
      </c>
      <c r="D39" s="85">
        <v>44965</v>
      </c>
      <c r="E39" s="86">
        <v>0.84175925925925921</v>
      </c>
      <c r="F39" s="82">
        <v>1720145711</v>
      </c>
      <c r="G39" s="82" t="s">
        <v>148</v>
      </c>
      <c r="H39" s="87">
        <v>57.14</v>
      </c>
      <c r="I39" s="87">
        <v>100</v>
      </c>
    </row>
    <row r="40" spans="1:10" ht="36" x14ac:dyDescent="0.25">
      <c r="A40" s="82" t="s">
        <v>468</v>
      </c>
      <c r="B40" s="82" t="s">
        <v>469</v>
      </c>
      <c r="C40" s="85">
        <v>44972</v>
      </c>
      <c r="D40" s="79">
        <v>44972</v>
      </c>
      <c r="E40" s="80">
        <v>0.24032407407407408</v>
      </c>
      <c r="F40" s="76">
        <v>1720145611</v>
      </c>
      <c r="G40" s="76" t="s">
        <v>148</v>
      </c>
      <c r="H40" s="81">
        <v>40.572000000000003</v>
      </c>
      <c r="I40" s="81">
        <v>71</v>
      </c>
    </row>
    <row r="41" spans="1:10" ht="36" x14ac:dyDescent="0.25">
      <c r="A41" s="76" t="s">
        <v>468</v>
      </c>
      <c r="B41" s="76" t="s">
        <v>469</v>
      </c>
      <c r="C41" s="79">
        <v>44973</v>
      </c>
      <c r="D41" s="85">
        <v>44973</v>
      </c>
      <c r="E41" s="86">
        <v>0.89870370370370367</v>
      </c>
      <c r="F41" s="82">
        <v>1718745555001</v>
      </c>
      <c r="G41" s="82" t="s">
        <v>358</v>
      </c>
      <c r="H41" s="87">
        <v>45.719000000000001</v>
      </c>
      <c r="I41" s="87">
        <v>80.010000000000005</v>
      </c>
    </row>
    <row r="42" spans="1:10" ht="36" x14ac:dyDescent="0.25">
      <c r="A42" s="82" t="s">
        <v>468</v>
      </c>
      <c r="B42" s="82" t="s">
        <v>469</v>
      </c>
      <c r="C42" s="85">
        <v>44980</v>
      </c>
      <c r="D42" s="79">
        <v>44980</v>
      </c>
      <c r="E42" s="80">
        <v>0.84210648148148148</v>
      </c>
      <c r="F42" s="76">
        <v>1720145711</v>
      </c>
      <c r="G42" s="76" t="s">
        <v>148</v>
      </c>
      <c r="H42" s="81">
        <v>76.004000000000005</v>
      </c>
      <c r="I42" s="81">
        <v>133.01</v>
      </c>
    </row>
    <row r="43" spans="1:10" ht="36" x14ac:dyDescent="0.25">
      <c r="A43" s="76" t="s">
        <v>468</v>
      </c>
      <c r="B43" s="76" t="s">
        <v>469</v>
      </c>
      <c r="C43" s="79">
        <v>44985</v>
      </c>
      <c r="D43" s="85">
        <v>44985</v>
      </c>
      <c r="E43" s="86">
        <v>0.73137731481481483</v>
      </c>
      <c r="F43" s="82">
        <v>1720145711</v>
      </c>
      <c r="G43" s="82" t="s">
        <v>148</v>
      </c>
      <c r="H43" s="87">
        <v>91.45</v>
      </c>
      <c r="I43" s="87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76" t="s">
        <v>473</v>
      </c>
      <c r="B47" s="76" t="s">
        <v>476</v>
      </c>
      <c r="C47" s="79">
        <v>44980</v>
      </c>
      <c r="D47" s="80">
        <v>0.78604166666666664</v>
      </c>
      <c r="E47" s="76">
        <v>2350864685</v>
      </c>
      <c r="F47" s="76" t="s">
        <v>20</v>
      </c>
      <c r="G47" s="78" t="s">
        <v>479</v>
      </c>
      <c r="H47" s="81">
        <v>36.142000000000003</v>
      </c>
      <c r="I47" s="81">
        <v>63.25</v>
      </c>
    </row>
    <row r="48" spans="1:10" x14ac:dyDescent="0.25">
      <c r="I48" s="1">
        <f>SUM(I47)</f>
        <v>63.25</v>
      </c>
    </row>
    <row r="51" spans="1:8" x14ac:dyDescent="0.25">
      <c r="A51" s="75"/>
      <c r="B51" s="75"/>
      <c r="C51" s="75"/>
      <c r="D51" s="75"/>
      <c r="E51" s="75"/>
      <c r="F51" s="75"/>
      <c r="G51" s="75"/>
      <c r="H51" s="75"/>
    </row>
    <row r="52" spans="1:8" ht="24" x14ac:dyDescent="0.25">
      <c r="A52" s="78" t="s">
        <v>469</v>
      </c>
      <c r="B52" s="77"/>
      <c r="C52" s="79">
        <v>44993</v>
      </c>
      <c r="D52" s="77"/>
      <c r="E52" s="80">
        <v>0.96142361111111108</v>
      </c>
      <c r="F52" s="78" t="s">
        <v>479</v>
      </c>
      <c r="G52" s="81">
        <v>40.000999999999998</v>
      </c>
      <c r="H52" s="81">
        <v>70.001999999999995</v>
      </c>
    </row>
    <row r="53" spans="1:8" ht="24" x14ac:dyDescent="0.25">
      <c r="A53" s="84" t="s">
        <v>469</v>
      </c>
      <c r="B53" s="83"/>
      <c r="C53" s="85">
        <v>44998</v>
      </c>
      <c r="D53" s="83"/>
      <c r="E53" s="86">
        <v>0.64988425925925919</v>
      </c>
      <c r="F53" s="84" t="s">
        <v>479</v>
      </c>
      <c r="G53" s="87">
        <v>42.448</v>
      </c>
      <c r="H53" s="87">
        <v>74.28</v>
      </c>
    </row>
    <row r="54" spans="1:8" ht="24" x14ac:dyDescent="0.25">
      <c r="A54" s="78" t="s">
        <v>469</v>
      </c>
      <c r="B54" s="77"/>
      <c r="C54" s="79">
        <v>45000</v>
      </c>
      <c r="D54" s="77"/>
      <c r="E54" s="80">
        <v>0.78351851851851861</v>
      </c>
      <c r="F54" s="78" t="s">
        <v>479</v>
      </c>
      <c r="G54" s="81">
        <v>80.052999999999997</v>
      </c>
      <c r="H54" s="81">
        <v>140.09</v>
      </c>
    </row>
    <row r="55" spans="1:8" x14ac:dyDescent="0.25">
      <c r="A55" s="84"/>
      <c r="B55" s="83"/>
      <c r="C55" s="84"/>
      <c r="D55" s="83"/>
      <c r="E55" s="82"/>
      <c r="F55" s="84"/>
      <c r="G55" s="87"/>
      <c r="H55" s="88">
        <f>SUM(H52:H54)</f>
        <v>284.37199999999996</v>
      </c>
    </row>
    <row r="57" spans="1:8" ht="24" x14ac:dyDescent="0.25">
      <c r="A57" s="82" t="s">
        <v>473</v>
      </c>
      <c r="B57" s="84" t="s">
        <v>571</v>
      </c>
      <c r="C57" s="85">
        <v>44988</v>
      </c>
      <c r="D57" s="86">
        <v>0.6766550925925926</v>
      </c>
      <c r="E57" s="82" t="s">
        <v>569</v>
      </c>
      <c r="F57" s="84" t="s">
        <v>479</v>
      </c>
      <c r="G57" s="87">
        <v>20.033999999999999</v>
      </c>
      <c r="H57" s="87">
        <v>35.06</v>
      </c>
    </row>
    <row r="58" spans="1:8" ht="24" x14ac:dyDescent="0.25">
      <c r="A58" s="76" t="s">
        <v>473</v>
      </c>
      <c r="B58" s="78" t="s">
        <v>571</v>
      </c>
      <c r="C58" s="79">
        <v>44992</v>
      </c>
      <c r="D58" s="80">
        <v>0.40452546296296293</v>
      </c>
      <c r="E58" s="76" t="s">
        <v>569</v>
      </c>
      <c r="F58" s="78" t="s">
        <v>479</v>
      </c>
      <c r="G58" s="81">
        <v>20.376999999999999</v>
      </c>
      <c r="H58" s="81">
        <v>35.659999999999997</v>
      </c>
    </row>
    <row r="59" spans="1:8" ht="24" x14ac:dyDescent="0.25">
      <c r="A59" s="82" t="s">
        <v>473</v>
      </c>
      <c r="B59" s="84" t="s">
        <v>571</v>
      </c>
      <c r="C59" s="85">
        <v>44995</v>
      </c>
      <c r="D59" s="86">
        <v>0.12692129629629631</v>
      </c>
      <c r="E59" s="75"/>
      <c r="F59" s="75"/>
      <c r="G59" s="87">
        <v>14.286</v>
      </c>
      <c r="H59" s="87">
        <v>25</v>
      </c>
    </row>
    <row r="60" spans="1:8" x14ac:dyDescent="0.25">
      <c r="H60" s="1">
        <f>SUM(H57:H59)</f>
        <v>95.72</v>
      </c>
    </row>
    <row r="62" spans="1:8" ht="24" x14ac:dyDescent="0.25">
      <c r="A62" s="92" t="s">
        <v>473</v>
      </c>
      <c r="B62" s="78" t="s">
        <v>477</v>
      </c>
      <c r="C62" s="79">
        <v>44986</v>
      </c>
      <c r="D62" s="76" t="s">
        <v>20</v>
      </c>
      <c r="E62" s="78" t="s">
        <v>479</v>
      </c>
      <c r="F62" s="81">
        <v>15.428000000000001</v>
      </c>
      <c r="G62" s="81">
        <v>27</v>
      </c>
      <c r="H62" s="76" t="s">
        <v>480</v>
      </c>
    </row>
    <row r="63" spans="1:8" ht="24" x14ac:dyDescent="0.25">
      <c r="A63" s="93" t="s">
        <v>473</v>
      </c>
      <c r="B63" s="84" t="s">
        <v>477</v>
      </c>
      <c r="C63" s="85">
        <v>44993</v>
      </c>
      <c r="D63" s="82" t="s">
        <v>20</v>
      </c>
      <c r="E63" s="84" t="s">
        <v>479</v>
      </c>
      <c r="F63" s="87">
        <v>40.807000000000002</v>
      </c>
      <c r="G63" s="87">
        <v>71.41</v>
      </c>
      <c r="H63" s="82" t="s">
        <v>480</v>
      </c>
    </row>
    <row r="64" spans="1:8" ht="24" x14ac:dyDescent="0.25">
      <c r="A64" s="92" t="s">
        <v>473</v>
      </c>
      <c r="B64" s="78" t="s">
        <v>475</v>
      </c>
      <c r="C64" s="79">
        <v>44992</v>
      </c>
      <c r="D64" s="76" t="s">
        <v>20</v>
      </c>
      <c r="E64" s="78" t="s">
        <v>479</v>
      </c>
      <c r="F64" s="81">
        <v>68.572000000000003</v>
      </c>
      <c r="G64" s="81">
        <v>120</v>
      </c>
      <c r="H64" s="76" t="s">
        <v>480</v>
      </c>
    </row>
    <row r="65" spans="1:8" ht="24" x14ac:dyDescent="0.25">
      <c r="A65" s="93" t="s">
        <v>473</v>
      </c>
      <c r="B65" s="84" t="s">
        <v>478</v>
      </c>
      <c r="C65" s="85">
        <v>44994</v>
      </c>
      <c r="D65" s="82" t="s">
        <v>485</v>
      </c>
      <c r="E65" s="84" t="s">
        <v>479</v>
      </c>
      <c r="F65" s="87">
        <v>31.425999999999998</v>
      </c>
      <c r="G65" s="87">
        <v>55</v>
      </c>
      <c r="H65" s="82" t="s">
        <v>480</v>
      </c>
    </row>
    <row r="66" spans="1:8" ht="24" x14ac:dyDescent="0.25">
      <c r="A66" s="92" t="s">
        <v>473</v>
      </c>
      <c r="B66" s="78" t="s">
        <v>478</v>
      </c>
      <c r="C66" s="79">
        <v>45000</v>
      </c>
      <c r="D66" s="76" t="s">
        <v>573</v>
      </c>
      <c r="E66" s="78" t="s">
        <v>479</v>
      </c>
      <c r="F66" s="81">
        <v>40.573999999999998</v>
      </c>
      <c r="G66" s="81">
        <v>71</v>
      </c>
      <c r="H66" s="76" t="s">
        <v>480</v>
      </c>
    </row>
    <row r="67" spans="1:8" ht="15" customHeight="1" x14ac:dyDescent="0.25">
      <c r="A67" s="93"/>
      <c r="B67" s="83"/>
      <c r="C67" s="82"/>
      <c r="D67" s="84"/>
      <c r="E67" s="83"/>
      <c r="F67" s="82"/>
      <c r="G67" s="88">
        <f>SUM(G62:G66)</f>
        <v>344.40999999999997</v>
      </c>
      <c r="H67" s="83"/>
    </row>
    <row r="68" spans="1:8" ht="15" customHeight="1" x14ac:dyDescent="0.25">
      <c r="A68" s="75"/>
      <c r="B68" s="75"/>
      <c r="C68" s="75"/>
      <c r="D68" s="75"/>
      <c r="E68" s="75"/>
      <c r="F68" s="75"/>
      <c r="G68" s="75"/>
      <c r="H68" s="75"/>
    </row>
    <row r="69" spans="1:8" ht="22.5" customHeight="1" x14ac:dyDescent="0.25">
      <c r="A69" s="76" t="s">
        <v>470</v>
      </c>
      <c r="B69" s="76" t="s">
        <v>472</v>
      </c>
      <c r="C69" s="79">
        <v>45000</v>
      </c>
      <c r="D69" s="76" t="s">
        <v>491</v>
      </c>
      <c r="E69" s="78" t="s">
        <v>479</v>
      </c>
      <c r="F69" s="81">
        <v>44.271999999999998</v>
      </c>
      <c r="G69" s="81">
        <v>77.475999999999999</v>
      </c>
      <c r="H69" s="76" t="s">
        <v>480</v>
      </c>
    </row>
    <row r="70" spans="1:8" ht="22.5" customHeight="1" x14ac:dyDescent="0.25">
      <c r="A70" s="82" t="s">
        <v>473</v>
      </c>
      <c r="B70" s="82" t="s">
        <v>472</v>
      </c>
      <c r="C70" s="85">
        <v>44988</v>
      </c>
      <c r="D70" s="82" t="s">
        <v>491</v>
      </c>
      <c r="E70" s="84" t="s">
        <v>479</v>
      </c>
      <c r="F70" s="87">
        <v>55.999000000000002</v>
      </c>
      <c r="G70" s="87">
        <v>98</v>
      </c>
      <c r="H70" s="82" t="s">
        <v>480</v>
      </c>
    </row>
    <row r="71" spans="1:8" ht="20.25" customHeight="1" x14ac:dyDescent="0.25">
      <c r="A71" s="76" t="s">
        <v>473</v>
      </c>
      <c r="B71" s="76" t="s">
        <v>474</v>
      </c>
      <c r="C71" s="79">
        <v>44990</v>
      </c>
      <c r="D71" s="76" t="s">
        <v>574</v>
      </c>
      <c r="E71" s="78" t="s">
        <v>479</v>
      </c>
      <c r="F71" s="81">
        <v>82.774000000000001</v>
      </c>
      <c r="G71" s="81">
        <v>144.85</v>
      </c>
      <c r="H71" s="76" t="s">
        <v>480</v>
      </c>
    </row>
    <row r="72" spans="1:8" ht="20.25" customHeight="1" x14ac:dyDescent="0.25">
      <c r="A72" s="82" t="s">
        <v>473</v>
      </c>
      <c r="B72" s="82" t="s">
        <v>474</v>
      </c>
      <c r="C72" s="85">
        <v>44993</v>
      </c>
      <c r="D72" s="82" t="s">
        <v>491</v>
      </c>
      <c r="E72" s="84" t="s">
        <v>479</v>
      </c>
      <c r="F72" s="87">
        <v>52.17</v>
      </c>
      <c r="G72" s="87">
        <v>91.3</v>
      </c>
      <c r="H72" s="75"/>
    </row>
    <row r="73" spans="1:8" ht="24.75" customHeight="1" thickBot="1" x14ac:dyDescent="0.3">
      <c r="A73" s="93"/>
      <c r="B73" s="83"/>
      <c r="C73" s="94"/>
      <c r="D73" s="83"/>
      <c r="E73" s="83"/>
      <c r="F73" s="82"/>
      <c r="G73" s="88">
        <f>SUM(G69:G72)</f>
        <v>411.62600000000003</v>
      </c>
      <c r="H73" s="83"/>
    </row>
    <row r="74" spans="1:8" ht="15" customHeight="1" x14ac:dyDescent="0.25"/>
    <row r="75" spans="1:8" ht="30.75" customHeight="1" x14ac:dyDescent="0.25">
      <c r="B75" s="76" t="s">
        <v>471</v>
      </c>
      <c r="C75" s="79">
        <v>44987</v>
      </c>
      <c r="D75" s="76" t="s">
        <v>576</v>
      </c>
      <c r="E75" s="78" t="s">
        <v>479</v>
      </c>
      <c r="F75" s="81">
        <v>65.141999999999996</v>
      </c>
      <c r="G75" s="81">
        <v>114</v>
      </c>
      <c r="H75" s="76" t="s">
        <v>480</v>
      </c>
    </row>
    <row r="76" spans="1:8" ht="36" customHeight="1" x14ac:dyDescent="0.25">
      <c r="B76" s="82" t="s">
        <v>471</v>
      </c>
      <c r="C76" s="85">
        <v>44995</v>
      </c>
      <c r="D76" s="82" t="s">
        <v>577</v>
      </c>
      <c r="E76" s="84" t="s">
        <v>479</v>
      </c>
      <c r="F76" s="87">
        <v>69.713999999999999</v>
      </c>
      <c r="G76" s="87">
        <v>122</v>
      </c>
      <c r="H76" s="82" t="s">
        <v>480</v>
      </c>
    </row>
    <row r="77" spans="1:8" ht="15" customHeight="1" x14ac:dyDescent="0.25">
      <c r="B77" s="92"/>
      <c r="C77" s="76"/>
      <c r="D77" s="78"/>
      <c r="E77" s="77"/>
      <c r="F77" s="76"/>
      <c r="G77" s="89">
        <f>SUM(G75:G76)</f>
        <v>236</v>
      </c>
      <c r="H77" s="77"/>
    </row>
    <row r="78" spans="1:8" ht="15" customHeight="1" x14ac:dyDescent="0.25">
      <c r="B78" s="93"/>
      <c r="C78" s="82"/>
      <c r="D78" s="84"/>
      <c r="E78" s="83"/>
      <c r="F78" s="82"/>
      <c r="G78" s="83"/>
      <c r="H78" s="83"/>
    </row>
    <row r="79" spans="1:8" ht="15.75" customHeight="1" x14ac:dyDescent="0.25">
      <c r="B79" s="75"/>
      <c r="C79" s="75"/>
      <c r="D79" s="75"/>
      <c r="E79" s="75"/>
      <c r="F79" s="75"/>
      <c r="G79" s="75"/>
      <c r="H79" s="75"/>
    </row>
    <row r="80" spans="1:8" ht="22.5" customHeight="1" x14ac:dyDescent="0.25">
      <c r="B80" s="78" t="s">
        <v>476</v>
      </c>
      <c r="C80" s="79">
        <v>44987</v>
      </c>
      <c r="D80" s="76" t="s">
        <v>20</v>
      </c>
      <c r="E80" s="78" t="s">
        <v>479</v>
      </c>
      <c r="F80" s="81">
        <v>32.786999999999999</v>
      </c>
      <c r="G80" s="81">
        <v>57.38</v>
      </c>
      <c r="H80" s="76" t="s">
        <v>480</v>
      </c>
    </row>
    <row r="81" spans="1:8" ht="20.25" customHeight="1" x14ac:dyDescent="0.25">
      <c r="B81" s="84" t="s">
        <v>476</v>
      </c>
      <c r="C81" s="85">
        <v>44991</v>
      </c>
      <c r="D81" s="82" t="s">
        <v>20</v>
      </c>
      <c r="E81" s="84" t="s">
        <v>479</v>
      </c>
      <c r="F81" s="87">
        <v>16.286000000000001</v>
      </c>
      <c r="G81" s="87">
        <v>28.5</v>
      </c>
      <c r="H81" s="82" t="s">
        <v>480</v>
      </c>
    </row>
    <row r="82" spans="1:8" ht="19.5" customHeight="1" x14ac:dyDescent="0.25">
      <c r="B82" s="78" t="s">
        <v>476</v>
      </c>
      <c r="C82" s="79">
        <v>44998</v>
      </c>
      <c r="D82" s="76" t="s">
        <v>20</v>
      </c>
      <c r="E82" s="78" t="s">
        <v>479</v>
      </c>
      <c r="F82" s="81">
        <v>37.170999999999999</v>
      </c>
      <c r="G82" s="81">
        <v>65.05</v>
      </c>
      <c r="H82" s="76" t="s">
        <v>480</v>
      </c>
    </row>
    <row r="83" spans="1:8" ht="15" customHeight="1" x14ac:dyDescent="0.25">
      <c r="B83" s="84"/>
      <c r="C83" s="84"/>
      <c r="D83" s="82"/>
      <c r="E83" s="84"/>
      <c r="F83" s="87"/>
      <c r="G83" s="88">
        <f>SUM(G80:G82)</f>
        <v>150.93</v>
      </c>
      <c r="H83" s="82"/>
    </row>
    <row r="84" spans="1:8" ht="15" customHeight="1" x14ac:dyDescent="0.25">
      <c r="B84" s="93"/>
      <c r="C84" s="78"/>
      <c r="D84" s="82"/>
      <c r="E84" s="82"/>
    </row>
    <row r="85" spans="1:8" ht="15" customHeight="1" x14ac:dyDescent="0.25">
      <c r="B85" s="92"/>
      <c r="C85" s="76"/>
      <c r="D85" s="77"/>
      <c r="E85" s="76"/>
      <c r="F85" s="77"/>
      <c r="G85" s="77"/>
      <c r="H85" s="84"/>
    </row>
    <row r="86" spans="1:8" ht="25.5" customHeight="1" x14ac:dyDescent="0.25">
      <c r="A86" s="76" t="s">
        <v>568</v>
      </c>
      <c r="B86" s="78" t="s">
        <v>579</v>
      </c>
      <c r="C86" s="79">
        <v>44986</v>
      </c>
      <c r="D86" s="76" t="s">
        <v>80</v>
      </c>
      <c r="E86" s="78" t="s">
        <v>479</v>
      </c>
      <c r="F86" s="81">
        <v>60.012</v>
      </c>
      <c r="G86" s="81">
        <v>105.02</v>
      </c>
      <c r="H86" s="76" t="s">
        <v>480</v>
      </c>
    </row>
    <row r="87" spans="1:8" ht="24.75" customHeight="1" x14ac:dyDescent="0.25">
      <c r="A87" s="82" t="s">
        <v>470</v>
      </c>
      <c r="B87" s="84" t="s">
        <v>579</v>
      </c>
      <c r="C87" s="85">
        <v>45000</v>
      </c>
      <c r="D87" s="82"/>
      <c r="E87" s="84" t="s">
        <v>479</v>
      </c>
      <c r="F87" s="87">
        <v>55.01</v>
      </c>
      <c r="G87" s="87">
        <v>96.268000000000001</v>
      </c>
      <c r="H87" s="82" t="s">
        <v>480</v>
      </c>
    </row>
    <row r="88" spans="1:8" ht="21" customHeight="1" x14ac:dyDescent="0.25">
      <c r="A88" s="76" t="s">
        <v>473</v>
      </c>
      <c r="B88" s="78" t="s">
        <v>579</v>
      </c>
      <c r="C88" s="79">
        <v>44993</v>
      </c>
      <c r="D88" s="76" t="s">
        <v>580</v>
      </c>
      <c r="E88" s="78" t="s">
        <v>479</v>
      </c>
      <c r="F88" s="81">
        <v>61.177</v>
      </c>
      <c r="G88" s="81">
        <v>107.06</v>
      </c>
      <c r="H88" s="76" t="s">
        <v>480</v>
      </c>
    </row>
    <row r="89" spans="1:8" ht="20.25" customHeight="1" x14ac:dyDescent="0.25">
      <c r="A89" s="82" t="s">
        <v>473</v>
      </c>
      <c r="B89" s="84" t="s">
        <v>579</v>
      </c>
      <c r="C89" s="85">
        <v>44998</v>
      </c>
      <c r="D89" s="82" t="s">
        <v>80</v>
      </c>
      <c r="E89" s="84" t="s">
        <v>479</v>
      </c>
      <c r="F89" s="87">
        <v>66.861999999999995</v>
      </c>
      <c r="G89" s="87">
        <v>117.01</v>
      </c>
      <c r="H89" s="82" t="s">
        <v>581</v>
      </c>
    </row>
    <row r="90" spans="1:8" ht="15" customHeight="1" x14ac:dyDescent="0.25">
      <c r="B90" s="93"/>
      <c r="C90" s="83"/>
      <c r="E90" s="84"/>
      <c r="F90" s="82"/>
      <c r="G90" s="88">
        <f>SUM(G86:G89)</f>
        <v>425.358</v>
      </c>
      <c r="H90" s="84"/>
    </row>
    <row r="91" spans="1:8" ht="15" customHeight="1" x14ac:dyDescent="0.25">
      <c r="B91" s="92"/>
      <c r="C91" s="77"/>
      <c r="E91" s="78"/>
      <c r="F91" s="76"/>
      <c r="G91" s="76"/>
      <c r="H91" s="78"/>
    </row>
    <row r="92" spans="1:8" ht="15.75" customHeight="1" x14ac:dyDescent="0.25"/>
  </sheetData>
  <mergeCells count="1">
    <mergeCell ref="C2:E2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style="30" customWidth="1"/>
  </cols>
  <sheetData>
    <row r="1" spans="2:11" x14ac:dyDescent="0.25">
      <c r="B1" s="178" t="s">
        <v>76</v>
      </c>
      <c r="C1" s="178"/>
      <c r="D1" s="178"/>
      <c r="E1" s="178"/>
      <c r="F1" s="178"/>
      <c r="G1" s="178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61">
        <v>44896</v>
      </c>
      <c r="C3" s="62" t="s">
        <v>119</v>
      </c>
      <c r="D3" s="63">
        <v>30</v>
      </c>
      <c r="E3" s="62"/>
      <c r="F3" s="62"/>
      <c r="G3" s="3"/>
    </row>
    <row r="4" spans="2:11" x14ac:dyDescent="0.25">
      <c r="B4" s="61">
        <v>44898</v>
      </c>
      <c r="C4" s="62" t="s">
        <v>125</v>
      </c>
      <c r="D4" s="63">
        <v>30</v>
      </c>
      <c r="E4" s="62"/>
      <c r="F4" s="62"/>
      <c r="G4" s="3"/>
      <c r="J4" t="s">
        <v>119</v>
      </c>
      <c r="K4" s="64">
        <f>D3+D6+D12+D28+D29+D35+D46+D49+D55</f>
        <v>730</v>
      </c>
    </row>
    <row r="5" spans="2:11" x14ac:dyDescent="0.25">
      <c r="B5" s="61">
        <v>45265</v>
      </c>
      <c r="C5" s="62" t="s">
        <v>116</v>
      </c>
      <c r="D5" s="63">
        <v>100</v>
      </c>
      <c r="E5" s="62"/>
      <c r="F5" s="62"/>
      <c r="G5" s="3"/>
      <c r="J5" t="s">
        <v>125</v>
      </c>
      <c r="K5" s="64">
        <f>D4+D7+D9+D15+D25+D30+D34+D47+D50</f>
        <v>710.12</v>
      </c>
    </row>
    <row r="6" spans="2:11" x14ac:dyDescent="0.25">
      <c r="B6" s="61">
        <v>45265</v>
      </c>
      <c r="C6" s="62" t="s">
        <v>119</v>
      </c>
      <c r="D6" s="63">
        <v>100</v>
      </c>
      <c r="E6" s="62"/>
      <c r="F6" s="62"/>
      <c r="G6" s="3"/>
      <c r="J6" t="s">
        <v>116</v>
      </c>
      <c r="K6" s="64">
        <f>D5+D43+D53</f>
        <v>280</v>
      </c>
    </row>
    <row r="7" spans="2:11" x14ac:dyDescent="0.25">
      <c r="B7" s="61">
        <v>45265</v>
      </c>
      <c r="C7" s="62" t="s">
        <v>125</v>
      </c>
      <c r="D7" s="63">
        <v>100</v>
      </c>
      <c r="E7" s="62"/>
      <c r="F7" s="62"/>
      <c r="G7" s="3"/>
      <c r="J7" t="s">
        <v>103</v>
      </c>
      <c r="K7" s="64">
        <f>D8+D31+D54+D13</f>
        <v>330</v>
      </c>
    </row>
    <row r="8" spans="2:11" x14ac:dyDescent="0.25">
      <c r="B8" s="61">
        <v>45265</v>
      </c>
      <c r="C8" s="62" t="s">
        <v>103</v>
      </c>
      <c r="D8" s="63">
        <v>100</v>
      </c>
      <c r="E8" s="62"/>
      <c r="F8" s="62"/>
      <c r="G8" s="3"/>
      <c r="J8" t="s">
        <v>117</v>
      </c>
      <c r="K8" s="64">
        <f>D10+D48+D51</f>
        <v>329.98</v>
      </c>
    </row>
    <row r="9" spans="2:11" x14ac:dyDescent="0.25">
      <c r="B9" s="61">
        <v>45268</v>
      </c>
      <c r="C9" s="62" t="s">
        <v>125</v>
      </c>
      <c r="D9" s="63">
        <v>60</v>
      </c>
      <c r="E9" s="62"/>
      <c r="F9" s="62"/>
      <c r="G9" s="3"/>
      <c r="J9" t="s">
        <v>118</v>
      </c>
      <c r="K9" s="64">
        <f>D11+D24+D27+D36</f>
        <v>380</v>
      </c>
    </row>
    <row r="10" spans="2:11" x14ac:dyDescent="0.25">
      <c r="B10" s="61">
        <v>45269</v>
      </c>
      <c r="C10" s="62" t="s">
        <v>117</v>
      </c>
      <c r="D10" s="63">
        <v>145</v>
      </c>
      <c r="E10" s="62"/>
      <c r="F10" s="62"/>
      <c r="G10" s="3"/>
      <c r="J10" t="s">
        <v>123</v>
      </c>
      <c r="K10" s="64">
        <f>D14+D26+D33+D44</f>
        <v>339.6</v>
      </c>
    </row>
    <row r="11" spans="2:11" x14ac:dyDescent="0.25">
      <c r="B11" s="61">
        <v>45269</v>
      </c>
      <c r="C11" s="62" t="s">
        <v>118</v>
      </c>
      <c r="D11" s="63">
        <v>130</v>
      </c>
      <c r="E11" s="62"/>
      <c r="F11" s="62"/>
      <c r="G11" s="3"/>
      <c r="J11" t="s">
        <v>137</v>
      </c>
      <c r="K11" s="64">
        <f>D45+D32</f>
        <v>185</v>
      </c>
    </row>
    <row r="12" spans="2:11" x14ac:dyDescent="0.25">
      <c r="B12" s="61">
        <v>45269</v>
      </c>
      <c r="C12" s="62" t="s">
        <v>119</v>
      </c>
      <c r="D12" s="63">
        <v>100</v>
      </c>
      <c r="E12" s="62"/>
      <c r="F12" s="62"/>
      <c r="G12" s="3"/>
      <c r="J12" t="s">
        <v>122</v>
      </c>
      <c r="K12" s="64">
        <f>D52</f>
        <v>35</v>
      </c>
    </row>
    <row r="13" spans="2:11" s="30" customFormat="1" x14ac:dyDescent="0.25">
      <c r="B13" s="27">
        <v>45269</v>
      </c>
      <c r="C13" s="3" t="s">
        <v>103</v>
      </c>
      <c r="D13" s="63">
        <v>100</v>
      </c>
      <c r="E13" s="62"/>
      <c r="F13" s="62"/>
      <c r="G13" s="3"/>
      <c r="K13" s="64">
        <f>SUM(K4:K12)</f>
        <v>3319.7</v>
      </c>
    </row>
    <row r="14" spans="2:11" s="30" customFormat="1" x14ac:dyDescent="0.25">
      <c r="B14" s="61">
        <v>45272</v>
      </c>
      <c r="C14" s="62" t="s">
        <v>123</v>
      </c>
      <c r="D14" s="63">
        <v>83</v>
      </c>
      <c r="E14" s="62"/>
      <c r="F14" s="62"/>
      <c r="G14" s="3"/>
    </row>
    <row r="15" spans="2:11" s="30" customFormat="1" x14ac:dyDescent="0.25">
      <c r="B15" s="61">
        <v>45272</v>
      </c>
      <c r="C15" s="62" t="s">
        <v>125</v>
      </c>
      <c r="D15" s="63">
        <v>100</v>
      </c>
      <c r="E15" s="62"/>
      <c r="F15" s="62"/>
      <c r="G15" s="3"/>
    </row>
    <row r="16" spans="2:11" x14ac:dyDescent="0.25">
      <c r="B16" s="27"/>
      <c r="C16" s="3"/>
      <c r="D16" s="63"/>
      <c r="E16" s="3"/>
      <c r="F16" s="3"/>
      <c r="G16" s="3"/>
    </row>
    <row r="17" spans="2:7" x14ac:dyDescent="0.25">
      <c r="B17" s="176" t="s">
        <v>7</v>
      </c>
      <c r="C17" s="177"/>
      <c r="D17" s="28">
        <f>SUM(D3:D16)</f>
        <v>1178</v>
      </c>
      <c r="E17" s="29"/>
      <c r="F17" s="3"/>
      <c r="G17" s="3"/>
    </row>
    <row r="22" spans="2:7" x14ac:dyDescent="0.25">
      <c r="B22" s="178" t="s">
        <v>23</v>
      </c>
      <c r="C22" s="178"/>
      <c r="D22" s="178"/>
      <c r="E22" s="178"/>
      <c r="F22" s="178"/>
      <c r="G22" s="178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61">
        <v>45273</v>
      </c>
      <c r="C24" s="62" t="s">
        <v>118</v>
      </c>
      <c r="D24" s="63">
        <v>50</v>
      </c>
      <c r="E24" s="62"/>
      <c r="F24" s="62"/>
      <c r="G24" s="3"/>
    </row>
    <row r="25" spans="2:7" x14ac:dyDescent="0.25">
      <c r="B25" s="61">
        <v>45274</v>
      </c>
      <c r="C25" s="62" t="s">
        <v>125</v>
      </c>
      <c r="D25" s="63">
        <v>86</v>
      </c>
      <c r="E25" s="62"/>
      <c r="F25" s="62"/>
      <c r="G25" s="3"/>
    </row>
    <row r="26" spans="2:7" x14ac:dyDescent="0.25">
      <c r="B26" s="61">
        <v>45274</v>
      </c>
      <c r="C26" s="62" t="s">
        <v>123</v>
      </c>
      <c r="D26" s="63">
        <v>73</v>
      </c>
      <c r="E26" s="62"/>
      <c r="F26" s="62"/>
      <c r="G26" s="3"/>
    </row>
    <row r="27" spans="2:7" x14ac:dyDescent="0.25">
      <c r="B27" s="61">
        <v>45275</v>
      </c>
      <c r="C27" s="62" t="s">
        <v>118</v>
      </c>
      <c r="D27" s="63">
        <v>100</v>
      </c>
      <c r="E27" s="62"/>
      <c r="F27" s="62"/>
      <c r="G27" s="3"/>
    </row>
    <row r="28" spans="2:7" x14ac:dyDescent="0.25">
      <c r="B28" s="61">
        <v>45276</v>
      </c>
      <c r="C28" s="62" t="s">
        <v>119</v>
      </c>
      <c r="D28" s="63">
        <v>92.34</v>
      </c>
      <c r="E28" s="62"/>
      <c r="F28" s="62"/>
      <c r="G28" s="3"/>
    </row>
    <row r="29" spans="2:7" x14ac:dyDescent="0.25">
      <c r="B29" s="61">
        <v>45276</v>
      </c>
      <c r="C29" s="62" t="s">
        <v>119</v>
      </c>
      <c r="D29" s="63">
        <v>47</v>
      </c>
      <c r="E29" s="62"/>
      <c r="F29" s="62"/>
      <c r="G29" s="3"/>
    </row>
    <row r="30" spans="2:7" x14ac:dyDescent="0.25">
      <c r="B30" s="61">
        <v>45278</v>
      </c>
      <c r="C30" s="62" t="s">
        <v>125</v>
      </c>
      <c r="D30" s="63">
        <v>64</v>
      </c>
      <c r="E30" s="62"/>
      <c r="F30" s="62"/>
      <c r="G30" s="3"/>
    </row>
    <row r="31" spans="2:7" x14ac:dyDescent="0.25">
      <c r="B31" s="61">
        <v>45279</v>
      </c>
      <c r="C31" s="62" t="s">
        <v>103</v>
      </c>
      <c r="D31" s="63">
        <v>100</v>
      </c>
      <c r="E31" s="62"/>
      <c r="F31" s="62"/>
      <c r="G31" s="3"/>
    </row>
    <row r="32" spans="2:7" x14ac:dyDescent="0.25">
      <c r="B32" s="61">
        <v>45280</v>
      </c>
      <c r="C32" s="62" t="s">
        <v>115</v>
      </c>
      <c r="D32" s="63">
        <v>85</v>
      </c>
      <c r="E32" s="62"/>
      <c r="F32" s="62"/>
      <c r="G32" s="3"/>
    </row>
    <row r="33" spans="2:7" x14ac:dyDescent="0.25">
      <c r="B33" s="61">
        <v>45280</v>
      </c>
      <c r="C33" s="62" t="s">
        <v>123</v>
      </c>
      <c r="D33" s="63">
        <v>121.6</v>
      </c>
      <c r="E33" s="62"/>
      <c r="F33" s="62"/>
      <c r="G33" s="3"/>
    </row>
    <row r="34" spans="2:7" s="30" customFormat="1" x14ac:dyDescent="0.25">
      <c r="B34" s="61">
        <v>45281</v>
      </c>
      <c r="C34" s="62" t="s">
        <v>125</v>
      </c>
      <c r="D34" s="63">
        <v>124.12</v>
      </c>
      <c r="E34" s="62"/>
      <c r="F34" s="62"/>
      <c r="G34" s="3"/>
    </row>
    <row r="35" spans="2:7" s="30" customFormat="1" x14ac:dyDescent="0.25">
      <c r="B35" s="61">
        <v>45281</v>
      </c>
      <c r="C35" s="62" t="s">
        <v>119</v>
      </c>
      <c r="D35" s="63">
        <v>80.03</v>
      </c>
      <c r="E35" s="62"/>
      <c r="F35" s="62"/>
      <c r="G35" s="3"/>
    </row>
    <row r="36" spans="2:7" s="30" customFormat="1" x14ac:dyDescent="0.25">
      <c r="B36" s="61">
        <v>45282</v>
      </c>
      <c r="C36" s="62" t="s">
        <v>118</v>
      </c>
      <c r="D36" s="63">
        <v>100</v>
      </c>
      <c r="E36" s="62"/>
      <c r="F36" s="62"/>
      <c r="G36" s="3"/>
    </row>
    <row r="37" spans="2:7" x14ac:dyDescent="0.25">
      <c r="B37" s="27"/>
      <c r="C37" s="3"/>
      <c r="D37" s="5"/>
      <c r="E37" s="3"/>
      <c r="F37" s="3"/>
      <c r="G37" s="3"/>
    </row>
    <row r="38" spans="2:7" x14ac:dyDescent="0.25">
      <c r="B38" s="176" t="s">
        <v>7</v>
      </c>
      <c r="C38" s="177"/>
      <c r="D38" s="28">
        <f>SUM(D24:D37)</f>
        <v>1123.0900000000001</v>
      </c>
      <c r="E38" s="29"/>
      <c r="F38" s="3"/>
      <c r="G38" s="3"/>
    </row>
    <row r="41" spans="2:7" x14ac:dyDescent="0.25">
      <c r="B41" s="178" t="s">
        <v>23</v>
      </c>
      <c r="C41" s="178"/>
      <c r="D41" s="178"/>
      <c r="E41" s="178"/>
      <c r="F41" s="178"/>
      <c r="G41" s="178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61">
        <v>45283</v>
      </c>
      <c r="C43" s="62" t="s">
        <v>116</v>
      </c>
      <c r="D43" s="63">
        <v>50</v>
      </c>
      <c r="E43" s="62"/>
      <c r="F43" s="62"/>
      <c r="G43" s="3"/>
    </row>
    <row r="44" spans="2:7" x14ac:dyDescent="0.25">
      <c r="B44" s="61">
        <v>45283</v>
      </c>
      <c r="C44" s="62" t="s">
        <v>123</v>
      </c>
      <c r="D44" s="63">
        <v>62</v>
      </c>
      <c r="E44" s="62"/>
      <c r="F44" s="62"/>
      <c r="G44" s="3"/>
    </row>
    <row r="45" spans="2:7" x14ac:dyDescent="0.25">
      <c r="B45" s="61">
        <v>45284</v>
      </c>
      <c r="C45" s="62" t="s">
        <v>115</v>
      </c>
      <c r="D45" s="63">
        <v>100</v>
      </c>
      <c r="E45" s="62"/>
      <c r="F45" s="62"/>
      <c r="G45" s="3"/>
    </row>
    <row r="46" spans="2:7" x14ac:dyDescent="0.25">
      <c r="B46" s="61">
        <v>45285</v>
      </c>
      <c r="C46" s="62" t="s">
        <v>119</v>
      </c>
      <c r="D46" s="63">
        <v>105</v>
      </c>
      <c r="E46" s="62"/>
      <c r="F46" s="62"/>
      <c r="G46" s="3"/>
    </row>
    <row r="47" spans="2:7" x14ac:dyDescent="0.25">
      <c r="B47" s="61">
        <v>45286</v>
      </c>
      <c r="C47" s="62" t="s">
        <v>125</v>
      </c>
      <c r="D47" s="63">
        <v>75</v>
      </c>
      <c r="E47" s="62"/>
      <c r="F47" s="62"/>
      <c r="G47" s="3"/>
    </row>
    <row r="48" spans="2:7" x14ac:dyDescent="0.25">
      <c r="B48" s="61">
        <v>45286</v>
      </c>
      <c r="C48" s="62" t="s">
        <v>117</v>
      </c>
      <c r="D48" s="63">
        <v>34.979999999999997</v>
      </c>
      <c r="E48" s="62"/>
      <c r="F48" s="62"/>
      <c r="G48" s="3"/>
    </row>
    <row r="49" spans="1:7" x14ac:dyDescent="0.25">
      <c r="B49" s="61">
        <v>45287</v>
      </c>
      <c r="C49" s="62" t="s">
        <v>119</v>
      </c>
      <c r="D49" s="63">
        <v>75.63</v>
      </c>
      <c r="E49" s="62"/>
      <c r="F49" s="62"/>
      <c r="G49" s="3"/>
    </row>
    <row r="50" spans="1:7" x14ac:dyDescent="0.25">
      <c r="B50" s="61">
        <v>45289</v>
      </c>
      <c r="C50" s="62" t="s">
        <v>125</v>
      </c>
      <c r="D50" s="63">
        <v>71</v>
      </c>
      <c r="E50" s="62"/>
      <c r="F50" s="62"/>
      <c r="G50" s="3"/>
    </row>
    <row r="51" spans="1:7" x14ac:dyDescent="0.25">
      <c r="B51" s="27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7">
        <v>45290</v>
      </c>
      <c r="C52" s="3" t="s">
        <v>122</v>
      </c>
      <c r="D52" s="5">
        <v>35</v>
      </c>
      <c r="E52" s="3"/>
      <c r="F52" s="3"/>
      <c r="G52" s="3"/>
    </row>
    <row r="53" spans="1:7" s="30" customFormat="1" x14ac:dyDescent="0.25">
      <c r="B53" s="27">
        <v>45290</v>
      </c>
      <c r="C53" s="3" t="s">
        <v>116</v>
      </c>
      <c r="D53" s="5">
        <v>130</v>
      </c>
      <c r="E53" s="3"/>
      <c r="F53" s="3"/>
      <c r="G53" s="3"/>
    </row>
    <row r="54" spans="1:7" s="30" customFormat="1" x14ac:dyDescent="0.25">
      <c r="B54" s="27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7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76" t="s">
        <v>7</v>
      </c>
      <c r="C56" s="177"/>
      <c r="D56" s="28">
        <f>SUM(D43:D55)</f>
        <v>1018.61</v>
      </c>
      <c r="E56" s="29"/>
      <c r="F56" s="3"/>
      <c r="G56" s="3"/>
    </row>
    <row r="63" spans="1:7" x14ac:dyDescent="0.25">
      <c r="A63" s="30" t="s">
        <v>392</v>
      </c>
      <c r="B63" s="73">
        <f>D17+D38+D56</f>
        <v>3319.7000000000003</v>
      </c>
      <c r="D63" s="64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61">
        <v>44930</v>
      </c>
      <c r="C66" s="62" t="s">
        <v>122</v>
      </c>
      <c r="D66" s="63">
        <v>84.01</v>
      </c>
      <c r="E66" s="62"/>
      <c r="F66" s="62"/>
      <c r="H66" t="s">
        <v>395</v>
      </c>
      <c r="I66" s="64">
        <f>D66+D68+D69+D70</f>
        <v>215.33</v>
      </c>
    </row>
    <row r="67" spans="2:9" x14ac:dyDescent="0.25">
      <c r="B67" s="61">
        <v>44930</v>
      </c>
      <c r="C67" s="62" t="s">
        <v>115</v>
      </c>
      <c r="D67" s="63">
        <v>49</v>
      </c>
      <c r="E67" s="62"/>
      <c r="F67" s="62"/>
      <c r="H67" t="s">
        <v>325</v>
      </c>
      <c r="I67" s="64">
        <f>D67+D73</f>
        <v>105</v>
      </c>
    </row>
    <row r="68" spans="2:9" x14ac:dyDescent="0.25">
      <c r="B68" s="61">
        <v>44931</v>
      </c>
      <c r="C68" s="62" t="s">
        <v>122</v>
      </c>
      <c r="D68" s="63">
        <v>31.32</v>
      </c>
      <c r="E68" s="62"/>
      <c r="F68" s="62"/>
      <c r="H68" t="s">
        <v>393</v>
      </c>
      <c r="I68" s="64">
        <f>D71</f>
        <v>120</v>
      </c>
    </row>
    <row r="69" spans="2:9" x14ac:dyDescent="0.25">
      <c r="B69" s="61">
        <v>44931</v>
      </c>
      <c r="C69" s="62" t="s">
        <v>122</v>
      </c>
      <c r="D69" s="63">
        <v>56</v>
      </c>
      <c r="E69" s="62"/>
      <c r="F69" s="62"/>
      <c r="H69" t="s">
        <v>394</v>
      </c>
      <c r="I69" s="64">
        <f>D72</f>
        <v>99.88</v>
      </c>
    </row>
    <row r="70" spans="2:9" x14ac:dyDescent="0.25">
      <c r="B70" s="61">
        <v>44932</v>
      </c>
      <c r="C70" s="62" t="s">
        <v>122</v>
      </c>
      <c r="D70" s="63">
        <v>44</v>
      </c>
      <c r="E70" s="62"/>
      <c r="F70" s="62"/>
      <c r="H70" t="s">
        <v>396</v>
      </c>
      <c r="I70" s="64">
        <f>D74</f>
        <v>50</v>
      </c>
    </row>
    <row r="71" spans="2:9" x14ac:dyDescent="0.25">
      <c r="B71" s="61">
        <v>44933</v>
      </c>
      <c r="C71" s="62" t="s">
        <v>116</v>
      </c>
      <c r="D71" s="63">
        <v>120</v>
      </c>
      <c r="E71" s="62"/>
      <c r="F71" s="62"/>
      <c r="I71" s="73">
        <f>SUM(I66:I70)</f>
        <v>590.21</v>
      </c>
    </row>
    <row r="72" spans="2:9" x14ac:dyDescent="0.25">
      <c r="B72" s="61">
        <v>44935</v>
      </c>
      <c r="C72" s="62" t="s">
        <v>125</v>
      </c>
      <c r="D72" s="63">
        <v>99.88</v>
      </c>
      <c r="E72" s="62"/>
      <c r="F72" s="62"/>
    </row>
    <row r="73" spans="2:9" x14ac:dyDescent="0.25">
      <c r="B73" s="61">
        <v>44935</v>
      </c>
      <c r="C73" s="62" t="s">
        <v>115</v>
      </c>
      <c r="D73" s="63">
        <v>56</v>
      </c>
      <c r="E73" s="62"/>
      <c r="F73" s="62"/>
    </row>
    <row r="74" spans="2:9" x14ac:dyDescent="0.25">
      <c r="B74" s="27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7"/>
      <c r="C75" s="3"/>
      <c r="D75" s="5"/>
      <c r="E75" s="3"/>
      <c r="F75" s="3"/>
    </row>
    <row r="76" spans="2:9" x14ac:dyDescent="0.25">
      <c r="B76" s="27"/>
      <c r="C76" s="3"/>
      <c r="D76" s="5"/>
      <c r="E76" s="3"/>
      <c r="F76" s="3"/>
    </row>
    <row r="77" spans="2:9" x14ac:dyDescent="0.25">
      <c r="B77" s="27"/>
      <c r="C77" s="3"/>
      <c r="D77" s="5"/>
      <c r="E77" s="3"/>
      <c r="F77" s="3"/>
    </row>
    <row r="78" spans="2:9" x14ac:dyDescent="0.25">
      <c r="B78" s="27"/>
      <c r="C78" s="3"/>
      <c r="D78" s="5"/>
      <c r="E78" s="3"/>
      <c r="F78" s="3"/>
    </row>
    <row r="79" spans="2:9" x14ac:dyDescent="0.25">
      <c r="B79" s="176" t="s">
        <v>7</v>
      </c>
      <c r="C79" s="177"/>
      <c r="D79" s="28">
        <f>SUM(D66:D78)</f>
        <v>590.21</v>
      </c>
      <c r="E79" s="29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  <c r="G82" s="30"/>
      <c r="H82" s="30"/>
      <c r="I82" s="30"/>
    </row>
    <row r="83" spans="2:9" x14ac:dyDescent="0.25">
      <c r="B83" s="61">
        <v>44936</v>
      </c>
      <c r="C83" s="62" t="s">
        <v>122</v>
      </c>
      <c r="D83" s="63">
        <v>50</v>
      </c>
      <c r="E83" s="62"/>
      <c r="F83" s="62"/>
      <c r="G83" s="30"/>
      <c r="H83" s="30" t="s">
        <v>395</v>
      </c>
      <c r="I83" s="64">
        <f>D83</f>
        <v>50</v>
      </c>
    </row>
    <row r="84" spans="2:9" x14ac:dyDescent="0.25">
      <c r="B84" s="61">
        <v>44938</v>
      </c>
      <c r="C84" s="62" t="s">
        <v>103</v>
      </c>
      <c r="D84" s="63">
        <v>60</v>
      </c>
      <c r="E84" s="62"/>
      <c r="F84" s="62"/>
      <c r="G84" s="30"/>
      <c r="H84" s="30" t="s">
        <v>294</v>
      </c>
      <c r="I84" s="64">
        <f>D84+D86+D87</f>
        <v>260</v>
      </c>
    </row>
    <row r="85" spans="2:9" x14ac:dyDescent="0.25">
      <c r="B85" s="61">
        <v>44942</v>
      </c>
      <c r="C85" s="62" t="s">
        <v>116</v>
      </c>
      <c r="D85" s="63">
        <v>40</v>
      </c>
      <c r="E85" s="62"/>
      <c r="F85" s="62"/>
      <c r="G85" s="30"/>
      <c r="H85" s="30" t="s">
        <v>393</v>
      </c>
      <c r="I85" s="64">
        <f>D85+D88</f>
        <v>90</v>
      </c>
    </row>
    <row r="86" spans="2:9" x14ac:dyDescent="0.25">
      <c r="B86" s="61">
        <v>44945</v>
      </c>
      <c r="C86" s="62" t="s">
        <v>103</v>
      </c>
      <c r="D86" s="63">
        <v>100</v>
      </c>
      <c r="E86" s="62"/>
      <c r="F86" s="62"/>
      <c r="G86" s="30"/>
      <c r="H86" s="30" t="s">
        <v>174</v>
      </c>
      <c r="I86" s="64">
        <f>D89</f>
        <v>50</v>
      </c>
    </row>
    <row r="87" spans="2:9" x14ac:dyDescent="0.25">
      <c r="B87" s="61">
        <v>44945</v>
      </c>
      <c r="C87" s="62" t="s">
        <v>103</v>
      </c>
      <c r="D87" s="63">
        <v>100</v>
      </c>
      <c r="E87" s="62"/>
      <c r="F87" s="62"/>
      <c r="G87" s="30"/>
      <c r="H87" s="30" t="s">
        <v>173</v>
      </c>
      <c r="I87" s="64">
        <f>D90</f>
        <v>115</v>
      </c>
    </row>
    <row r="88" spans="2:9" x14ac:dyDescent="0.25">
      <c r="B88" s="61">
        <v>44945</v>
      </c>
      <c r="C88" s="62" t="s">
        <v>116</v>
      </c>
      <c r="D88" s="63">
        <v>50</v>
      </c>
      <c r="E88" s="62"/>
      <c r="F88" s="62"/>
      <c r="G88" s="30"/>
      <c r="H88" s="30"/>
      <c r="I88" s="73">
        <f>SUM(I83:I87)</f>
        <v>565</v>
      </c>
    </row>
    <row r="89" spans="2:9" x14ac:dyDescent="0.25">
      <c r="B89" s="61">
        <v>44945</v>
      </c>
      <c r="C89" s="62" t="s">
        <v>115</v>
      </c>
      <c r="D89" s="63">
        <v>50</v>
      </c>
      <c r="E89" s="62"/>
      <c r="F89" s="62"/>
      <c r="G89" s="30"/>
      <c r="H89" s="30"/>
      <c r="I89" s="30"/>
    </row>
    <row r="90" spans="2:9" x14ac:dyDescent="0.25">
      <c r="B90" s="61">
        <v>44947</v>
      </c>
      <c r="C90" s="62" t="s">
        <v>123</v>
      </c>
      <c r="D90" s="63">
        <v>115</v>
      </c>
      <c r="E90" s="62"/>
      <c r="F90" s="62"/>
      <c r="G90" s="30"/>
      <c r="H90" s="30"/>
      <c r="I90" s="30"/>
    </row>
    <row r="91" spans="2:9" x14ac:dyDescent="0.25">
      <c r="B91" s="27"/>
      <c r="C91" s="3"/>
      <c r="D91" s="5"/>
      <c r="E91" s="3"/>
      <c r="F91" s="3"/>
      <c r="G91" s="30"/>
      <c r="H91" s="30"/>
      <c r="I91" s="30"/>
    </row>
    <row r="92" spans="2:9" x14ac:dyDescent="0.25">
      <c r="B92" s="27"/>
      <c r="C92" s="3"/>
      <c r="D92" s="5"/>
      <c r="E92" s="3"/>
      <c r="F92" s="3"/>
      <c r="G92" s="30"/>
      <c r="H92" s="30"/>
      <c r="I92" s="30"/>
    </row>
    <row r="93" spans="2:9" x14ac:dyDescent="0.25">
      <c r="B93" s="27"/>
      <c r="C93" s="3"/>
      <c r="D93" s="5"/>
      <c r="E93" s="3"/>
      <c r="F93" s="3"/>
      <c r="G93" s="30"/>
      <c r="H93" s="30"/>
      <c r="I93" s="30"/>
    </row>
    <row r="94" spans="2:9" x14ac:dyDescent="0.25">
      <c r="B94" s="27"/>
      <c r="C94" s="3"/>
      <c r="D94" s="5"/>
      <c r="E94" s="3"/>
      <c r="F94" s="3"/>
      <c r="G94" s="30"/>
      <c r="H94" s="30"/>
      <c r="I94" s="30"/>
    </row>
    <row r="95" spans="2:9" x14ac:dyDescent="0.25">
      <c r="B95" s="27"/>
      <c r="C95" s="3"/>
      <c r="D95" s="5"/>
      <c r="E95" s="3"/>
      <c r="F95" s="3"/>
      <c r="G95" s="30"/>
      <c r="H95" s="30"/>
      <c r="I95" s="30"/>
    </row>
    <row r="96" spans="2:9" x14ac:dyDescent="0.25">
      <c r="B96" s="176" t="s">
        <v>7</v>
      </c>
      <c r="C96" s="177"/>
      <c r="D96" s="28">
        <f>SUM(D83:D95)</f>
        <v>565</v>
      </c>
      <c r="E96" s="29"/>
      <c r="F96" s="3"/>
      <c r="G96" s="30"/>
      <c r="H96" s="30"/>
      <c r="I96" s="30"/>
    </row>
    <row r="99" spans="2:9" x14ac:dyDescent="0.25">
      <c r="B99" s="178" t="s">
        <v>783</v>
      </c>
      <c r="C99" s="178"/>
      <c r="D99" s="178"/>
      <c r="E99" s="178"/>
      <c r="F99" s="178"/>
    </row>
    <row r="100" spans="2:9" x14ac:dyDescent="0.25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  <c r="G100" s="30"/>
      <c r="H100" s="30"/>
      <c r="I100" s="30"/>
    </row>
    <row r="101" spans="2:9" x14ac:dyDescent="0.25">
      <c r="B101" s="61">
        <v>44952</v>
      </c>
      <c r="C101" s="62" t="s">
        <v>115</v>
      </c>
      <c r="D101" s="63">
        <v>50</v>
      </c>
      <c r="E101" s="62"/>
      <c r="F101" s="62"/>
      <c r="G101" s="30"/>
      <c r="H101" s="30" t="s">
        <v>541</v>
      </c>
      <c r="I101" s="64">
        <f>D101+D106+D107+D108+D111+D112</f>
        <v>325.39999999999998</v>
      </c>
    </row>
    <row r="102" spans="2:9" x14ac:dyDescent="0.25">
      <c r="B102" s="61">
        <v>44952</v>
      </c>
      <c r="C102" s="62" t="s">
        <v>119</v>
      </c>
      <c r="D102" s="63">
        <v>55</v>
      </c>
      <c r="E102" s="62"/>
      <c r="F102" s="62"/>
      <c r="G102" s="30"/>
      <c r="H102" s="30" t="s">
        <v>539</v>
      </c>
      <c r="I102" s="64">
        <f>D102+D110</f>
        <v>95</v>
      </c>
    </row>
    <row r="103" spans="2:9" x14ac:dyDescent="0.25">
      <c r="B103" s="61">
        <v>44952</v>
      </c>
      <c r="C103" s="62" t="s">
        <v>122</v>
      </c>
      <c r="D103" s="63">
        <v>60</v>
      </c>
      <c r="E103" s="62"/>
      <c r="F103" s="62"/>
      <c r="G103" s="30"/>
      <c r="H103" s="30" t="s">
        <v>395</v>
      </c>
      <c r="I103" s="64">
        <f>D103</f>
        <v>60</v>
      </c>
    </row>
    <row r="104" spans="2:9" x14ac:dyDescent="0.25">
      <c r="B104" s="61">
        <v>44953</v>
      </c>
      <c r="C104" s="62" t="s">
        <v>103</v>
      </c>
      <c r="D104" s="63">
        <v>50</v>
      </c>
      <c r="E104" s="62"/>
      <c r="F104" s="62"/>
      <c r="G104" s="30"/>
      <c r="H104" s="30" t="s">
        <v>294</v>
      </c>
      <c r="I104" s="64">
        <f>D104</f>
        <v>50</v>
      </c>
    </row>
    <row r="105" spans="2:9" x14ac:dyDescent="0.25">
      <c r="B105" s="61">
        <v>44954</v>
      </c>
      <c r="C105" s="62" t="s">
        <v>116</v>
      </c>
      <c r="D105" s="63">
        <v>40</v>
      </c>
      <c r="E105" s="62"/>
      <c r="F105" s="62"/>
      <c r="G105" s="30"/>
      <c r="H105" s="30" t="s">
        <v>540</v>
      </c>
      <c r="I105" s="64">
        <f>D105</f>
        <v>40</v>
      </c>
    </row>
    <row r="106" spans="2:9" x14ac:dyDescent="0.25">
      <c r="B106" s="61">
        <v>44954</v>
      </c>
      <c r="C106" s="62" t="s">
        <v>115</v>
      </c>
      <c r="D106" s="63">
        <v>47</v>
      </c>
      <c r="E106" s="62"/>
      <c r="F106" s="62"/>
      <c r="G106" s="30"/>
      <c r="H106" s="30" t="s">
        <v>546</v>
      </c>
      <c r="I106" s="64">
        <f>D109</f>
        <v>80</v>
      </c>
    </row>
    <row r="107" spans="2:9" x14ac:dyDescent="0.25">
      <c r="B107" s="61">
        <v>44954</v>
      </c>
      <c r="C107" s="62" t="s">
        <v>123</v>
      </c>
      <c r="D107" s="63">
        <v>30</v>
      </c>
      <c r="E107" s="62"/>
      <c r="F107" s="62"/>
      <c r="G107" s="30"/>
      <c r="H107" s="30"/>
      <c r="I107" s="73">
        <f>SUM(I101:I106)</f>
        <v>650.4</v>
      </c>
    </row>
    <row r="108" spans="2:9" x14ac:dyDescent="0.25">
      <c r="B108" s="61">
        <v>44956</v>
      </c>
      <c r="C108" s="62" t="s">
        <v>123</v>
      </c>
      <c r="D108" s="63">
        <v>47.19</v>
      </c>
      <c r="E108" s="62"/>
      <c r="F108" s="62"/>
      <c r="G108" s="30"/>
      <c r="H108" s="30"/>
      <c r="I108" s="30"/>
    </row>
    <row r="109" spans="2:9" x14ac:dyDescent="0.25">
      <c r="B109" s="27">
        <v>44958</v>
      </c>
      <c r="C109" s="3" t="s">
        <v>125</v>
      </c>
      <c r="D109" s="5">
        <v>80</v>
      </c>
      <c r="E109" s="3"/>
      <c r="F109" s="3"/>
      <c r="G109" s="30"/>
      <c r="H109" s="30"/>
      <c r="I109" s="30"/>
    </row>
    <row r="110" spans="2:9" x14ac:dyDescent="0.25">
      <c r="B110" s="27">
        <v>44959</v>
      </c>
      <c r="C110" s="3" t="s">
        <v>122</v>
      </c>
      <c r="D110" s="5">
        <v>40</v>
      </c>
      <c r="E110" s="3"/>
      <c r="F110" s="3"/>
      <c r="G110" s="30"/>
      <c r="H110" s="30"/>
      <c r="I110" s="30"/>
    </row>
    <row r="111" spans="2:9" x14ac:dyDescent="0.25">
      <c r="B111" s="27">
        <v>44964</v>
      </c>
      <c r="C111" s="3" t="s">
        <v>115</v>
      </c>
      <c r="D111" s="5">
        <v>53</v>
      </c>
      <c r="E111" s="3"/>
      <c r="F111" s="3"/>
      <c r="G111" s="30"/>
      <c r="H111" s="30"/>
      <c r="I111" s="30"/>
    </row>
    <row r="112" spans="2:9" x14ac:dyDescent="0.25">
      <c r="B112" s="27">
        <v>44972</v>
      </c>
      <c r="C112" s="3" t="s">
        <v>123</v>
      </c>
      <c r="D112" s="5">
        <v>98.21</v>
      </c>
      <c r="E112" s="3"/>
      <c r="F112" s="3"/>
      <c r="G112" s="30"/>
      <c r="H112" s="30"/>
      <c r="I112" s="30"/>
    </row>
    <row r="113" spans="2:9" x14ac:dyDescent="0.25">
      <c r="B113" s="27"/>
      <c r="C113" s="3"/>
      <c r="D113" s="5"/>
      <c r="E113" s="3"/>
      <c r="F113" s="3"/>
      <c r="G113" s="30"/>
      <c r="H113" s="30"/>
      <c r="I113" s="30"/>
    </row>
    <row r="114" spans="2:9" x14ac:dyDescent="0.25">
      <c r="B114" s="176" t="s">
        <v>7</v>
      </c>
      <c r="C114" s="177"/>
      <c r="D114" s="28">
        <f>SUM(D101:D113)</f>
        <v>650.40000000000009</v>
      </c>
      <c r="E114" s="29"/>
      <c r="F114" s="3"/>
      <c r="G114" s="30"/>
      <c r="H114" s="30"/>
      <c r="I114" s="30"/>
    </row>
    <row r="115" spans="2:9" x14ac:dyDescent="0.25">
      <c r="H115" s="30"/>
      <c r="I115" s="30"/>
    </row>
    <row r="118" spans="2:9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9" x14ac:dyDescent="0.25">
      <c r="B119" s="61">
        <v>44952</v>
      </c>
      <c r="C119" s="62" t="s">
        <v>115</v>
      </c>
      <c r="D119" s="63">
        <v>50</v>
      </c>
      <c r="E119" s="62"/>
      <c r="F119" s="62"/>
    </row>
    <row r="120" spans="2:9" x14ac:dyDescent="0.25">
      <c r="B120" s="61">
        <v>44952</v>
      </c>
      <c r="C120" s="62" t="s">
        <v>119</v>
      </c>
      <c r="D120" s="63">
        <v>55</v>
      </c>
      <c r="E120" s="62"/>
      <c r="F120" s="62"/>
    </row>
    <row r="121" spans="2:9" x14ac:dyDescent="0.25">
      <c r="B121" s="61">
        <v>44952</v>
      </c>
      <c r="C121" s="62" t="s">
        <v>122</v>
      </c>
      <c r="D121" s="63">
        <v>60</v>
      </c>
      <c r="E121" s="62"/>
      <c r="F121" s="62"/>
    </row>
    <row r="122" spans="2:9" x14ac:dyDescent="0.25">
      <c r="B122" s="61">
        <v>44953</v>
      </c>
      <c r="C122" s="62" t="s">
        <v>103</v>
      </c>
      <c r="D122" s="63">
        <v>50</v>
      </c>
      <c r="E122" s="62"/>
      <c r="F122" s="62"/>
    </row>
    <row r="123" spans="2:9" x14ac:dyDescent="0.25">
      <c r="B123" s="61">
        <v>44954</v>
      </c>
      <c r="C123" s="62" t="s">
        <v>116</v>
      </c>
      <c r="D123" s="63">
        <v>40</v>
      </c>
      <c r="E123" s="62"/>
      <c r="F123" s="62"/>
    </row>
    <row r="124" spans="2:9" x14ac:dyDescent="0.25">
      <c r="B124" s="61">
        <v>44954</v>
      </c>
      <c r="C124" s="62" t="s">
        <v>115</v>
      </c>
      <c r="D124" s="63">
        <v>47</v>
      </c>
      <c r="E124" s="62"/>
      <c r="F124" s="62"/>
    </row>
    <row r="125" spans="2:9" x14ac:dyDescent="0.25">
      <c r="B125" s="61">
        <v>44954</v>
      </c>
      <c r="C125" s="62" t="s">
        <v>123</v>
      </c>
      <c r="D125" s="63">
        <v>30</v>
      </c>
      <c r="E125" s="62"/>
      <c r="F125" s="62"/>
    </row>
    <row r="126" spans="2:9" x14ac:dyDescent="0.25">
      <c r="B126" s="61">
        <v>44956</v>
      </c>
      <c r="C126" s="62" t="s">
        <v>123</v>
      </c>
      <c r="D126" s="63">
        <v>47.19</v>
      </c>
      <c r="E126" s="62"/>
      <c r="F126" s="62"/>
    </row>
    <row r="127" spans="2:9" x14ac:dyDescent="0.25">
      <c r="B127" s="27">
        <v>44958</v>
      </c>
      <c r="C127" s="3" t="s">
        <v>125</v>
      </c>
      <c r="D127" s="5">
        <v>80</v>
      </c>
      <c r="E127" s="3"/>
      <c r="F127" s="3"/>
    </row>
    <row r="128" spans="2:9" x14ac:dyDescent="0.25">
      <c r="B128" s="27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7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7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7"/>
      <c r="C131" s="3"/>
      <c r="D131" s="5"/>
      <c r="E131" s="3"/>
      <c r="F131" s="3"/>
    </row>
    <row r="132" spans="2:6" x14ac:dyDescent="0.25">
      <c r="B132" s="176" t="s">
        <v>7</v>
      </c>
      <c r="C132" s="177"/>
      <c r="D132" s="28">
        <f>SUM(D119:D131)</f>
        <v>650.40000000000009</v>
      </c>
      <c r="E132" s="29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84" t="s">
        <v>55</v>
      </c>
      <c r="AE1" s="179"/>
      <c r="AF1" s="179"/>
      <c r="AG1" s="179"/>
      <c r="AH1" s="179"/>
      <c r="AI1" s="179"/>
      <c r="AJ1" s="179"/>
      <c r="AK1" s="179"/>
      <c r="AL1" s="185"/>
      <c r="AN1" s="184" t="s">
        <v>55</v>
      </c>
      <c r="AO1" s="179"/>
      <c r="AP1" s="179"/>
      <c r="AQ1" s="179"/>
      <c r="AR1" s="179"/>
      <c r="AS1" s="179"/>
      <c r="AT1" s="179"/>
      <c r="AU1" s="179"/>
      <c r="AV1" s="185"/>
    </row>
    <row r="2" spans="1:48" ht="21" x14ac:dyDescent="0.35">
      <c r="AD2" s="186" t="s">
        <v>39</v>
      </c>
      <c r="AE2" s="180"/>
      <c r="AF2" s="180"/>
      <c r="AG2" s="180"/>
      <c r="AH2" s="180"/>
      <c r="AI2" s="180"/>
      <c r="AJ2" s="180"/>
      <c r="AK2" s="180"/>
      <c r="AL2" s="187"/>
      <c r="AN2" s="186" t="s">
        <v>39</v>
      </c>
      <c r="AO2" s="180"/>
      <c r="AP2" s="180"/>
      <c r="AQ2" s="180"/>
      <c r="AR2" s="180"/>
      <c r="AS2" s="180"/>
      <c r="AT2" s="180"/>
      <c r="AU2" s="180"/>
      <c r="AV2" s="187"/>
    </row>
    <row r="3" spans="1:48" ht="26.25" x14ac:dyDescent="0.35">
      <c r="A3" s="184" t="s">
        <v>55</v>
      </c>
      <c r="B3" s="179"/>
      <c r="C3" s="179"/>
      <c r="D3" s="179"/>
      <c r="E3" s="179"/>
      <c r="F3" s="179"/>
      <c r="G3" s="179"/>
      <c r="H3" s="179"/>
      <c r="I3" s="185"/>
      <c r="J3" s="30"/>
      <c r="K3" s="192"/>
      <c r="L3" s="192"/>
      <c r="M3" s="192"/>
      <c r="N3" s="192"/>
      <c r="O3" s="192"/>
      <c r="P3" s="192"/>
      <c r="Q3" s="192"/>
      <c r="R3" s="192"/>
      <c r="S3" s="192"/>
      <c r="AD3" s="34"/>
      <c r="AE3" s="51"/>
      <c r="AF3" s="51"/>
      <c r="AG3" s="51"/>
      <c r="AH3" s="51"/>
      <c r="AI3" s="51"/>
      <c r="AJ3" s="51"/>
      <c r="AK3" s="70"/>
      <c r="AL3" s="52"/>
      <c r="AN3" s="34"/>
      <c r="AO3" s="51"/>
      <c r="AP3" s="51"/>
      <c r="AQ3" s="51"/>
      <c r="AR3" s="51"/>
      <c r="AS3" s="51"/>
      <c r="AT3" s="51"/>
      <c r="AU3" s="51"/>
      <c r="AV3" s="52"/>
    </row>
    <row r="4" spans="1:48" ht="21" x14ac:dyDescent="0.35">
      <c r="A4" s="186" t="s">
        <v>39</v>
      </c>
      <c r="B4" s="180"/>
      <c r="C4" s="180"/>
      <c r="D4" s="180"/>
      <c r="E4" s="180"/>
      <c r="F4" s="180"/>
      <c r="G4" s="180"/>
      <c r="H4" s="180"/>
      <c r="I4" s="187"/>
      <c r="J4" s="30"/>
      <c r="K4" s="193"/>
      <c r="L4" s="193"/>
      <c r="M4" s="193"/>
      <c r="N4" s="193"/>
      <c r="O4" s="193"/>
      <c r="P4" s="193"/>
      <c r="Q4" s="193"/>
      <c r="R4" s="193"/>
      <c r="S4" s="193"/>
      <c r="AD4" s="34"/>
      <c r="AE4" s="32" t="s">
        <v>56</v>
      </c>
      <c r="AF4" s="42" t="s">
        <v>374</v>
      </c>
      <c r="AG4" s="42"/>
      <c r="AH4" s="42"/>
      <c r="AI4" s="42" t="s">
        <v>59</v>
      </c>
      <c r="AJ4" s="50" t="s">
        <v>303</v>
      </c>
      <c r="AK4" s="42"/>
      <c r="AL4" s="33"/>
      <c r="AN4" s="34"/>
      <c r="AO4" s="32" t="s">
        <v>56</v>
      </c>
      <c r="AP4" s="42" t="s">
        <v>304</v>
      </c>
      <c r="AQ4" s="42"/>
      <c r="AR4" s="42"/>
      <c r="AS4" s="42" t="s">
        <v>59</v>
      </c>
      <c r="AT4" s="50" t="s">
        <v>303</v>
      </c>
      <c r="AU4" s="42"/>
      <c r="AV4" s="33"/>
    </row>
    <row r="5" spans="1:48" ht="21" x14ac:dyDescent="0.35">
      <c r="A5" s="34"/>
      <c r="B5" s="51"/>
      <c r="C5" s="51"/>
      <c r="D5" s="51"/>
      <c r="E5" s="51"/>
      <c r="F5" s="51"/>
      <c r="G5" s="51"/>
      <c r="H5" s="51"/>
      <c r="I5" s="52"/>
      <c r="J5" s="30"/>
      <c r="K5" s="65"/>
      <c r="L5" s="140"/>
      <c r="M5" s="140"/>
      <c r="N5" s="140"/>
      <c r="O5" s="140"/>
      <c r="P5" s="140"/>
      <c r="Q5" s="140"/>
      <c r="R5" s="140"/>
      <c r="S5" s="140"/>
      <c r="AD5" s="34"/>
      <c r="AE5" s="32" t="s">
        <v>57</v>
      </c>
      <c r="AF5" s="42">
        <v>1726019084</v>
      </c>
      <c r="AG5" s="42"/>
      <c r="AH5" s="42"/>
      <c r="AI5" s="42"/>
      <c r="AJ5" s="42"/>
      <c r="AK5" s="42"/>
      <c r="AL5" s="33"/>
      <c r="AN5" s="34"/>
      <c r="AO5" s="32" t="s">
        <v>57</v>
      </c>
      <c r="AP5" s="42">
        <v>1803598133</v>
      </c>
      <c r="AQ5" s="42"/>
      <c r="AR5" s="42"/>
      <c r="AS5" s="42"/>
      <c r="AT5" s="42"/>
      <c r="AU5" s="42"/>
      <c r="AV5" s="33"/>
    </row>
    <row r="6" spans="1:48" ht="15.75" x14ac:dyDescent="0.25">
      <c r="A6" s="34"/>
      <c r="B6" s="32" t="s">
        <v>56</v>
      </c>
      <c r="C6" s="42" t="s">
        <v>307</v>
      </c>
      <c r="D6" s="42"/>
      <c r="E6" s="42"/>
      <c r="F6" s="42" t="s">
        <v>59</v>
      </c>
      <c r="G6" s="50" t="s">
        <v>306</v>
      </c>
      <c r="H6" s="42"/>
      <c r="I6" s="33"/>
      <c r="J6" s="30"/>
      <c r="K6" s="65"/>
      <c r="L6" s="141"/>
      <c r="M6" s="50"/>
      <c r="N6" s="50"/>
      <c r="O6" s="50"/>
      <c r="P6" s="50"/>
      <c r="Q6" s="50"/>
      <c r="R6" s="50"/>
      <c r="S6" s="148"/>
      <c r="AD6" s="34"/>
      <c r="AE6" s="42" t="s">
        <v>58</v>
      </c>
      <c r="AF6" s="53">
        <v>44958</v>
      </c>
      <c r="AG6" s="42"/>
      <c r="AH6" s="42"/>
      <c r="AI6" s="32" t="s">
        <v>40</v>
      </c>
      <c r="AJ6" s="42"/>
      <c r="AK6" s="42">
        <v>30</v>
      </c>
      <c r="AL6" s="33"/>
      <c r="AN6" s="34"/>
      <c r="AO6" s="42" t="s">
        <v>58</v>
      </c>
      <c r="AP6" s="53">
        <v>44958</v>
      </c>
      <c r="AQ6" s="42"/>
      <c r="AR6" s="42"/>
      <c r="AS6" s="32" t="s">
        <v>40</v>
      </c>
      <c r="AT6" s="42"/>
      <c r="AU6" s="42">
        <v>30</v>
      </c>
      <c r="AV6" s="33"/>
    </row>
    <row r="7" spans="1:48" ht="15.75" x14ac:dyDescent="0.25">
      <c r="A7" s="34"/>
      <c r="B7" s="32" t="s">
        <v>57</v>
      </c>
      <c r="C7" s="42">
        <v>1724600125</v>
      </c>
      <c r="D7" s="42"/>
      <c r="E7" s="42"/>
      <c r="F7" s="42"/>
      <c r="G7" s="42"/>
      <c r="H7" s="42"/>
      <c r="I7" s="33"/>
      <c r="J7" s="30"/>
      <c r="K7" s="65"/>
      <c r="L7" s="141"/>
      <c r="M7" s="50"/>
      <c r="N7" s="50"/>
      <c r="O7" s="50"/>
      <c r="P7" s="50"/>
      <c r="Q7" s="50"/>
      <c r="R7" s="50"/>
      <c r="S7" s="148"/>
      <c r="AD7" s="34"/>
      <c r="AE7" s="42"/>
      <c r="AF7" s="42"/>
      <c r="AG7" s="42"/>
      <c r="AH7" s="42"/>
      <c r="AI7" s="42"/>
      <c r="AJ7" s="42"/>
      <c r="AK7" s="42"/>
      <c r="AL7" s="33"/>
      <c r="AN7" s="34"/>
      <c r="AO7" s="42"/>
      <c r="AP7" s="42"/>
      <c r="AQ7" s="42"/>
      <c r="AR7" s="42"/>
      <c r="AS7" s="42"/>
      <c r="AT7" s="42"/>
      <c r="AU7" s="42"/>
      <c r="AV7" s="33"/>
    </row>
    <row r="8" spans="1:48" ht="15.75" x14ac:dyDescent="0.25">
      <c r="A8" s="34"/>
      <c r="B8" s="42" t="s">
        <v>58</v>
      </c>
      <c r="C8" s="53">
        <v>45017</v>
      </c>
      <c r="D8" s="42"/>
      <c r="E8" s="42"/>
      <c r="F8" s="32" t="s">
        <v>40</v>
      </c>
      <c r="G8" s="42"/>
      <c r="H8" s="42">
        <v>30</v>
      </c>
      <c r="I8" s="33"/>
      <c r="J8" s="30"/>
      <c r="K8" s="65"/>
      <c r="L8" s="50"/>
      <c r="M8" s="142"/>
      <c r="N8" s="50"/>
      <c r="O8" s="50"/>
      <c r="P8" s="141"/>
      <c r="Q8" s="50"/>
      <c r="R8" s="50"/>
      <c r="S8" s="148"/>
      <c r="AD8" s="34"/>
      <c r="AE8" s="181" t="s">
        <v>41</v>
      </c>
      <c r="AF8" s="181"/>
      <c r="AG8" s="181"/>
      <c r="AH8" s="42"/>
      <c r="AI8" s="181" t="s">
        <v>42</v>
      </c>
      <c r="AJ8" s="181"/>
      <c r="AK8" s="181"/>
      <c r="AL8" s="39"/>
      <c r="AN8" s="34"/>
      <c r="AO8" s="181" t="s">
        <v>41</v>
      </c>
      <c r="AP8" s="181"/>
      <c r="AQ8" s="181"/>
      <c r="AR8" s="42"/>
      <c r="AS8" s="181" t="s">
        <v>42</v>
      </c>
      <c r="AT8" s="181"/>
      <c r="AU8" s="181"/>
      <c r="AV8" s="39"/>
    </row>
    <row r="9" spans="1:48" ht="15.75" x14ac:dyDescent="0.25">
      <c r="A9" s="34"/>
      <c r="B9" s="42"/>
      <c r="C9" s="42"/>
      <c r="D9" s="42"/>
      <c r="E9" s="42"/>
      <c r="F9" s="42"/>
      <c r="G9" s="42"/>
      <c r="H9" s="42"/>
      <c r="I9" s="33"/>
      <c r="J9" s="30"/>
      <c r="K9" s="65"/>
      <c r="L9" s="50"/>
      <c r="M9" s="50"/>
      <c r="N9" s="50"/>
      <c r="O9" s="50"/>
      <c r="P9" s="50"/>
      <c r="Q9" s="50"/>
      <c r="R9" s="50"/>
      <c r="S9" s="148"/>
      <c r="AD9" s="34"/>
      <c r="AE9" s="42" t="s">
        <v>43</v>
      </c>
      <c r="AF9" s="42"/>
      <c r="AG9" s="46">
        <v>450.04</v>
      </c>
      <c r="AH9" s="42"/>
      <c r="AI9" s="42" t="s">
        <v>44</v>
      </c>
      <c r="AJ9" s="42"/>
      <c r="AK9" s="46">
        <f>AG9*9.45/100</f>
        <v>42.528779999999998</v>
      </c>
      <c r="AL9" s="33"/>
      <c r="AN9" s="34"/>
      <c r="AO9" s="42" t="s">
        <v>43</v>
      </c>
      <c r="AP9" s="42"/>
      <c r="AQ9" s="46">
        <v>450.04</v>
      </c>
      <c r="AR9" s="42"/>
      <c r="AS9" s="42" t="s">
        <v>44</v>
      </c>
      <c r="AT9" s="42"/>
      <c r="AU9" s="46">
        <f>AQ9*9.45/100</f>
        <v>42.528779999999998</v>
      </c>
      <c r="AV9" s="33"/>
    </row>
    <row r="10" spans="1:48" ht="15.75" x14ac:dyDescent="0.25">
      <c r="A10" s="34"/>
      <c r="B10" s="181" t="s">
        <v>41</v>
      </c>
      <c r="C10" s="181"/>
      <c r="D10" s="181"/>
      <c r="E10" s="42"/>
      <c r="F10" s="181" t="s">
        <v>42</v>
      </c>
      <c r="G10" s="181"/>
      <c r="H10" s="181"/>
      <c r="I10" s="39"/>
      <c r="J10" s="30"/>
      <c r="K10" s="65"/>
      <c r="L10" s="195"/>
      <c r="M10" s="195"/>
      <c r="N10" s="195"/>
      <c r="O10" s="50"/>
      <c r="P10" s="195"/>
      <c r="Q10" s="195"/>
      <c r="R10" s="195"/>
      <c r="S10" s="149"/>
      <c r="AD10" s="34"/>
      <c r="AE10" s="42" t="s">
        <v>45</v>
      </c>
      <c r="AF10" s="42"/>
      <c r="AG10" s="47">
        <v>0</v>
      </c>
      <c r="AH10" s="42"/>
      <c r="AI10" s="42" t="s">
        <v>46</v>
      </c>
      <c r="AJ10" s="42"/>
      <c r="AK10" s="46">
        <v>0</v>
      </c>
      <c r="AL10" s="33"/>
      <c r="AN10" s="34"/>
      <c r="AO10" s="42" t="s">
        <v>45</v>
      </c>
      <c r="AP10" s="42"/>
      <c r="AQ10" s="47">
        <v>0</v>
      </c>
      <c r="AR10" s="42"/>
      <c r="AS10" s="42" t="s">
        <v>46</v>
      </c>
      <c r="AT10" s="42"/>
      <c r="AU10" s="46">
        <v>0</v>
      </c>
      <c r="AV10" s="33"/>
    </row>
    <row r="11" spans="1:48" ht="15.75" x14ac:dyDescent="0.25">
      <c r="A11" s="34"/>
      <c r="B11" s="42" t="s">
        <v>43</v>
      </c>
      <c r="C11" s="42"/>
      <c r="D11" s="46">
        <v>465.87</v>
      </c>
      <c r="E11" s="42"/>
      <c r="F11" s="42" t="s">
        <v>44</v>
      </c>
      <c r="G11" s="42"/>
      <c r="H11" s="46">
        <f>D11*9.45/100</f>
        <v>44.024714999999993</v>
      </c>
      <c r="I11" s="33"/>
      <c r="J11" s="30"/>
      <c r="K11" s="65"/>
      <c r="L11" s="50"/>
      <c r="M11" s="50"/>
      <c r="N11" s="143"/>
      <c r="O11" s="50"/>
      <c r="P11" s="50"/>
      <c r="Q11" s="50"/>
      <c r="R11" s="143"/>
      <c r="S11" s="148"/>
      <c r="AD11" s="34"/>
      <c r="AE11" s="42" t="s">
        <v>47</v>
      </c>
      <c r="AF11" s="42"/>
      <c r="AG11" s="48">
        <f>+AG9/12</f>
        <v>37.503333333333337</v>
      </c>
      <c r="AH11" s="42"/>
      <c r="AI11" s="42"/>
      <c r="AJ11" s="42"/>
      <c r="AK11" s="42"/>
      <c r="AL11" s="33"/>
      <c r="AN11" s="34"/>
      <c r="AO11" s="42" t="s">
        <v>47</v>
      </c>
      <c r="AP11" s="42"/>
      <c r="AQ11" s="48">
        <f>+AQ9/12</f>
        <v>37.503333333333337</v>
      </c>
      <c r="AR11" s="42"/>
      <c r="AS11" s="42"/>
      <c r="AT11" s="42"/>
      <c r="AU11" s="42"/>
      <c r="AV11" s="33"/>
    </row>
    <row r="12" spans="1:48" ht="15.75" x14ac:dyDescent="0.25">
      <c r="A12" s="34"/>
      <c r="B12" s="42" t="s">
        <v>45</v>
      </c>
      <c r="C12" s="42"/>
      <c r="D12" s="47">
        <v>0</v>
      </c>
      <c r="E12" s="42"/>
      <c r="F12" s="42" t="s">
        <v>46</v>
      </c>
      <c r="G12" s="42"/>
      <c r="H12" s="46">
        <v>0</v>
      </c>
      <c r="I12" s="33"/>
      <c r="J12" s="30"/>
      <c r="K12" s="65"/>
      <c r="L12" s="50"/>
      <c r="M12" s="50"/>
      <c r="N12" s="144"/>
      <c r="O12" s="50"/>
      <c r="P12" s="50"/>
      <c r="Q12" s="50"/>
      <c r="R12" s="143"/>
      <c r="S12" s="148"/>
      <c r="AD12" s="34"/>
      <c r="AE12" s="42" t="s">
        <v>48</v>
      </c>
      <c r="AF12" s="42"/>
      <c r="AG12" s="48">
        <f>+AG9/12</f>
        <v>37.503333333333337</v>
      </c>
      <c r="AH12" s="42"/>
      <c r="AI12" s="42"/>
      <c r="AJ12" s="42"/>
      <c r="AK12" s="42"/>
      <c r="AL12" s="33"/>
      <c r="AN12" s="34"/>
      <c r="AO12" s="42" t="s">
        <v>48</v>
      </c>
      <c r="AP12" s="42"/>
      <c r="AQ12" s="48">
        <f>450.04/12</f>
        <v>37.503333333333337</v>
      </c>
      <c r="AR12" s="42"/>
      <c r="AS12" s="42"/>
      <c r="AT12" s="42"/>
      <c r="AU12" s="42"/>
      <c r="AV12" s="33"/>
    </row>
    <row r="13" spans="1:48" ht="15.75" x14ac:dyDescent="0.25">
      <c r="A13" s="34"/>
      <c r="B13" s="42" t="s">
        <v>47</v>
      </c>
      <c r="C13" s="42"/>
      <c r="D13" s="48">
        <f>+D11/12</f>
        <v>38.822499999999998</v>
      </c>
      <c r="E13" s="42"/>
      <c r="F13" s="42"/>
      <c r="G13" s="42"/>
      <c r="H13" s="42"/>
      <c r="I13" s="33"/>
      <c r="J13" s="30"/>
      <c r="K13" s="65"/>
      <c r="L13" s="50"/>
      <c r="M13" s="50"/>
      <c r="N13" s="145"/>
      <c r="O13" s="50"/>
      <c r="P13" s="50"/>
      <c r="Q13" s="50"/>
      <c r="R13" s="50"/>
      <c r="S13" s="148"/>
      <c r="AD13" s="34"/>
      <c r="AE13" s="50" t="s">
        <v>49</v>
      </c>
      <c r="AF13" s="42"/>
      <c r="AG13" s="48">
        <f>AG9*8.33%</f>
        <v>37.488332</v>
      </c>
      <c r="AH13" s="42"/>
      <c r="AI13" s="42"/>
      <c r="AJ13" s="42"/>
      <c r="AK13" s="42"/>
      <c r="AL13" s="33"/>
      <c r="AN13" s="34"/>
      <c r="AO13" s="50" t="s">
        <v>49</v>
      </c>
      <c r="AP13" s="42"/>
      <c r="AQ13" s="48">
        <f>AQ9*8.33%</f>
        <v>37.488332</v>
      </c>
      <c r="AR13" s="42"/>
      <c r="AS13" s="42"/>
      <c r="AT13" s="42"/>
      <c r="AU13" s="42"/>
      <c r="AV13" s="33"/>
    </row>
    <row r="14" spans="1:48" ht="15.75" x14ac:dyDescent="0.25">
      <c r="A14" s="34"/>
      <c r="B14" s="42" t="s">
        <v>48</v>
      </c>
      <c r="C14" s="42"/>
      <c r="D14" s="48">
        <f>450/12</f>
        <v>37.5</v>
      </c>
      <c r="E14" s="42"/>
      <c r="F14" s="42"/>
      <c r="G14" s="42"/>
      <c r="H14" s="42"/>
      <c r="I14" s="33"/>
      <c r="J14" s="30"/>
      <c r="K14" s="65"/>
      <c r="L14" s="50"/>
      <c r="M14" s="50"/>
      <c r="N14" s="145"/>
      <c r="O14" s="50"/>
      <c r="P14" s="50"/>
      <c r="Q14" s="50"/>
      <c r="R14" s="50"/>
      <c r="S14" s="148"/>
      <c r="AD14" s="34"/>
      <c r="AE14" s="43" t="s">
        <v>50</v>
      </c>
      <c r="AF14" s="44"/>
      <c r="AG14" s="49">
        <f>SUM(AG9:AG13)</f>
        <v>562.53499866666675</v>
      </c>
      <c r="AH14" s="42"/>
      <c r="AI14" s="43" t="s">
        <v>51</v>
      </c>
      <c r="AJ14" s="44"/>
      <c r="AK14" s="49">
        <f>SUM(AK9:AK13)</f>
        <v>42.528779999999998</v>
      </c>
      <c r="AL14" s="40"/>
      <c r="AN14" s="34"/>
      <c r="AO14" s="43" t="s">
        <v>50</v>
      </c>
      <c r="AP14" s="44"/>
      <c r="AQ14" s="49">
        <f>SUM(AQ9:AQ13)</f>
        <v>562.53499866666675</v>
      </c>
      <c r="AR14" s="42"/>
      <c r="AS14" s="43" t="s">
        <v>51</v>
      </c>
      <c r="AT14" s="44"/>
      <c r="AU14" s="49">
        <f>SUM(AU9:AU13)</f>
        <v>42.528779999999998</v>
      </c>
      <c r="AV14" s="40"/>
    </row>
    <row r="15" spans="1:48" ht="15.75" x14ac:dyDescent="0.25">
      <c r="A15" s="34"/>
      <c r="B15" s="50" t="s">
        <v>49</v>
      </c>
      <c r="C15" s="42"/>
      <c r="D15" s="48">
        <f>D11*8.33%</f>
        <v>38.806970999999997</v>
      </c>
      <c r="E15" s="42"/>
      <c r="F15" s="42"/>
      <c r="G15" s="42"/>
      <c r="H15" s="42"/>
      <c r="I15" s="33"/>
      <c r="J15" s="30"/>
      <c r="K15" s="65"/>
      <c r="L15" s="50"/>
      <c r="M15" s="50"/>
      <c r="N15" s="145"/>
      <c r="O15" s="50"/>
      <c r="P15" s="50"/>
      <c r="Q15" s="50"/>
      <c r="R15" s="50"/>
      <c r="S15" s="148"/>
      <c r="AD15" s="34"/>
      <c r="AE15" s="31"/>
      <c r="AF15" s="31"/>
      <c r="AG15" s="31"/>
      <c r="AH15" s="183">
        <f>AG14-AK14</f>
        <v>520.00621866666677</v>
      </c>
      <c r="AI15" s="31"/>
      <c r="AJ15" s="31"/>
      <c r="AK15" s="31"/>
      <c r="AL15" s="35"/>
      <c r="AN15" s="34"/>
      <c r="AO15" s="31"/>
      <c r="AP15" s="31"/>
      <c r="AQ15" s="31"/>
      <c r="AR15" s="183">
        <f>AQ14-AU14</f>
        <v>520.00621866666677</v>
      </c>
      <c r="AS15" s="31"/>
      <c r="AT15" s="31"/>
      <c r="AU15" s="31"/>
      <c r="AV15" s="35"/>
    </row>
    <row r="16" spans="1:48" ht="15.75" x14ac:dyDescent="0.25">
      <c r="A16" s="34"/>
      <c r="B16" s="43" t="s">
        <v>50</v>
      </c>
      <c r="C16" s="44"/>
      <c r="D16" s="49">
        <f>SUM(D11:D15)</f>
        <v>580.99947099999997</v>
      </c>
      <c r="E16" s="42"/>
      <c r="F16" s="43" t="s">
        <v>51</v>
      </c>
      <c r="G16" s="44"/>
      <c r="H16" s="49">
        <f>SUM(H11:H15)</f>
        <v>44.024714999999993</v>
      </c>
      <c r="I16" s="40"/>
      <c r="J16" s="30"/>
      <c r="K16" s="65"/>
      <c r="L16" s="141"/>
      <c r="M16" s="50"/>
      <c r="N16" s="146"/>
      <c r="O16" s="50"/>
      <c r="P16" s="141"/>
      <c r="Q16" s="50"/>
      <c r="R16" s="146"/>
      <c r="S16" s="148"/>
      <c r="AD16" s="34"/>
      <c r="AE16" s="31"/>
      <c r="AF16" s="31"/>
      <c r="AG16" s="31"/>
      <c r="AH16" s="183"/>
      <c r="AI16" s="31"/>
      <c r="AJ16" s="31"/>
      <c r="AK16" s="31"/>
      <c r="AL16" s="35"/>
      <c r="AN16" s="34"/>
      <c r="AO16" s="31"/>
      <c r="AP16" s="31"/>
      <c r="AQ16" s="31"/>
      <c r="AR16" s="183"/>
      <c r="AS16" s="31"/>
      <c r="AT16" s="31"/>
      <c r="AU16" s="31"/>
      <c r="AV16" s="35"/>
    </row>
    <row r="17" spans="1:48" x14ac:dyDescent="0.25">
      <c r="A17" s="34"/>
      <c r="B17" s="31"/>
      <c r="C17" s="31"/>
      <c r="D17" s="31"/>
      <c r="E17" s="183">
        <f>D16-H16</f>
        <v>536.97475599999996</v>
      </c>
      <c r="F17" s="31"/>
      <c r="G17" s="31"/>
      <c r="H17" s="31"/>
      <c r="I17" s="35"/>
      <c r="J17" s="30"/>
      <c r="K17" s="65"/>
      <c r="L17" s="65"/>
      <c r="M17" s="65"/>
      <c r="N17" s="65"/>
      <c r="O17" s="196"/>
      <c r="P17" s="65"/>
      <c r="Q17" s="65"/>
      <c r="R17" s="65"/>
      <c r="S17" s="65"/>
      <c r="AD17" s="34"/>
      <c r="AE17" s="31"/>
      <c r="AF17" s="31"/>
      <c r="AG17" s="31"/>
      <c r="AH17" s="45" t="s">
        <v>52</v>
      </c>
      <c r="AI17" s="31"/>
      <c r="AJ17" s="31"/>
      <c r="AK17" s="31"/>
      <c r="AL17" s="35"/>
      <c r="AN17" s="34"/>
      <c r="AO17" s="31"/>
      <c r="AP17" s="31"/>
      <c r="AQ17" s="31"/>
      <c r="AR17" s="45" t="s">
        <v>52</v>
      </c>
      <c r="AS17" s="31"/>
      <c r="AT17" s="31"/>
      <c r="AU17" s="31"/>
      <c r="AV17" s="35"/>
    </row>
    <row r="18" spans="1:48" x14ac:dyDescent="0.25">
      <c r="A18" s="34"/>
      <c r="B18" s="31"/>
      <c r="C18" s="31"/>
      <c r="D18" s="31"/>
      <c r="E18" s="183"/>
      <c r="F18" s="31"/>
      <c r="G18" s="31"/>
      <c r="H18" s="31"/>
      <c r="I18" s="35"/>
      <c r="J18" s="30"/>
      <c r="K18" s="65"/>
      <c r="L18" s="65"/>
      <c r="M18" s="65"/>
      <c r="N18" s="65"/>
      <c r="O18" s="196"/>
      <c r="P18" s="65"/>
      <c r="Q18" s="65"/>
      <c r="R18" s="65"/>
      <c r="S18" s="65"/>
      <c r="AD18" s="34"/>
      <c r="AE18" s="31"/>
      <c r="AF18" s="31"/>
      <c r="AG18" s="31"/>
      <c r="AH18" s="31"/>
      <c r="AI18" s="31"/>
      <c r="AJ18" s="31"/>
      <c r="AK18" s="31"/>
      <c r="AL18" s="35"/>
      <c r="AN18" s="34"/>
      <c r="AO18" s="31"/>
      <c r="AP18" s="31"/>
      <c r="AQ18" s="31"/>
      <c r="AR18" s="31"/>
      <c r="AS18" s="31"/>
      <c r="AT18" s="31"/>
      <c r="AU18" s="31"/>
      <c r="AV18" s="35"/>
    </row>
    <row r="19" spans="1:48" x14ac:dyDescent="0.25">
      <c r="A19" s="34"/>
      <c r="B19" s="31"/>
      <c r="C19" s="31"/>
      <c r="D19" s="31"/>
      <c r="E19" s="45" t="s">
        <v>52</v>
      </c>
      <c r="F19" s="31"/>
      <c r="G19" s="31"/>
      <c r="H19" s="31"/>
      <c r="I19" s="35"/>
      <c r="J19" s="30"/>
      <c r="K19" s="65"/>
      <c r="L19" s="65"/>
      <c r="M19" s="65"/>
      <c r="N19" s="65"/>
      <c r="O19" s="147"/>
      <c r="P19" s="65"/>
      <c r="Q19" s="65"/>
      <c r="R19" s="65"/>
      <c r="S19" s="65"/>
      <c r="AD19" s="34"/>
      <c r="AE19" s="31"/>
      <c r="AF19" s="31"/>
      <c r="AG19" s="31"/>
      <c r="AH19" s="31"/>
      <c r="AI19" s="31"/>
      <c r="AJ19" s="31"/>
      <c r="AK19" s="31"/>
      <c r="AL19" s="35"/>
      <c r="AN19" s="34"/>
      <c r="AO19" s="31"/>
      <c r="AP19" s="31"/>
      <c r="AQ19" s="31"/>
      <c r="AR19" s="31"/>
      <c r="AS19" s="31"/>
      <c r="AT19" s="31"/>
      <c r="AU19" s="31"/>
      <c r="AV19" s="35"/>
    </row>
    <row r="20" spans="1:48" x14ac:dyDescent="0.25">
      <c r="A20" s="34"/>
      <c r="B20" s="31"/>
      <c r="C20" s="31"/>
      <c r="D20" s="31"/>
      <c r="E20" s="31"/>
      <c r="F20" s="31"/>
      <c r="G20" s="31"/>
      <c r="H20" s="31"/>
      <c r="I20" s="35"/>
      <c r="J20" s="30"/>
      <c r="K20" s="65"/>
      <c r="L20" s="65"/>
      <c r="M20" s="65"/>
      <c r="N20" s="65"/>
      <c r="O20" s="65"/>
      <c r="P20" s="65"/>
      <c r="Q20" s="65"/>
      <c r="R20" s="65"/>
      <c r="S20" s="65"/>
      <c r="AD20" s="34"/>
      <c r="AE20" s="31"/>
      <c r="AF20" s="31"/>
      <c r="AG20" s="31"/>
      <c r="AH20" s="31"/>
      <c r="AI20" s="31"/>
      <c r="AJ20" s="31"/>
      <c r="AK20" s="31"/>
      <c r="AL20" s="35"/>
      <c r="AN20" s="34"/>
      <c r="AO20" s="31"/>
      <c r="AP20" s="31"/>
      <c r="AQ20" s="31"/>
      <c r="AR20" s="31"/>
      <c r="AS20" s="31"/>
      <c r="AT20" s="31"/>
      <c r="AU20" s="31"/>
      <c r="AV20" s="35"/>
    </row>
    <row r="21" spans="1:48" x14ac:dyDescent="0.25">
      <c r="A21" s="34"/>
      <c r="B21" s="31"/>
      <c r="C21" s="31"/>
      <c r="D21" s="31"/>
      <c r="E21" s="31"/>
      <c r="F21" s="31"/>
      <c r="G21" s="31"/>
      <c r="H21" s="31"/>
      <c r="I21" s="35"/>
      <c r="J21" s="30"/>
      <c r="K21" s="65"/>
      <c r="L21" s="65"/>
      <c r="M21" s="65"/>
      <c r="N21" s="65"/>
      <c r="O21" s="65"/>
      <c r="P21" s="65"/>
      <c r="Q21" s="65"/>
      <c r="R21" s="65"/>
      <c r="S21" s="65"/>
      <c r="AD21" s="34"/>
      <c r="AE21" s="182" t="s">
        <v>53</v>
      </c>
      <c r="AF21" s="182"/>
      <c r="AG21" s="182"/>
      <c r="AH21" s="31"/>
      <c r="AI21" s="182" t="s">
        <v>54</v>
      </c>
      <c r="AJ21" s="182"/>
      <c r="AK21" s="182"/>
      <c r="AL21" s="41"/>
      <c r="AN21" s="34"/>
      <c r="AO21" s="182" t="s">
        <v>53</v>
      </c>
      <c r="AP21" s="182"/>
      <c r="AQ21" s="182"/>
      <c r="AR21" s="31"/>
      <c r="AS21" s="182" t="s">
        <v>54</v>
      </c>
      <c r="AT21" s="182"/>
      <c r="AU21" s="182"/>
      <c r="AV21" s="41"/>
    </row>
    <row r="22" spans="1:48" ht="8.25" customHeight="1" x14ac:dyDescent="0.25">
      <c r="A22" s="34"/>
      <c r="B22" s="31"/>
      <c r="C22" s="31"/>
      <c r="D22" s="31"/>
      <c r="E22" s="31"/>
      <c r="F22" s="31"/>
      <c r="G22" s="31"/>
      <c r="H22" s="31"/>
      <c r="I22" s="35"/>
      <c r="J22" s="30"/>
      <c r="K22" s="65"/>
      <c r="L22" s="65"/>
      <c r="M22" s="65"/>
      <c r="N22" s="65"/>
      <c r="O22" s="65"/>
      <c r="P22" s="65"/>
      <c r="Q22" s="65"/>
      <c r="R22" s="65"/>
      <c r="S22" s="65"/>
      <c r="AD22" s="36"/>
      <c r="AE22" s="37"/>
      <c r="AF22" s="37"/>
      <c r="AG22" s="37"/>
      <c r="AH22" s="37"/>
      <c r="AI22" s="37"/>
      <c r="AJ22" s="37"/>
      <c r="AK22" s="37"/>
      <c r="AL22" s="38"/>
      <c r="AN22" s="36"/>
      <c r="AO22" s="37"/>
      <c r="AP22" s="37"/>
      <c r="AQ22" s="37"/>
      <c r="AR22" s="37"/>
      <c r="AS22" s="37"/>
      <c r="AT22" s="37"/>
      <c r="AU22" s="37"/>
      <c r="AV22" s="38"/>
    </row>
    <row r="23" spans="1:48" ht="7.5" customHeight="1" x14ac:dyDescent="0.25">
      <c r="A23" s="34"/>
      <c r="B23" s="182" t="s">
        <v>53</v>
      </c>
      <c r="C23" s="182"/>
      <c r="D23" s="182"/>
      <c r="E23" s="31"/>
      <c r="F23" s="182" t="s">
        <v>54</v>
      </c>
      <c r="G23" s="182"/>
      <c r="H23" s="182"/>
      <c r="I23" s="41"/>
      <c r="J23" s="30"/>
      <c r="K23" s="65"/>
      <c r="L23" s="194"/>
      <c r="M23" s="194"/>
      <c r="N23" s="194"/>
      <c r="O23" s="65"/>
      <c r="P23" s="194"/>
      <c r="Q23" s="194"/>
      <c r="R23" s="194"/>
      <c r="S23" s="150"/>
    </row>
    <row r="24" spans="1:48" ht="19.5" customHeight="1" x14ac:dyDescent="0.25">
      <c r="A24" s="36"/>
      <c r="B24" s="37"/>
      <c r="C24" s="37"/>
      <c r="D24" s="37"/>
      <c r="E24" s="37"/>
      <c r="F24" s="37"/>
      <c r="G24" s="37"/>
      <c r="H24" s="37"/>
      <c r="I24" s="38"/>
      <c r="J24" s="30"/>
      <c r="K24" s="65"/>
      <c r="L24" s="65"/>
      <c r="M24" s="65"/>
      <c r="N24" s="65"/>
      <c r="O24" s="65"/>
      <c r="P24" s="65"/>
      <c r="Q24" s="65"/>
      <c r="R24" s="65"/>
      <c r="S24" s="65"/>
      <c r="U24" s="197"/>
      <c r="V24" s="197"/>
      <c r="W24" s="197"/>
      <c r="X24" s="197"/>
      <c r="Y24" s="197"/>
      <c r="Z24" s="197"/>
      <c r="AA24" s="197"/>
      <c r="AB24" s="197"/>
      <c r="AC24" s="197"/>
      <c r="AD24" s="184" t="s">
        <v>55</v>
      </c>
      <c r="AE24" s="179"/>
      <c r="AF24" s="179"/>
      <c r="AG24" s="179"/>
      <c r="AH24" s="179"/>
      <c r="AI24" s="179"/>
      <c r="AJ24" s="179"/>
      <c r="AK24" s="179"/>
      <c r="AL24" s="185"/>
      <c r="AM24" s="30"/>
      <c r="AN24" s="184" t="s">
        <v>55</v>
      </c>
      <c r="AO24" s="179"/>
      <c r="AP24" s="179"/>
      <c r="AQ24" s="179"/>
      <c r="AR24" s="179"/>
      <c r="AS24" s="179"/>
      <c r="AT24" s="179"/>
      <c r="AU24" s="179"/>
      <c r="AV24" s="185"/>
    </row>
    <row r="25" spans="1:48" ht="21" x14ac:dyDescent="0.35">
      <c r="U25" s="198"/>
      <c r="V25" s="198"/>
      <c r="W25" s="198"/>
      <c r="X25" s="198"/>
      <c r="Y25" s="198"/>
      <c r="Z25" s="198"/>
      <c r="AA25" s="198"/>
      <c r="AB25" s="198"/>
      <c r="AC25" s="198"/>
      <c r="AD25" s="186" t="s">
        <v>39</v>
      </c>
      <c r="AE25" s="180"/>
      <c r="AF25" s="180"/>
      <c r="AG25" s="180"/>
      <c r="AH25" s="180"/>
      <c r="AI25" s="180"/>
      <c r="AJ25" s="180"/>
      <c r="AK25" s="180"/>
      <c r="AL25" s="187"/>
      <c r="AM25" s="30"/>
      <c r="AN25" s="186" t="s">
        <v>39</v>
      </c>
      <c r="AO25" s="180"/>
      <c r="AP25" s="180"/>
      <c r="AQ25" s="180"/>
      <c r="AR25" s="180"/>
      <c r="AS25" s="180"/>
      <c r="AT25" s="180"/>
      <c r="AU25" s="180"/>
      <c r="AV25" s="187"/>
    </row>
    <row r="26" spans="1:48" ht="15" customHeight="1" x14ac:dyDescent="0.35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U26" s="128"/>
      <c r="V26" s="129"/>
      <c r="W26" s="129"/>
      <c r="X26" s="129"/>
      <c r="Y26" s="129"/>
      <c r="Z26" s="129"/>
      <c r="AA26" s="129"/>
      <c r="AB26" s="129"/>
      <c r="AC26" s="129"/>
      <c r="AD26" s="34"/>
      <c r="AE26" s="51"/>
      <c r="AF26" s="51"/>
      <c r="AG26" s="51"/>
      <c r="AH26" s="51"/>
      <c r="AI26" s="51"/>
      <c r="AJ26" s="51"/>
      <c r="AK26" s="51"/>
      <c r="AL26" s="52"/>
      <c r="AM26" s="30"/>
      <c r="AN26" s="34"/>
      <c r="AO26" s="51"/>
      <c r="AP26" s="51"/>
      <c r="AQ26" s="51"/>
      <c r="AR26" s="51"/>
      <c r="AS26" s="51"/>
      <c r="AT26" s="51"/>
      <c r="AU26" s="51"/>
      <c r="AV26" s="52"/>
    </row>
    <row r="27" spans="1:48" ht="26.25" x14ac:dyDescent="0.25">
      <c r="A27" s="184" t="s">
        <v>55</v>
      </c>
      <c r="B27" s="179"/>
      <c r="C27" s="179"/>
      <c r="D27" s="179"/>
      <c r="E27" s="179"/>
      <c r="F27" s="179"/>
      <c r="G27" s="179"/>
      <c r="H27" s="179"/>
      <c r="I27" s="185"/>
      <c r="J27" s="30"/>
      <c r="K27" s="184" t="s">
        <v>55</v>
      </c>
      <c r="L27" s="179"/>
      <c r="M27" s="179"/>
      <c r="N27" s="179"/>
      <c r="O27" s="179"/>
      <c r="P27" s="179"/>
      <c r="Q27" s="179"/>
      <c r="R27" s="179"/>
      <c r="S27" s="185"/>
      <c r="U27" s="128"/>
      <c r="V27" s="128"/>
      <c r="W27" s="128"/>
      <c r="X27" s="128"/>
      <c r="Y27" s="128"/>
      <c r="Z27" s="128"/>
      <c r="AA27" s="128"/>
      <c r="AB27" s="128"/>
      <c r="AC27" s="130"/>
      <c r="AD27" s="34"/>
      <c r="AE27" s="32" t="s">
        <v>56</v>
      </c>
      <c r="AF27" s="42" t="s">
        <v>377</v>
      </c>
      <c r="AG27" s="42"/>
      <c r="AH27" s="42"/>
      <c r="AI27" s="42" t="s">
        <v>59</v>
      </c>
      <c r="AJ27" s="50" t="s">
        <v>305</v>
      </c>
      <c r="AK27" s="42"/>
      <c r="AL27" s="33"/>
      <c r="AM27" s="30"/>
      <c r="AN27" s="34"/>
      <c r="AO27" s="32" t="s">
        <v>56</v>
      </c>
      <c r="AP27" s="42" t="s">
        <v>378</v>
      </c>
      <c r="AQ27" s="42"/>
      <c r="AR27" s="42"/>
      <c r="AS27" s="42" t="s">
        <v>59</v>
      </c>
      <c r="AT27" s="50" t="s">
        <v>305</v>
      </c>
      <c r="AU27" s="42"/>
      <c r="AV27" s="33"/>
    </row>
    <row r="28" spans="1:48" ht="21" x14ac:dyDescent="0.35">
      <c r="A28" s="186" t="s">
        <v>39</v>
      </c>
      <c r="B28" s="180"/>
      <c r="C28" s="180"/>
      <c r="D28" s="180"/>
      <c r="E28" s="180"/>
      <c r="F28" s="180"/>
      <c r="G28" s="180"/>
      <c r="H28" s="180"/>
      <c r="I28" s="187"/>
      <c r="J28" s="30"/>
      <c r="K28" s="186" t="s">
        <v>39</v>
      </c>
      <c r="L28" s="180"/>
      <c r="M28" s="180"/>
      <c r="N28" s="180"/>
      <c r="O28" s="180"/>
      <c r="P28" s="180"/>
      <c r="Q28" s="180"/>
      <c r="R28" s="180"/>
      <c r="S28" s="187"/>
      <c r="U28" s="128"/>
      <c r="V28" s="128"/>
      <c r="W28" s="128"/>
      <c r="X28" s="128"/>
      <c r="Y28" s="128"/>
      <c r="Z28" s="128"/>
      <c r="AA28" s="128"/>
      <c r="AB28" s="128"/>
      <c r="AC28" s="130"/>
      <c r="AD28" s="34"/>
      <c r="AE28" s="32" t="s">
        <v>57</v>
      </c>
      <c r="AF28" s="42">
        <v>1716325822</v>
      </c>
      <c r="AG28" s="42"/>
      <c r="AH28" s="42"/>
      <c r="AI28" s="42"/>
      <c r="AJ28" s="42"/>
      <c r="AK28" s="42"/>
      <c r="AL28" s="33"/>
      <c r="AM28" s="30"/>
      <c r="AN28" s="34"/>
      <c r="AO28" s="32" t="s">
        <v>57</v>
      </c>
      <c r="AP28" s="42">
        <v>1718998683</v>
      </c>
      <c r="AQ28" s="42"/>
      <c r="AR28" s="42"/>
      <c r="AS28" s="42"/>
      <c r="AT28" s="42"/>
      <c r="AU28" s="42"/>
      <c r="AV28" s="33"/>
    </row>
    <row r="29" spans="1:48" ht="21" x14ac:dyDescent="0.35">
      <c r="A29" s="34"/>
      <c r="B29" s="51"/>
      <c r="C29" s="51"/>
      <c r="D29" s="51"/>
      <c r="E29" s="51"/>
      <c r="F29" s="51"/>
      <c r="G29" s="51"/>
      <c r="H29" s="51"/>
      <c r="I29" s="52"/>
      <c r="J29" s="30"/>
      <c r="K29" s="34"/>
      <c r="L29" s="51"/>
      <c r="M29" s="51"/>
      <c r="N29" s="51"/>
      <c r="O29" s="51"/>
      <c r="P29" s="51"/>
      <c r="Q29" s="51"/>
      <c r="R29" s="51"/>
      <c r="S29" s="52"/>
      <c r="U29" s="128"/>
      <c r="V29" s="128"/>
      <c r="W29" s="131"/>
      <c r="X29" s="128"/>
      <c r="Y29" s="128"/>
      <c r="Z29" s="132"/>
      <c r="AA29" s="132"/>
      <c r="AB29" s="128"/>
      <c r="AC29" s="130"/>
      <c r="AD29" s="34"/>
      <c r="AE29" s="42" t="s">
        <v>58</v>
      </c>
      <c r="AF29" s="53">
        <v>44958</v>
      </c>
      <c r="AG29" s="42"/>
      <c r="AH29" s="42"/>
      <c r="AI29" s="32" t="s">
        <v>40</v>
      </c>
      <c r="AJ29" s="42"/>
      <c r="AK29" s="42">
        <v>30</v>
      </c>
      <c r="AL29" s="33"/>
      <c r="AM29" s="30"/>
      <c r="AN29" s="34"/>
      <c r="AO29" s="42" t="s">
        <v>58</v>
      </c>
      <c r="AP29" s="53">
        <v>44958</v>
      </c>
      <c r="AQ29" s="42"/>
      <c r="AR29" s="42"/>
      <c r="AS29" s="32" t="s">
        <v>40</v>
      </c>
      <c r="AT29" s="42"/>
      <c r="AU29" s="42">
        <v>30</v>
      </c>
      <c r="AV29" s="33"/>
    </row>
    <row r="30" spans="1:48" ht="15.75" x14ac:dyDescent="0.25">
      <c r="A30" s="34"/>
      <c r="B30" s="32" t="s">
        <v>56</v>
      </c>
      <c r="C30" s="42" t="s">
        <v>308</v>
      </c>
      <c r="D30" s="42"/>
      <c r="E30" s="42"/>
      <c r="F30" s="42" t="s">
        <v>59</v>
      </c>
      <c r="G30" s="50" t="s">
        <v>303</v>
      </c>
      <c r="H30" s="42"/>
      <c r="I30" s="33"/>
      <c r="J30" s="30"/>
      <c r="K30" s="34"/>
      <c r="L30" s="32" t="s">
        <v>56</v>
      </c>
      <c r="M30" s="42" t="s">
        <v>376</v>
      </c>
      <c r="N30" s="42"/>
      <c r="O30" s="42"/>
      <c r="P30" s="42" t="s">
        <v>59</v>
      </c>
      <c r="Q30" s="50" t="s">
        <v>298</v>
      </c>
      <c r="R30" s="42"/>
      <c r="S30" s="33"/>
      <c r="U30" s="128"/>
      <c r="V30" s="128"/>
      <c r="W30" s="128"/>
      <c r="X30" s="128"/>
      <c r="Y30" s="128"/>
      <c r="Z30" s="128"/>
      <c r="AA30" s="128"/>
      <c r="AB30" s="128"/>
      <c r="AC30" s="130"/>
      <c r="AD30" s="34"/>
      <c r="AE30" s="42"/>
      <c r="AF30" s="42"/>
      <c r="AG30" s="42"/>
      <c r="AH30" s="42"/>
      <c r="AI30" s="42"/>
      <c r="AJ30" s="42"/>
      <c r="AK30" s="42"/>
      <c r="AL30" s="33"/>
      <c r="AM30" s="30"/>
      <c r="AN30" s="34"/>
      <c r="AO30" s="42"/>
      <c r="AP30" s="42"/>
      <c r="AQ30" s="42"/>
      <c r="AR30" s="42"/>
      <c r="AS30" s="42"/>
      <c r="AT30" s="42"/>
      <c r="AU30" s="42"/>
      <c r="AV30" s="33"/>
    </row>
    <row r="31" spans="1:48" ht="15.75" x14ac:dyDescent="0.25">
      <c r="A31" s="34"/>
      <c r="B31" s="32" t="s">
        <v>57</v>
      </c>
      <c r="C31" s="42">
        <v>1719901926</v>
      </c>
      <c r="D31" s="42"/>
      <c r="E31" s="42"/>
      <c r="F31" s="42"/>
      <c r="G31" s="42"/>
      <c r="H31" s="42"/>
      <c r="I31" s="33"/>
      <c r="J31" s="30"/>
      <c r="K31" s="34"/>
      <c r="L31" s="32" t="s">
        <v>57</v>
      </c>
      <c r="M31" s="42">
        <v>2350864985</v>
      </c>
      <c r="N31" s="42"/>
      <c r="O31" s="42"/>
      <c r="P31" s="42"/>
      <c r="Q31" s="42"/>
      <c r="R31" s="42"/>
      <c r="S31" s="33"/>
      <c r="U31" s="128"/>
      <c r="V31" s="199"/>
      <c r="W31" s="199"/>
      <c r="X31" s="199"/>
      <c r="Y31" s="128"/>
      <c r="Z31" s="199"/>
      <c r="AA31" s="199"/>
      <c r="AB31" s="199"/>
      <c r="AC31" s="133"/>
      <c r="AD31" s="34"/>
      <c r="AE31" s="181" t="s">
        <v>41</v>
      </c>
      <c r="AF31" s="181"/>
      <c r="AG31" s="181"/>
      <c r="AH31" s="42"/>
      <c r="AI31" s="181" t="s">
        <v>42</v>
      </c>
      <c r="AJ31" s="181"/>
      <c r="AK31" s="181"/>
      <c r="AL31" s="39"/>
      <c r="AM31" s="30"/>
      <c r="AN31" s="34"/>
      <c r="AO31" s="181" t="s">
        <v>41</v>
      </c>
      <c r="AP31" s="181"/>
      <c r="AQ31" s="181"/>
      <c r="AR31" s="42"/>
      <c r="AS31" s="181" t="s">
        <v>42</v>
      </c>
      <c r="AT31" s="181"/>
      <c r="AU31" s="181"/>
      <c r="AV31" s="39"/>
    </row>
    <row r="32" spans="1:48" ht="15.75" x14ac:dyDescent="0.25">
      <c r="A32" s="34"/>
      <c r="B32" s="42" t="s">
        <v>58</v>
      </c>
      <c r="C32" s="53">
        <v>45017</v>
      </c>
      <c r="D32" s="42"/>
      <c r="E32" s="42"/>
      <c r="F32" s="32" t="s">
        <v>40</v>
      </c>
      <c r="G32" s="42"/>
      <c r="H32" s="42">
        <v>30</v>
      </c>
      <c r="I32" s="33"/>
      <c r="J32" s="30"/>
      <c r="K32" s="34"/>
      <c r="L32" s="42" t="s">
        <v>58</v>
      </c>
      <c r="M32" s="53">
        <v>45017</v>
      </c>
      <c r="N32" s="42"/>
      <c r="O32" s="42"/>
      <c r="P32" s="32" t="s">
        <v>40</v>
      </c>
      <c r="Q32" s="42"/>
      <c r="R32" s="42">
        <v>30</v>
      </c>
      <c r="S32" s="33"/>
      <c r="U32" s="128"/>
      <c r="V32" s="128"/>
      <c r="W32" s="128"/>
      <c r="X32" s="134"/>
      <c r="Y32" s="128"/>
      <c r="Z32" s="128"/>
      <c r="AA32" s="128"/>
      <c r="AB32" s="134"/>
      <c r="AC32" s="130"/>
      <c r="AD32" s="34"/>
      <c r="AE32" s="42" t="s">
        <v>43</v>
      </c>
      <c r="AF32" s="42"/>
      <c r="AG32" s="46">
        <v>450.04</v>
      </c>
      <c r="AH32" s="42"/>
      <c r="AI32" s="42" t="s">
        <v>44</v>
      </c>
      <c r="AJ32" s="42"/>
      <c r="AK32" s="46">
        <f>AG32*9.45/100</f>
        <v>42.528779999999998</v>
      </c>
      <c r="AL32" s="33"/>
      <c r="AM32" s="30"/>
      <c r="AN32" s="34"/>
      <c r="AO32" s="42" t="s">
        <v>43</v>
      </c>
      <c r="AP32" s="42"/>
      <c r="AQ32" s="46">
        <v>450.04</v>
      </c>
      <c r="AR32" s="42"/>
      <c r="AS32" s="42" t="s">
        <v>44</v>
      </c>
      <c r="AT32" s="42"/>
      <c r="AU32" s="46">
        <f>AQ32*9.45/100</f>
        <v>42.528779999999998</v>
      </c>
      <c r="AV32" s="33"/>
    </row>
    <row r="33" spans="1:48" ht="15.75" x14ac:dyDescent="0.25">
      <c r="A33" s="34"/>
      <c r="B33" s="42"/>
      <c r="C33" s="42"/>
      <c r="D33" s="42"/>
      <c r="E33" s="42"/>
      <c r="F33" s="42"/>
      <c r="G33" s="42"/>
      <c r="H33" s="42"/>
      <c r="I33" s="33"/>
      <c r="J33" s="30"/>
      <c r="K33" s="34"/>
      <c r="L33" s="42"/>
      <c r="M33" s="42"/>
      <c r="N33" s="42"/>
      <c r="O33" s="42"/>
      <c r="P33" s="42"/>
      <c r="Q33" s="42"/>
      <c r="R33" s="42"/>
      <c r="S33" s="33"/>
      <c r="U33" s="128"/>
      <c r="V33" s="128"/>
      <c r="W33" s="128"/>
      <c r="X33" s="135"/>
      <c r="Y33" s="128"/>
      <c r="Z33" s="128"/>
      <c r="AA33" s="128"/>
      <c r="AB33" s="134"/>
      <c r="AC33" s="130"/>
      <c r="AD33" s="34"/>
      <c r="AE33" s="42" t="s">
        <v>45</v>
      </c>
      <c r="AF33" s="42"/>
      <c r="AG33" s="47">
        <v>0</v>
      </c>
      <c r="AH33" s="42"/>
      <c r="AI33" s="42" t="s">
        <v>46</v>
      </c>
      <c r="AJ33" s="42"/>
      <c r="AK33" s="46">
        <v>0</v>
      </c>
      <c r="AL33" s="33"/>
      <c r="AM33" s="30"/>
      <c r="AN33" s="34"/>
      <c r="AO33" s="42" t="s">
        <v>45</v>
      </c>
      <c r="AP33" s="42"/>
      <c r="AQ33" s="47">
        <v>0</v>
      </c>
      <c r="AR33" s="42"/>
      <c r="AS33" s="42" t="s">
        <v>46</v>
      </c>
      <c r="AT33" s="42"/>
      <c r="AU33" s="46">
        <v>0</v>
      </c>
      <c r="AV33" s="33"/>
    </row>
    <row r="34" spans="1:48" ht="15.75" x14ac:dyDescent="0.25">
      <c r="A34" s="34"/>
      <c r="B34" s="181" t="s">
        <v>41</v>
      </c>
      <c r="C34" s="181"/>
      <c r="D34" s="181"/>
      <c r="E34" s="42"/>
      <c r="F34" s="181" t="s">
        <v>42</v>
      </c>
      <c r="G34" s="181"/>
      <c r="H34" s="181"/>
      <c r="I34" s="39"/>
      <c r="J34" s="30"/>
      <c r="K34" s="34"/>
      <c r="L34" s="181" t="s">
        <v>41</v>
      </c>
      <c r="M34" s="181"/>
      <c r="N34" s="181"/>
      <c r="O34" s="42"/>
      <c r="P34" s="181" t="s">
        <v>42</v>
      </c>
      <c r="Q34" s="181"/>
      <c r="R34" s="181"/>
      <c r="S34" s="39"/>
      <c r="U34" s="128"/>
      <c r="V34" s="128"/>
      <c r="W34" s="128"/>
      <c r="X34" s="136"/>
      <c r="Y34" s="128"/>
      <c r="Z34" s="128"/>
      <c r="AA34" s="128"/>
      <c r="AB34" s="128"/>
      <c r="AC34" s="130"/>
      <c r="AD34" s="34"/>
      <c r="AE34" s="42" t="s">
        <v>47</v>
      </c>
      <c r="AF34" s="42"/>
      <c r="AG34" s="48">
        <f>AG32/12</f>
        <v>37.503333333333337</v>
      </c>
      <c r="AH34" s="42"/>
      <c r="AI34" s="42"/>
      <c r="AJ34" s="42"/>
      <c r="AK34" s="42"/>
      <c r="AL34" s="33"/>
      <c r="AM34" s="30"/>
      <c r="AN34" s="34"/>
      <c r="AO34" s="42" t="s">
        <v>47</v>
      </c>
      <c r="AP34" s="42"/>
      <c r="AQ34" s="48">
        <f>AQ32/12</f>
        <v>37.503333333333337</v>
      </c>
      <c r="AR34" s="42"/>
      <c r="AS34" s="42"/>
      <c r="AT34" s="42"/>
      <c r="AU34" s="42"/>
      <c r="AV34" s="33"/>
    </row>
    <row r="35" spans="1:48" ht="15.75" x14ac:dyDescent="0.25">
      <c r="A35" s="34"/>
      <c r="B35" s="42" t="s">
        <v>43</v>
      </c>
      <c r="C35" s="42"/>
      <c r="D35" s="46">
        <v>225</v>
      </c>
      <c r="E35" s="42"/>
      <c r="F35" s="42" t="s">
        <v>44</v>
      </c>
      <c r="G35" s="42"/>
      <c r="H35" s="46">
        <f>D35*9.45/100</f>
        <v>21.262499999999999</v>
      </c>
      <c r="I35" s="33"/>
      <c r="J35" s="30"/>
      <c r="K35" s="34"/>
      <c r="L35" s="42" t="s">
        <v>43</v>
      </c>
      <c r="M35" s="42"/>
      <c r="N35" s="46">
        <v>225</v>
      </c>
      <c r="O35" s="42"/>
      <c r="P35" s="42" t="s">
        <v>44</v>
      </c>
      <c r="Q35" s="42"/>
      <c r="R35" s="46">
        <f>N35*9.45/100</f>
        <v>21.262499999999999</v>
      </c>
      <c r="S35" s="33"/>
      <c r="U35" s="128"/>
      <c r="V35" s="128"/>
      <c r="W35" s="128"/>
      <c r="X35" s="136"/>
      <c r="Y35" s="128"/>
      <c r="Z35" s="128"/>
      <c r="AA35" s="128"/>
      <c r="AB35" s="128"/>
      <c r="AC35" s="130"/>
      <c r="AD35" s="34"/>
      <c r="AE35" s="42" t="s">
        <v>48</v>
      </c>
      <c r="AF35" s="42"/>
      <c r="AG35" s="48">
        <f>450/12</f>
        <v>37.5</v>
      </c>
      <c r="AH35" s="42"/>
      <c r="AI35" s="42"/>
      <c r="AJ35" s="42"/>
      <c r="AK35" s="42"/>
      <c r="AL35" s="33"/>
      <c r="AM35" s="30"/>
      <c r="AN35" s="34"/>
      <c r="AO35" s="42" t="s">
        <v>48</v>
      </c>
      <c r="AP35" s="42"/>
      <c r="AQ35" s="48">
        <f>450/12</f>
        <v>37.5</v>
      </c>
      <c r="AR35" s="42"/>
      <c r="AS35" s="42"/>
      <c r="AT35" s="42"/>
      <c r="AU35" s="42"/>
      <c r="AV35" s="33"/>
    </row>
    <row r="36" spans="1:48" ht="15.75" x14ac:dyDescent="0.25">
      <c r="A36" s="34"/>
      <c r="B36" s="42" t="s">
        <v>45</v>
      </c>
      <c r="C36" s="42"/>
      <c r="D36" s="47">
        <v>0</v>
      </c>
      <c r="E36" s="42"/>
      <c r="F36" s="42" t="s">
        <v>46</v>
      </c>
      <c r="G36" s="42"/>
      <c r="H36" s="46">
        <v>0</v>
      </c>
      <c r="I36" s="33"/>
      <c r="J36" s="30"/>
      <c r="K36" s="34"/>
      <c r="L36" s="42" t="s">
        <v>45</v>
      </c>
      <c r="M36" s="42"/>
      <c r="N36" s="47">
        <v>0</v>
      </c>
      <c r="O36" s="42"/>
      <c r="P36" s="42" t="s">
        <v>46</v>
      </c>
      <c r="Q36" s="42"/>
      <c r="R36" s="46">
        <v>0</v>
      </c>
      <c r="S36" s="33"/>
      <c r="U36" s="128"/>
      <c r="V36" s="128"/>
      <c r="W36" s="128"/>
      <c r="X36" s="136"/>
      <c r="Y36" s="128"/>
      <c r="Z36" s="128"/>
      <c r="AA36" s="128"/>
      <c r="AB36" s="128"/>
      <c r="AC36" s="130"/>
      <c r="AD36" s="34"/>
      <c r="AE36" s="50" t="s">
        <v>49</v>
      </c>
      <c r="AF36" s="42"/>
      <c r="AG36" s="48">
        <f>AG32*8.33%</f>
        <v>37.488332</v>
      </c>
      <c r="AH36" s="42"/>
      <c r="AI36" s="42"/>
      <c r="AJ36" s="42"/>
      <c r="AK36" s="42"/>
      <c r="AL36" s="33"/>
      <c r="AM36" s="30"/>
      <c r="AN36" s="34"/>
      <c r="AO36" s="50" t="s">
        <v>49</v>
      </c>
      <c r="AP36" s="42"/>
      <c r="AQ36" s="48">
        <f>AQ32*8.33%</f>
        <v>37.488332</v>
      </c>
      <c r="AR36" s="42"/>
      <c r="AS36" s="42"/>
      <c r="AT36" s="42"/>
      <c r="AU36" s="42"/>
      <c r="AV36" s="33"/>
    </row>
    <row r="37" spans="1:48" ht="15.75" x14ac:dyDescent="0.25">
      <c r="A37" s="34"/>
      <c r="B37" s="42" t="s">
        <v>47</v>
      </c>
      <c r="C37" s="42"/>
      <c r="D37" s="48">
        <f>D35/12</f>
        <v>18.75</v>
      </c>
      <c r="E37" s="42"/>
      <c r="F37" s="42"/>
      <c r="G37" s="42"/>
      <c r="H37" s="42"/>
      <c r="I37" s="33"/>
      <c r="J37" s="30"/>
      <c r="K37" s="34"/>
      <c r="L37" s="42" t="s">
        <v>47</v>
      </c>
      <c r="M37" s="42"/>
      <c r="N37" s="48">
        <f>N35/12</f>
        <v>18.75</v>
      </c>
      <c r="O37" s="42"/>
      <c r="P37" s="42"/>
      <c r="Q37" s="42"/>
      <c r="R37" s="42"/>
      <c r="S37" s="33"/>
      <c r="U37" s="128"/>
      <c r="V37" s="128"/>
      <c r="W37" s="128"/>
      <c r="X37" s="134"/>
      <c r="Y37" s="128"/>
      <c r="Z37" s="128"/>
      <c r="AA37" s="128"/>
      <c r="AB37" s="134"/>
      <c r="AC37" s="130"/>
      <c r="AD37" s="34"/>
      <c r="AE37" s="43" t="s">
        <v>50</v>
      </c>
      <c r="AF37" s="44"/>
      <c r="AG37" s="49">
        <f>SUM(AG32:AG36)</f>
        <v>562.53166533333331</v>
      </c>
      <c r="AH37" s="42"/>
      <c r="AI37" s="43" t="s">
        <v>51</v>
      </c>
      <c r="AJ37" s="44"/>
      <c r="AK37" s="49">
        <f>SUM(AK32:AK36)</f>
        <v>42.528779999999998</v>
      </c>
      <c r="AL37" s="40"/>
      <c r="AM37" s="30"/>
      <c r="AN37" s="34"/>
      <c r="AO37" s="43" t="s">
        <v>50</v>
      </c>
      <c r="AP37" s="44"/>
      <c r="AQ37" s="49">
        <f>SUM(AQ32:AQ36)</f>
        <v>562.53166533333331</v>
      </c>
      <c r="AR37" s="42"/>
      <c r="AS37" s="43" t="s">
        <v>51</v>
      </c>
      <c r="AT37" s="44"/>
      <c r="AU37" s="49">
        <f>SUM(AU32:AU36)</f>
        <v>42.528779999999998</v>
      </c>
      <c r="AV37" s="40"/>
    </row>
    <row r="38" spans="1:48" ht="15.75" x14ac:dyDescent="0.25">
      <c r="A38" s="34"/>
      <c r="B38" s="42" t="s">
        <v>48</v>
      </c>
      <c r="C38" s="42"/>
      <c r="D38" s="48">
        <f>D35/12</f>
        <v>18.75</v>
      </c>
      <c r="E38" s="42"/>
      <c r="F38" s="42"/>
      <c r="G38" s="42"/>
      <c r="H38" s="42"/>
      <c r="I38" s="33"/>
      <c r="J38" s="30"/>
      <c r="K38" s="34"/>
      <c r="L38" s="42" t="s">
        <v>48</v>
      </c>
      <c r="M38" s="42"/>
      <c r="N38" s="48">
        <f>N35/12</f>
        <v>18.75</v>
      </c>
      <c r="O38" s="42"/>
      <c r="P38" s="42"/>
      <c r="Q38" s="42"/>
      <c r="R38" s="42"/>
      <c r="S38" s="33"/>
      <c r="U38" s="128"/>
      <c r="V38" s="128"/>
      <c r="W38" s="128"/>
      <c r="X38" s="128"/>
      <c r="Y38" s="200"/>
      <c r="Z38" s="128"/>
      <c r="AA38" s="128"/>
      <c r="AB38" s="128"/>
      <c r="AC38" s="128"/>
      <c r="AD38" s="34"/>
      <c r="AE38" s="31"/>
      <c r="AF38" s="31"/>
      <c r="AG38" s="31"/>
      <c r="AH38" s="183">
        <f>AG37-AK37</f>
        <v>520.00288533333332</v>
      </c>
      <c r="AI38" s="31"/>
      <c r="AJ38" s="31"/>
      <c r="AK38" s="31"/>
      <c r="AL38" s="35"/>
      <c r="AM38" s="30"/>
      <c r="AN38" s="34"/>
      <c r="AO38" s="31"/>
      <c r="AP38" s="31"/>
      <c r="AQ38" s="31"/>
      <c r="AR38" s="183">
        <f>AQ37-AU37</f>
        <v>520.00288533333332</v>
      </c>
      <c r="AS38" s="31"/>
      <c r="AT38" s="31"/>
      <c r="AU38" s="31"/>
      <c r="AV38" s="35"/>
    </row>
    <row r="39" spans="1:48" ht="15.75" x14ac:dyDescent="0.25">
      <c r="A39" s="34"/>
      <c r="B39" s="50" t="s">
        <v>49</v>
      </c>
      <c r="C39" s="42"/>
      <c r="D39" s="48">
        <f>225*8.33%</f>
        <v>18.7425</v>
      </c>
      <c r="E39" s="42"/>
      <c r="F39" s="42"/>
      <c r="G39" s="42"/>
      <c r="H39" s="42"/>
      <c r="I39" s="33"/>
      <c r="J39" s="30"/>
      <c r="K39" s="34"/>
      <c r="L39" s="50" t="s">
        <v>49</v>
      </c>
      <c r="M39" s="42"/>
      <c r="N39" s="48">
        <f>N35*8.33%</f>
        <v>18.7425</v>
      </c>
      <c r="O39" s="42"/>
      <c r="P39" s="42"/>
      <c r="Q39" s="42"/>
      <c r="R39" s="42"/>
      <c r="S39" s="33"/>
      <c r="U39" s="128"/>
      <c r="V39" s="128"/>
      <c r="W39" s="128"/>
      <c r="X39" s="128"/>
      <c r="Y39" s="200"/>
      <c r="Z39" s="128"/>
      <c r="AA39" s="128"/>
      <c r="AB39" s="128"/>
      <c r="AC39" s="128"/>
      <c r="AD39" s="34"/>
      <c r="AE39" s="31"/>
      <c r="AF39" s="31"/>
      <c r="AG39" s="31"/>
      <c r="AH39" s="183"/>
      <c r="AI39" s="31"/>
      <c r="AJ39" s="31"/>
      <c r="AK39" s="31"/>
      <c r="AL39" s="35"/>
      <c r="AM39" s="30"/>
      <c r="AN39" s="34"/>
      <c r="AO39" s="31"/>
      <c r="AP39" s="31"/>
      <c r="AQ39" s="31"/>
      <c r="AR39" s="183"/>
      <c r="AS39" s="31"/>
      <c r="AT39" s="31"/>
      <c r="AU39" s="31"/>
      <c r="AV39" s="35"/>
    </row>
    <row r="40" spans="1:48" ht="15.75" x14ac:dyDescent="0.25">
      <c r="A40" s="34"/>
      <c r="B40" s="43" t="s">
        <v>50</v>
      </c>
      <c r="C40" s="44"/>
      <c r="D40" s="49">
        <f>SUM(D35:D39)</f>
        <v>281.24250000000001</v>
      </c>
      <c r="E40" s="42"/>
      <c r="F40" s="43" t="s">
        <v>51</v>
      </c>
      <c r="G40" s="44"/>
      <c r="H40" s="49">
        <f>SUM(H35:H39)</f>
        <v>21.262499999999999</v>
      </c>
      <c r="I40" s="40"/>
      <c r="J40" s="30"/>
      <c r="K40" s="34"/>
      <c r="L40" s="43" t="s">
        <v>50</v>
      </c>
      <c r="M40" s="44"/>
      <c r="N40" s="49">
        <f>SUM(N35:N39)</f>
        <v>281.24250000000001</v>
      </c>
      <c r="O40" s="42"/>
      <c r="P40" s="43" t="s">
        <v>51</v>
      </c>
      <c r="Q40" s="44"/>
      <c r="R40" s="49">
        <f>SUM(R35:R39)</f>
        <v>21.262499999999999</v>
      </c>
      <c r="S40" s="40"/>
      <c r="U40" s="128"/>
      <c r="V40" s="128"/>
      <c r="W40" s="128"/>
      <c r="X40" s="128"/>
      <c r="Y40" s="137"/>
      <c r="Z40" s="128"/>
      <c r="AA40" s="128"/>
      <c r="AB40" s="128"/>
      <c r="AC40" s="128"/>
      <c r="AD40" s="34"/>
      <c r="AE40" s="31"/>
      <c r="AF40" s="31"/>
      <c r="AG40" s="31"/>
      <c r="AH40" s="45" t="s">
        <v>52</v>
      </c>
      <c r="AI40" s="31"/>
      <c r="AJ40" s="31"/>
      <c r="AK40" s="31"/>
      <c r="AL40" s="35"/>
      <c r="AM40" s="30"/>
      <c r="AN40" s="34"/>
      <c r="AO40" s="31"/>
      <c r="AP40" s="31"/>
      <c r="AQ40" s="31"/>
      <c r="AR40" s="45" t="s">
        <v>52</v>
      </c>
      <c r="AS40" s="31"/>
      <c r="AT40" s="31"/>
      <c r="AU40" s="31"/>
      <c r="AV40" s="35"/>
    </row>
    <row r="41" spans="1:48" x14ac:dyDescent="0.25">
      <c r="A41" s="34"/>
      <c r="B41" s="31"/>
      <c r="C41" s="31"/>
      <c r="D41" s="31"/>
      <c r="E41" s="183">
        <f>D40-H40</f>
        <v>259.98</v>
      </c>
      <c r="F41" s="31"/>
      <c r="G41" s="31"/>
      <c r="H41" s="31"/>
      <c r="I41" s="35"/>
      <c r="J41" s="30"/>
      <c r="K41" s="34"/>
      <c r="L41" s="31"/>
      <c r="M41" s="31"/>
      <c r="N41" s="31"/>
      <c r="O41" s="183">
        <f>N40-R40</f>
        <v>259.98</v>
      </c>
      <c r="P41" s="31"/>
      <c r="Q41" s="31"/>
      <c r="R41" s="31"/>
      <c r="S41" s="35"/>
      <c r="U41" s="128"/>
      <c r="V41" s="128"/>
      <c r="W41" s="128"/>
      <c r="X41" s="128"/>
      <c r="Y41" s="128"/>
      <c r="Z41" s="128"/>
      <c r="AA41" s="128"/>
      <c r="AB41" s="128"/>
      <c r="AC41" s="128"/>
      <c r="AD41" s="34"/>
      <c r="AE41" s="31"/>
      <c r="AF41" s="31"/>
      <c r="AG41" s="31"/>
      <c r="AH41" s="31"/>
      <c r="AI41" s="31"/>
      <c r="AJ41" s="31"/>
      <c r="AK41" s="31"/>
      <c r="AL41" s="35"/>
      <c r="AM41" s="30"/>
      <c r="AN41" s="34"/>
      <c r="AO41" s="31"/>
      <c r="AP41" s="31"/>
      <c r="AQ41" s="31"/>
      <c r="AR41" s="31"/>
      <c r="AS41" s="31"/>
      <c r="AT41" s="31"/>
      <c r="AU41" s="31"/>
      <c r="AV41" s="35"/>
    </row>
    <row r="42" spans="1:48" x14ac:dyDescent="0.25">
      <c r="A42" s="34"/>
      <c r="B42" s="31"/>
      <c r="C42" s="31"/>
      <c r="D42" s="31"/>
      <c r="E42" s="183"/>
      <c r="F42" s="31"/>
      <c r="G42" s="31"/>
      <c r="H42" s="31"/>
      <c r="I42" s="35"/>
      <c r="J42" s="30"/>
      <c r="K42" s="34"/>
      <c r="L42" s="31"/>
      <c r="M42" s="31"/>
      <c r="N42" s="31"/>
      <c r="O42" s="183"/>
      <c r="P42" s="31"/>
      <c r="Q42" s="31"/>
      <c r="R42" s="31"/>
      <c r="S42" s="35"/>
      <c r="U42" s="128"/>
      <c r="V42" s="128"/>
      <c r="W42" s="128"/>
      <c r="X42" s="128"/>
      <c r="Y42" s="128"/>
      <c r="Z42" s="128"/>
      <c r="AA42" s="128"/>
      <c r="AB42" s="128"/>
      <c r="AC42" s="128"/>
      <c r="AD42" s="34"/>
      <c r="AE42" s="31"/>
      <c r="AF42" s="31"/>
      <c r="AG42" s="31"/>
      <c r="AH42" s="31"/>
      <c r="AI42" s="31"/>
      <c r="AJ42" s="31"/>
      <c r="AK42" s="31"/>
      <c r="AL42" s="35"/>
      <c r="AM42" s="30"/>
      <c r="AN42" s="34"/>
      <c r="AO42" s="31"/>
      <c r="AP42" s="31"/>
      <c r="AQ42" s="31"/>
      <c r="AR42" s="31"/>
      <c r="AS42" s="31"/>
      <c r="AT42" s="31"/>
      <c r="AU42" s="31"/>
      <c r="AV42" s="35"/>
    </row>
    <row r="43" spans="1:48" x14ac:dyDescent="0.25">
      <c r="A43" s="34"/>
      <c r="B43" s="31"/>
      <c r="C43" s="31"/>
      <c r="D43" s="31"/>
      <c r="E43" s="45" t="s">
        <v>52</v>
      </c>
      <c r="F43" s="31"/>
      <c r="G43" s="31"/>
      <c r="H43" s="31"/>
      <c r="I43" s="35"/>
      <c r="J43" s="30"/>
      <c r="K43" s="34"/>
      <c r="L43" s="31"/>
      <c r="M43" s="31"/>
      <c r="N43" s="31"/>
      <c r="O43" s="45" t="s">
        <v>52</v>
      </c>
      <c r="P43" s="31"/>
      <c r="Q43" s="31"/>
      <c r="R43" s="31"/>
      <c r="S43" s="35"/>
      <c r="U43" s="128"/>
      <c r="V43" s="128"/>
      <c r="W43" s="128"/>
      <c r="X43" s="128"/>
      <c r="Y43" s="128"/>
      <c r="Z43" s="128"/>
      <c r="AA43" s="128"/>
      <c r="AB43" s="128"/>
      <c r="AC43" s="128"/>
      <c r="AD43" s="34"/>
      <c r="AE43" s="31"/>
      <c r="AF43" s="31"/>
      <c r="AG43" s="31"/>
      <c r="AH43" s="31"/>
      <c r="AI43" s="31"/>
      <c r="AJ43" s="31"/>
      <c r="AK43" s="31"/>
      <c r="AL43" s="35"/>
      <c r="AM43" s="30"/>
      <c r="AN43" s="34"/>
      <c r="AO43" s="31"/>
      <c r="AP43" s="31"/>
      <c r="AQ43" s="31"/>
      <c r="AR43" s="31"/>
      <c r="AS43" s="31"/>
      <c r="AT43" s="31"/>
      <c r="AU43" s="31"/>
      <c r="AV43" s="35"/>
    </row>
    <row r="44" spans="1:48" x14ac:dyDescent="0.25">
      <c r="A44" s="34"/>
      <c r="B44" s="31"/>
      <c r="C44" s="31"/>
      <c r="D44" s="31"/>
      <c r="E44" s="31"/>
      <c r="F44" s="31"/>
      <c r="G44" s="31"/>
      <c r="H44" s="31"/>
      <c r="I44" s="35"/>
      <c r="J44" s="30"/>
      <c r="K44" s="34"/>
      <c r="L44" s="31"/>
      <c r="M44" s="31"/>
      <c r="N44" s="31"/>
      <c r="O44" s="31"/>
      <c r="P44" s="31"/>
      <c r="Q44" s="31"/>
      <c r="R44" s="31"/>
      <c r="S44" s="35"/>
      <c r="U44" s="128"/>
      <c r="V44" s="201"/>
      <c r="W44" s="201"/>
      <c r="X44" s="201"/>
      <c r="Y44" s="128"/>
      <c r="Z44" s="201"/>
      <c r="AA44" s="201"/>
      <c r="AB44" s="201"/>
      <c r="AC44" s="138"/>
      <c r="AD44" s="34"/>
      <c r="AE44" s="182" t="s">
        <v>53</v>
      </c>
      <c r="AF44" s="182"/>
      <c r="AG44" s="182"/>
      <c r="AH44" s="31"/>
      <c r="AI44" s="182" t="s">
        <v>54</v>
      </c>
      <c r="AJ44" s="182"/>
      <c r="AK44" s="182"/>
      <c r="AL44" s="41"/>
      <c r="AM44" s="30"/>
      <c r="AN44" s="34"/>
      <c r="AO44" s="182" t="s">
        <v>53</v>
      </c>
      <c r="AP44" s="182"/>
      <c r="AQ44" s="182"/>
      <c r="AR44" s="31"/>
      <c r="AS44" s="182" t="s">
        <v>54</v>
      </c>
      <c r="AT44" s="182"/>
      <c r="AU44" s="182"/>
      <c r="AV44" s="41"/>
    </row>
    <row r="45" spans="1:48" x14ac:dyDescent="0.25">
      <c r="A45" s="34"/>
      <c r="B45" s="31"/>
      <c r="C45" s="31"/>
      <c r="D45" s="31"/>
      <c r="E45" s="31"/>
      <c r="F45" s="31"/>
      <c r="G45" s="31"/>
      <c r="H45" s="31"/>
      <c r="I45" s="35"/>
      <c r="J45" s="30"/>
      <c r="K45" s="34"/>
      <c r="L45" s="31"/>
      <c r="M45" s="31"/>
      <c r="N45" s="31"/>
      <c r="O45" s="31"/>
      <c r="P45" s="31"/>
      <c r="Q45" s="31"/>
      <c r="R45" s="31"/>
      <c r="S45" s="35"/>
      <c r="U45" s="128"/>
      <c r="V45" s="128"/>
      <c r="W45" s="128"/>
      <c r="X45" s="128"/>
      <c r="Y45" s="128"/>
      <c r="Z45" s="128"/>
      <c r="AA45" s="128"/>
      <c r="AB45" s="128"/>
      <c r="AC45" s="128"/>
      <c r="AD45" s="36"/>
      <c r="AE45" s="37"/>
      <c r="AF45" s="37"/>
      <c r="AG45" s="37"/>
      <c r="AH45" s="37"/>
      <c r="AI45" s="37"/>
      <c r="AJ45" s="37"/>
      <c r="AK45" s="37"/>
      <c r="AL45" s="38"/>
      <c r="AM45" s="30"/>
      <c r="AN45" s="36"/>
      <c r="AO45" s="37"/>
      <c r="AP45" s="37"/>
      <c r="AQ45" s="37"/>
      <c r="AR45" s="37"/>
      <c r="AS45" s="37"/>
      <c r="AT45" s="37"/>
      <c r="AU45" s="37"/>
      <c r="AV45" s="38"/>
    </row>
    <row r="46" spans="1:48" x14ac:dyDescent="0.25">
      <c r="A46" s="34"/>
      <c r="B46" s="31"/>
      <c r="C46" s="31"/>
      <c r="D46" s="31"/>
      <c r="E46" s="31"/>
      <c r="F46" s="31"/>
      <c r="G46" s="31"/>
      <c r="H46" s="31"/>
      <c r="I46" s="35"/>
      <c r="J46" s="30"/>
      <c r="K46" s="34"/>
      <c r="L46" s="31"/>
      <c r="M46" s="31"/>
      <c r="N46" s="31"/>
      <c r="O46" s="31"/>
      <c r="P46" s="31"/>
      <c r="Q46" s="31"/>
      <c r="R46" s="31"/>
      <c r="S46" s="35"/>
      <c r="U46" s="128"/>
      <c r="V46" s="128"/>
      <c r="W46" s="128"/>
      <c r="X46" s="128"/>
      <c r="Y46" s="128"/>
      <c r="Z46" s="128"/>
      <c r="AA46" s="128"/>
      <c r="AB46" s="128"/>
      <c r="AC46" s="128"/>
    </row>
    <row r="47" spans="1:48" x14ac:dyDescent="0.25">
      <c r="A47" s="34"/>
      <c r="B47" s="182" t="s">
        <v>53</v>
      </c>
      <c r="C47" s="182"/>
      <c r="D47" s="182"/>
      <c r="E47" s="31"/>
      <c r="F47" s="182" t="s">
        <v>54</v>
      </c>
      <c r="G47" s="182"/>
      <c r="H47" s="182"/>
      <c r="I47" s="41"/>
      <c r="J47" s="30"/>
      <c r="K47" s="34"/>
      <c r="L47" s="182" t="s">
        <v>53</v>
      </c>
      <c r="M47" s="182"/>
      <c r="N47" s="182"/>
      <c r="O47" s="31"/>
      <c r="P47" s="182" t="s">
        <v>54</v>
      </c>
      <c r="Q47" s="182"/>
      <c r="R47" s="182"/>
      <c r="S47" s="41"/>
      <c r="U47" s="139"/>
      <c r="V47" s="139"/>
      <c r="W47" s="139"/>
      <c r="X47" s="139"/>
      <c r="Y47" s="139"/>
      <c r="Z47" s="139"/>
      <c r="AA47" s="139"/>
      <c r="AB47" s="139"/>
      <c r="AC47" s="139"/>
    </row>
    <row r="48" spans="1:48" ht="6" customHeight="1" x14ac:dyDescent="0.25">
      <c r="A48" s="36"/>
      <c r="B48" s="37"/>
      <c r="C48" s="37"/>
      <c r="D48" s="37"/>
      <c r="E48" s="37"/>
      <c r="F48" s="37"/>
      <c r="G48" s="37"/>
      <c r="H48" s="37"/>
      <c r="I48" s="38"/>
      <c r="J48" s="30"/>
      <c r="K48" s="36"/>
      <c r="L48" s="37"/>
      <c r="M48" s="37"/>
      <c r="N48" s="37"/>
      <c r="O48" s="37"/>
      <c r="P48" s="37"/>
      <c r="Q48" s="37"/>
      <c r="R48" s="37"/>
      <c r="S48" s="38"/>
    </row>
    <row r="49" spans="1:19" ht="24" customHeight="1" x14ac:dyDescent="0.25"/>
    <row r="51" spans="1:19" ht="26.25" x14ac:dyDescent="0.25">
      <c r="A51" s="184" t="s">
        <v>55</v>
      </c>
      <c r="B51" s="179"/>
      <c r="C51" s="179"/>
      <c r="D51" s="179"/>
      <c r="E51" s="179"/>
      <c r="F51" s="179"/>
      <c r="G51" s="179"/>
      <c r="H51" s="179"/>
      <c r="I51" s="185"/>
      <c r="J51" s="30"/>
      <c r="K51" s="184" t="s">
        <v>55</v>
      </c>
      <c r="L51" s="179"/>
      <c r="M51" s="179"/>
      <c r="N51" s="179"/>
      <c r="O51" s="179"/>
      <c r="P51" s="179"/>
      <c r="Q51" s="179"/>
      <c r="R51" s="179"/>
      <c r="S51" s="185"/>
    </row>
    <row r="52" spans="1:19" ht="21" x14ac:dyDescent="0.35">
      <c r="A52" s="186" t="s">
        <v>39</v>
      </c>
      <c r="B52" s="180"/>
      <c r="C52" s="180"/>
      <c r="D52" s="180"/>
      <c r="E52" s="180"/>
      <c r="F52" s="180"/>
      <c r="G52" s="180"/>
      <c r="H52" s="180"/>
      <c r="I52" s="187"/>
      <c r="J52" s="30"/>
      <c r="K52" s="186" t="s">
        <v>39</v>
      </c>
      <c r="L52" s="180"/>
      <c r="M52" s="180"/>
      <c r="N52" s="180"/>
      <c r="O52" s="180"/>
      <c r="P52" s="180"/>
      <c r="Q52" s="180"/>
      <c r="R52" s="180"/>
      <c r="S52" s="187"/>
    </row>
    <row r="53" spans="1:19" ht="21" x14ac:dyDescent="0.35">
      <c r="A53" s="34"/>
      <c r="B53" s="51"/>
      <c r="C53" s="51"/>
      <c r="D53" s="51"/>
      <c r="E53" s="51"/>
      <c r="F53" s="51"/>
      <c r="G53" s="51"/>
      <c r="H53" s="51"/>
      <c r="I53" s="52"/>
      <c r="J53" s="30"/>
      <c r="K53" s="34"/>
      <c r="L53" s="51"/>
      <c r="M53" s="51"/>
      <c r="N53" s="51"/>
      <c r="O53" s="51"/>
      <c r="P53" s="51"/>
      <c r="Q53" s="51"/>
      <c r="R53" s="51"/>
      <c r="S53" s="52"/>
    </row>
    <row r="54" spans="1:19" ht="15.75" x14ac:dyDescent="0.25">
      <c r="A54" s="34"/>
      <c r="B54" s="32" t="s">
        <v>56</v>
      </c>
      <c r="C54" s="42" t="s">
        <v>375</v>
      </c>
      <c r="D54" s="42"/>
      <c r="E54" s="42"/>
      <c r="F54" s="42" t="s">
        <v>59</v>
      </c>
      <c r="G54" s="50" t="s">
        <v>297</v>
      </c>
      <c r="H54" s="42"/>
      <c r="I54" s="33"/>
      <c r="J54" s="30"/>
      <c r="K54" s="34"/>
      <c r="L54" s="32" t="s">
        <v>56</v>
      </c>
      <c r="M54" s="42" t="s">
        <v>295</v>
      </c>
      <c r="N54" s="42"/>
      <c r="O54" s="42"/>
      <c r="P54" s="42" t="s">
        <v>59</v>
      </c>
      <c r="Q54" s="50" t="s">
        <v>296</v>
      </c>
      <c r="R54" s="42"/>
      <c r="S54" s="33"/>
    </row>
    <row r="55" spans="1:19" ht="15.75" x14ac:dyDescent="0.25">
      <c r="A55" s="34"/>
      <c r="B55" s="32" t="s">
        <v>57</v>
      </c>
      <c r="C55" s="42">
        <v>1720714904</v>
      </c>
      <c r="D55" s="42"/>
      <c r="E55" s="42"/>
      <c r="F55" s="42"/>
      <c r="G55" s="42"/>
      <c r="H55" s="42"/>
      <c r="I55" s="33"/>
      <c r="J55" s="30"/>
      <c r="K55" s="34"/>
      <c r="L55" s="32" t="s">
        <v>57</v>
      </c>
      <c r="M55" s="42">
        <v>23000248628</v>
      </c>
      <c r="N55" s="42"/>
      <c r="O55" s="42"/>
      <c r="P55" s="42"/>
      <c r="Q55" s="42"/>
      <c r="R55" s="42"/>
      <c r="S55" s="33"/>
    </row>
    <row r="56" spans="1:19" ht="15.75" x14ac:dyDescent="0.25">
      <c r="A56" s="34"/>
      <c r="B56" s="42" t="s">
        <v>58</v>
      </c>
      <c r="C56" s="53">
        <v>45017</v>
      </c>
      <c r="D56" s="42"/>
      <c r="E56" s="42"/>
      <c r="F56" s="32" t="s">
        <v>40</v>
      </c>
      <c r="G56" s="42"/>
      <c r="H56" s="42">
        <v>30</v>
      </c>
      <c r="I56" s="33"/>
      <c r="J56" s="30"/>
      <c r="K56" s="34"/>
      <c r="L56" s="42" t="s">
        <v>58</v>
      </c>
      <c r="M56" s="53">
        <v>45017</v>
      </c>
      <c r="N56" s="42"/>
      <c r="O56" s="42"/>
      <c r="P56" s="32" t="s">
        <v>40</v>
      </c>
      <c r="Q56" s="42"/>
      <c r="R56" s="42">
        <v>30</v>
      </c>
      <c r="S56" s="33"/>
    </row>
    <row r="57" spans="1:19" ht="15.75" x14ac:dyDescent="0.25">
      <c r="A57" s="34"/>
      <c r="B57" s="42"/>
      <c r="C57" s="42"/>
      <c r="D57" s="42"/>
      <c r="E57" s="42"/>
      <c r="F57" s="42"/>
      <c r="G57" s="42"/>
      <c r="H57" s="42"/>
      <c r="I57" s="33"/>
      <c r="J57" s="30"/>
      <c r="K57" s="34"/>
      <c r="L57" s="42"/>
      <c r="M57" s="42"/>
      <c r="N57" s="42"/>
      <c r="O57" s="42"/>
      <c r="P57" s="42"/>
      <c r="Q57" s="42"/>
      <c r="R57" s="42"/>
      <c r="S57" s="33"/>
    </row>
    <row r="58" spans="1:19" ht="15.75" x14ac:dyDescent="0.25">
      <c r="A58" s="34"/>
      <c r="B58" s="181" t="s">
        <v>41</v>
      </c>
      <c r="C58" s="181"/>
      <c r="D58" s="181"/>
      <c r="E58" s="42"/>
      <c r="F58" s="181" t="s">
        <v>42</v>
      </c>
      <c r="G58" s="181"/>
      <c r="H58" s="181"/>
      <c r="I58" s="39"/>
      <c r="J58" s="30"/>
      <c r="K58" s="34"/>
      <c r="L58" s="181" t="s">
        <v>41</v>
      </c>
      <c r="M58" s="181"/>
      <c r="N58" s="181"/>
      <c r="O58" s="42"/>
      <c r="P58" s="181" t="s">
        <v>42</v>
      </c>
      <c r="Q58" s="181"/>
      <c r="R58" s="181"/>
      <c r="S58" s="39"/>
    </row>
    <row r="59" spans="1:19" ht="15.75" x14ac:dyDescent="0.25">
      <c r="A59" s="34"/>
      <c r="B59" s="42" t="s">
        <v>43</v>
      </c>
      <c r="C59" s="42"/>
      <c r="D59" s="46">
        <v>225</v>
      </c>
      <c r="E59" s="42"/>
      <c r="F59" s="42" t="s">
        <v>44</v>
      </c>
      <c r="G59" s="42"/>
      <c r="H59" s="46">
        <f>D59*9.45/100</f>
        <v>21.262499999999999</v>
      </c>
      <c r="I59" s="33"/>
      <c r="J59" s="30"/>
      <c r="K59" s="34"/>
      <c r="L59" s="42" t="s">
        <v>43</v>
      </c>
      <c r="M59" s="42"/>
      <c r="N59" s="46">
        <v>225</v>
      </c>
      <c r="O59" s="42"/>
      <c r="P59" s="42" t="s">
        <v>44</v>
      </c>
      <c r="Q59" s="42"/>
      <c r="R59" s="69">
        <f>N59*9.45/100</f>
        <v>21.262499999999999</v>
      </c>
      <c r="S59" s="33"/>
    </row>
    <row r="60" spans="1:19" ht="15.75" x14ac:dyDescent="0.25">
      <c r="A60" s="34"/>
      <c r="B60" s="42" t="s">
        <v>45</v>
      </c>
      <c r="C60" s="42"/>
      <c r="D60" s="47">
        <v>0</v>
      </c>
      <c r="E60" s="42"/>
      <c r="F60" s="42" t="s">
        <v>46</v>
      </c>
      <c r="G60" s="42"/>
      <c r="H60" s="46">
        <v>0</v>
      </c>
      <c r="I60" s="33"/>
      <c r="J60" s="30"/>
      <c r="K60" s="34"/>
      <c r="L60" s="42" t="s">
        <v>45</v>
      </c>
      <c r="M60" s="42"/>
      <c r="N60" s="47">
        <v>0</v>
      </c>
      <c r="O60" s="42"/>
      <c r="P60" s="42" t="s">
        <v>46</v>
      </c>
      <c r="Q60" s="42"/>
      <c r="R60" s="46">
        <v>0</v>
      </c>
      <c r="S60" s="33"/>
    </row>
    <row r="61" spans="1:19" ht="15.75" x14ac:dyDescent="0.25">
      <c r="A61" s="34"/>
      <c r="B61" s="42" t="s">
        <v>47</v>
      </c>
      <c r="C61" s="42"/>
      <c r="D61" s="48">
        <f>D59/12</f>
        <v>18.75</v>
      </c>
      <c r="E61" s="42"/>
      <c r="F61" s="42"/>
      <c r="G61" s="42"/>
      <c r="H61" s="42"/>
      <c r="I61" s="33"/>
      <c r="J61" s="30"/>
      <c r="K61" s="34"/>
      <c r="L61" s="42" t="s">
        <v>47</v>
      </c>
      <c r="M61" s="42"/>
      <c r="N61" s="48">
        <f>N59/12</f>
        <v>18.75</v>
      </c>
      <c r="O61" s="42"/>
      <c r="P61" s="42"/>
      <c r="Q61" s="42"/>
      <c r="R61" s="42"/>
      <c r="S61" s="33"/>
    </row>
    <row r="62" spans="1:19" ht="15.75" x14ac:dyDescent="0.25">
      <c r="A62" s="34"/>
      <c r="B62" s="42" t="s">
        <v>48</v>
      </c>
      <c r="C62" s="42"/>
      <c r="D62" s="48">
        <f>D59/12</f>
        <v>18.75</v>
      </c>
      <c r="E62" s="42"/>
      <c r="F62" s="42"/>
      <c r="G62" s="42"/>
      <c r="H62" s="42"/>
      <c r="I62" s="33"/>
      <c r="J62" s="30"/>
      <c r="K62" s="34"/>
      <c r="L62" s="42" t="s">
        <v>48</v>
      </c>
      <c r="M62" s="42"/>
      <c r="N62" s="48">
        <f>N59/12</f>
        <v>18.75</v>
      </c>
      <c r="O62" s="42"/>
      <c r="P62" s="42"/>
      <c r="Q62" s="42"/>
      <c r="R62" s="42"/>
      <c r="S62" s="33"/>
    </row>
    <row r="63" spans="1:19" ht="15.75" x14ac:dyDescent="0.25">
      <c r="A63" s="34"/>
      <c r="B63" s="50" t="s">
        <v>49</v>
      </c>
      <c r="C63" s="42"/>
      <c r="D63" s="48">
        <f>D59*8.33%</f>
        <v>18.7425</v>
      </c>
      <c r="E63" s="42"/>
      <c r="F63" s="42"/>
      <c r="G63" s="42"/>
      <c r="H63" s="42"/>
      <c r="I63" s="33"/>
      <c r="J63" s="30"/>
      <c r="K63" s="34"/>
      <c r="L63" s="50" t="s">
        <v>49</v>
      </c>
      <c r="M63" s="42"/>
      <c r="N63" s="48"/>
      <c r="O63" s="42"/>
      <c r="P63" s="42"/>
      <c r="Q63" s="42"/>
      <c r="R63" s="42"/>
      <c r="S63" s="33"/>
    </row>
    <row r="64" spans="1:19" ht="15.75" x14ac:dyDescent="0.25">
      <c r="A64" s="34"/>
      <c r="B64" s="43" t="s">
        <v>50</v>
      </c>
      <c r="C64" s="44"/>
      <c r="D64" s="49">
        <f>SUM(D59:D63)</f>
        <v>281.24250000000001</v>
      </c>
      <c r="E64" s="42"/>
      <c r="F64" s="43" t="s">
        <v>51</v>
      </c>
      <c r="G64" s="44"/>
      <c r="H64" s="49">
        <f>SUM(H59:H63)</f>
        <v>21.262499999999999</v>
      </c>
      <c r="I64" s="40"/>
      <c r="J64" s="30"/>
      <c r="K64" s="34"/>
      <c r="L64" s="43" t="s">
        <v>50</v>
      </c>
      <c r="M64" s="44"/>
      <c r="N64" s="49">
        <f>SUM(N59:N63)</f>
        <v>262.5</v>
      </c>
      <c r="O64" s="42"/>
      <c r="P64" s="43" t="s">
        <v>51</v>
      </c>
      <c r="Q64" s="44"/>
      <c r="R64" s="49">
        <f>SUM(R59:R63)</f>
        <v>21.262499999999999</v>
      </c>
      <c r="S64" s="40"/>
    </row>
    <row r="65" spans="1:19" x14ac:dyDescent="0.25">
      <c r="A65" s="34"/>
      <c r="B65" s="31"/>
      <c r="C65" s="31"/>
      <c r="D65" s="31"/>
      <c r="E65" s="183">
        <f>D64-H64</f>
        <v>259.98</v>
      </c>
      <c r="F65" s="31"/>
      <c r="G65" s="31"/>
      <c r="H65" s="31"/>
      <c r="I65" s="35"/>
      <c r="J65" s="30"/>
      <c r="K65" s="34"/>
      <c r="L65" s="31"/>
      <c r="M65" s="31"/>
      <c r="N65" s="31"/>
      <c r="O65" s="183">
        <f>N64-R64</f>
        <v>241.23750000000001</v>
      </c>
      <c r="P65" s="31"/>
      <c r="Q65" s="31"/>
      <c r="R65" s="31"/>
      <c r="S65" s="35"/>
    </row>
    <row r="66" spans="1:19" x14ac:dyDescent="0.25">
      <c r="A66" s="34"/>
      <c r="B66" s="31"/>
      <c r="C66" s="31"/>
      <c r="D66" s="31"/>
      <c r="E66" s="183"/>
      <c r="F66" s="31"/>
      <c r="G66" s="31"/>
      <c r="H66" s="31"/>
      <c r="I66" s="35"/>
      <c r="J66" s="30"/>
      <c r="K66" s="34"/>
      <c r="L66" s="31"/>
      <c r="M66" s="31"/>
      <c r="N66" s="31"/>
      <c r="O66" s="183"/>
      <c r="P66" s="31"/>
      <c r="Q66" s="31"/>
      <c r="R66" s="31"/>
      <c r="S66" s="35"/>
    </row>
    <row r="67" spans="1:19" x14ac:dyDescent="0.25">
      <c r="A67" s="34"/>
      <c r="B67" s="31"/>
      <c r="C67" s="31"/>
      <c r="D67" s="31"/>
      <c r="E67" s="45" t="s">
        <v>52</v>
      </c>
      <c r="F67" s="31"/>
      <c r="G67" s="31"/>
      <c r="H67" s="31"/>
      <c r="I67" s="35"/>
      <c r="J67" s="30"/>
      <c r="K67" s="34"/>
      <c r="L67" s="31"/>
      <c r="M67" s="31"/>
      <c r="N67" s="31"/>
      <c r="O67" s="45" t="s">
        <v>52</v>
      </c>
      <c r="P67" s="31"/>
      <c r="Q67" s="31"/>
      <c r="R67" s="31"/>
      <c r="S67" s="35"/>
    </row>
    <row r="68" spans="1:19" x14ac:dyDescent="0.25">
      <c r="A68" s="34"/>
      <c r="B68" s="31"/>
      <c r="C68" s="31"/>
      <c r="D68" s="31"/>
      <c r="E68" s="31"/>
      <c r="F68" s="31"/>
      <c r="G68" s="31"/>
      <c r="H68" s="31"/>
      <c r="I68" s="35"/>
      <c r="J68" s="30"/>
      <c r="K68" s="34"/>
      <c r="L68" s="31"/>
      <c r="M68" s="31"/>
      <c r="N68" s="31"/>
      <c r="O68" s="31"/>
      <c r="P68" s="31"/>
      <c r="Q68" s="31"/>
      <c r="R68" s="31"/>
      <c r="S68" s="35"/>
    </row>
    <row r="69" spans="1:19" x14ac:dyDescent="0.25">
      <c r="A69" s="34"/>
      <c r="B69" s="31"/>
      <c r="C69" s="31"/>
      <c r="D69" s="31"/>
      <c r="E69" s="31"/>
      <c r="F69" s="31"/>
      <c r="G69" s="31"/>
      <c r="H69" s="31"/>
      <c r="I69" s="35"/>
      <c r="J69" s="30"/>
      <c r="K69" s="34"/>
      <c r="L69" s="31"/>
      <c r="M69" s="31"/>
      <c r="N69" s="31"/>
      <c r="O69" s="31"/>
      <c r="P69" s="31"/>
      <c r="Q69" s="31"/>
      <c r="R69" s="31"/>
      <c r="S69" s="35"/>
    </row>
    <row r="70" spans="1:19" x14ac:dyDescent="0.25">
      <c r="A70" s="34"/>
      <c r="B70" s="31"/>
      <c r="C70" s="31"/>
      <c r="D70" s="31"/>
      <c r="E70" s="31"/>
      <c r="F70" s="31"/>
      <c r="G70" s="31"/>
      <c r="H70" s="31"/>
      <c r="I70" s="35"/>
      <c r="J70" s="30"/>
      <c r="K70" s="34"/>
      <c r="L70" s="31"/>
      <c r="M70" s="31"/>
      <c r="N70" s="31"/>
      <c r="O70" s="31"/>
      <c r="P70" s="31"/>
      <c r="Q70" s="31"/>
      <c r="R70" s="31"/>
      <c r="S70" s="35"/>
    </row>
    <row r="71" spans="1:19" x14ac:dyDescent="0.25">
      <c r="A71" s="34"/>
      <c r="B71" s="182" t="s">
        <v>53</v>
      </c>
      <c r="C71" s="182"/>
      <c r="D71" s="182"/>
      <c r="E71" s="31"/>
      <c r="F71" s="182" t="s">
        <v>54</v>
      </c>
      <c r="G71" s="182"/>
      <c r="H71" s="182"/>
      <c r="I71" s="41"/>
      <c r="J71" s="30"/>
      <c r="K71" s="34"/>
      <c r="L71" s="182" t="s">
        <v>53</v>
      </c>
      <c r="M71" s="182"/>
      <c r="N71" s="182"/>
      <c r="O71" s="31"/>
      <c r="P71" s="182" t="s">
        <v>54</v>
      </c>
      <c r="Q71" s="182"/>
      <c r="R71" s="182"/>
      <c r="S71" s="41"/>
    </row>
    <row r="72" spans="1:19" x14ac:dyDescent="0.25">
      <c r="A72" s="36"/>
      <c r="B72" s="37"/>
      <c r="C72" s="37"/>
      <c r="D72" s="37"/>
      <c r="E72" s="37"/>
      <c r="F72" s="37"/>
      <c r="G72" s="37"/>
      <c r="H72" s="37"/>
      <c r="I72" s="38"/>
      <c r="J72" s="30"/>
      <c r="K72" s="36"/>
      <c r="L72" s="37"/>
      <c r="M72" s="37"/>
      <c r="N72" s="37"/>
      <c r="O72" s="37"/>
      <c r="P72" s="37"/>
      <c r="Q72" s="37"/>
      <c r="R72" s="37"/>
      <c r="S72" s="38"/>
    </row>
    <row r="73" spans="1:19" x14ac:dyDescent="0.2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</row>
    <row r="74" spans="1:19" ht="26.25" x14ac:dyDescent="0.25">
      <c r="A74" s="184" t="s">
        <v>55</v>
      </c>
      <c r="B74" s="179"/>
      <c r="C74" s="179"/>
      <c r="D74" s="179"/>
      <c r="E74" s="179"/>
      <c r="F74" s="179"/>
      <c r="G74" s="179"/>
      <c r="H74" s="179"/>
      <c r="I74" s="185"/>
      <c r="J74" s="30"/>
      <c r="K74" s="184" t="s">
        <v>55</v>
      </c>
      <c r="L74" s="179"/>
      <c r="M74" s="179"/>
      <c r="N74" s="179"/>
      <c r="O74" s="179"/>
      <c r="P74" s="179"/>
      <c r="Q74" s="179"/>
      <c r="R74" s="179"/>
      <c r="S74" s="185"/>
    </row>
    <row r="75" spans="1:19" ht="21" x14ac:dyDescent="0.35">
      <c r="A75" s="186" t="s">
        <v>39</v>
      </c>
      <c r="B75" s="180"/>
      <c r="C75" s="180"/>
      <c r="D75" s="180"/>
      <c r="E75" s="180"/>
      <c r="F75" s="180"/>
      <c r="G75" s="180"/>
      <c r="H75" s="180"/>
      <c r="I75" s="187"/>
      <c r="J75" s="30"/>
      <c r="K75" s="186" t="s">
        <v>39</v>
      </c>
      <c r="L75" s="180"/>
      <c r="M75" s="180"/>
      <c r="N75" s="180"/>
      <c r="O75" s="180"/>
      <c r="P75" s="180"/>
      <c r="Q75" s="180"/>
      <c r="R75" s="180"/>
      <c r="S75" s="187"/>
    </row>
    <row r="76" spans="1:19" ht="21" x14ac:dyDescent="0.35">
      <c r="A76" s="34"/>
      <c r="B76" s="51"/>
      <c r="C76" s="51"/>
      <c r="D76" s="51"/>
      <c r="E76" s="51"/>
      <c r="F76" s="51"/>
      <c r="G76" s="51"/>
      <c r="H76" s="51"/>
      <c r="I76" s="52"/>
      <c r="J76" s="30"/>
      <c r="K76" s="34"/>
      <c r="L76" s="51"/>
      <c r="M76" s="51"/>
      <c r="N76" s="51"/>
      <c r="O76" s="51"/>
      <c r="P76" s="51"/>
      <c r="Q76" s="51"/>
      <c r="R76" s="51"/>
      <c r="S76" s="52"/>
    </row>
    <row r="77" spans="1:19" ht="15.75" x14ac:dyDescent="0.25">
      <c r="A77" s="34"/>
      <c r="B77" s="32" t="s">
        <v>56</v>
      </c>
      <c r="C77" s="42" t="s">
        <v>299</v>
      </c>
      <c r="D77" s="42"/>
      <c r="E77" s="42"/>
      <c r="F77" s="42" t="s">
        <v>59</v>
      </c>
      <c r="G77" s="50" t="s">
        <v>302</v>
      </c>
      <c r="H77" s="42"/>
      <c r="I77" s="33"/>
      <c r="J77" s="30"/>
      <c r="K77" s="34"/>
      <c r="L77" s="32" t="s">
        <v>56</v>
      </c>
      <c r="M77" s="42" t="s">
        <v>300</v>
      </c>
      <c r="N77" s="42"/>
      <c r="O77" s="42"/>
      <c r="P77" s="42" t="s">
        <v>59</v>
      </c>
      <c r="Q77" s="50" t="s">
        <v>301</v>
      </c>
      <c r="R77" s="42"/>
      <c r="S77" s="33"/>
    </row>
    <row r="78" spans="1:19" ht="15.75" x14ac:dyDescent="0.25">
      <c r="A78" s="34"/>
      <c r="B78" s="32" t="s">
        <v>57</v>
      </c>
      <c r="C78" s="42">
        <v>1704695558</v>
      </c>
      <c r="D78" s="42"/>
      <c r="E78" s="42"/>
      <c r="F78" s="42"/>
      <c r="G78" s="42"/>
      <c r="H78" s="42"/>
      <c r="I78" s="33"/>
      <c r="J78" s="30"/>
      <c r="K78" s="34"/>
      <c r="L78" s="32" t="s">
        <v>57</v>
      </c>
      <c r="M78" s="42">
        <v>1705718847</v>
      </c>
      <c r="N78" s="42"/>
      <c r="O78" s="42"/>
      <c r="P78" s="42"/>
      <c r="Q78" s="42"/>
      <c r="R78" s="42"/>
      <c r="S78" s="33"/>
    </row>
    <row r="79" spans="1:19" ht="15.75" x14ac:dyDescent="0.25">
      <c r="A79" s="34"/>
      <c r="B79" s="42" t="s">
        <v>58</v>
      </c>
      <c r="C79" s="53">
        <v>45017</v>
      </c>
      <c r="D79" s="42"/>
      <c r="E79" s="42"/>
      <c r="F79" s="32" t="s">
        <v>40</v>
      </c>
      <c r="G79" s="42"/>
      <c r="H79" s="42">
        <v>30</v>
      </c>
      <c r="I79" s="33"/>
      <c r="J79" s="30"/>
      <c r="K79" s="34"/>
      <c r="L79" s="42" t="s">
        <v>58</v>
      </c>
      <c r="M79" s="53">
        <v>45017</v>
      </c>
      <c r="N79" s="42"/>
      <c r="O79" s="42"/>
      <c r="P79" s="32" t="s">
        <v>40</v>
      </c>
      <c r="Q79" s="42"/>
      <c r="R79" s="42">
        <v>30</v>
      </c>
      <c r="S79" s="33"/>
    </row>
    <row r="80" spans="1:19" ht="15.75" x14ac:dyDescent="0.25">
      <c r="A80" s="34"/>
      <c r="B80" s="42"/>
      <c r="C80" s="42"/>
      <c r="D80" s="42"/>
      <c r="E80" s="42"/>
      <c r="F80" s="42"/>
      <c r="G80" s="42"/>
      <c r="H80" s="42"/>
      <c r="I80" s="33"/>
      <c r="J80" s="30"/>
      <c r="K80" s="34"/>
      <c r="L80" s="42"/>
      <c r="M80" s="42"/>
      <c r="N80" s="42"/>
      <c r="O80" s="42"/>
      <c r="P80" s="42"/>
      <c r="Q80" s="42"/>
      <c r="R80" s="42"/>
      <c r="S80" s="33"/>
    </row>
    <row r="81" spans="1:19" ht="15.75" x14ac:dyDescent="0.25">
      <c r="A81" s="34"/>
      <c r="B81" s="181" t="s">
        <v>41</v>
      </c>
      <c r="C81" s="181"/>
      <c r="D81" s="181"/>
      <c r="E81" s="42"/>
      <c r="F81" s="181" t="s">
        <v>42</v>
      </c>
      <c r="G81" s="181"/>
      <c r="H81" s="181"/>
      <c r="I81" s="39"/>
      <c r="J81" s="30"/>
      <c r="K81" s="34"/>
      <c r="L81" s="181" t="s">
        <v>41</v>
      </c>
      <c r="M81" s="181"/>
      <c r="N81" s="181"/>
      <c r="O81" s="42"/>
      <c r="P81" s="181" t="s">
        <v>42</v>
      </c>
      <c r="Q81" s="181"/>
      <c r="R81" s="181"/>
      <c r="S81" s="39"/>
    </row>
    <row r="82" spans="1:19" ht="15.75" x14ac:dyDescent="0.25">
      <c r="A82" s="34"/>
      <c r="B82" s="42" t="s">
        <v>43</v>
      </c>
      <c r="C82" s="42"/>
      <c r="D82" s="46">
        <v>225</v>
      </c>
      <c r="E82" s="42"/>
      <c r="F82" s="42" t="s">
        <v>44</v>
      </c>
      <c r="G82" s="42"/>
      <c r="H82" s="46">
        <f>D82*9.45/100</f>
        <v>21.262499999999999</v>
      </c>
      <c r="I82" s="33"/>
      <c r="J82" s="30"/>
      <c r="K82" s="34"/>
      <c r="L82" s="42" t="s">
        <v>43</v>
      </c>
      <c r="M82" s="42"/>
      <c r="N82" s="46">
        <v>225</v>
      </c>
      <c r="O82" s="42"/>
      <c r="P82" s="42" t="s">
        <v>44</v>
      </c>
      <c r="Q82" s="42"/>
      <c r="R82" s="46">
        <f>N82*9.45/100</f>
        <v>21.262499999999999</v>
      </c>
      <c r="S82" s="33"/>
    </row>
    <row r="83" spans="1:19" ht="15.75" x14ac:dyDescent="0.25">
      <c r="A83" s="34"/>
      <c r="B83" s="42" t="s">
        <v>45</v>
      </c>
      <c r="C83" s="42"/>
      <c r="D83" s="47">
        <v>0</v>
      </c>
      <c r="E83" s="42"/>
      <c r="F83" s="42" t="s">
        <v>46</v>
      </c>
      <c r="G83" s="42"/>
      <c r="H83" s="46">
        <v>0</v>
      </c>
      <c r="I83" s="33"/>
      <c r="J83" s="30"/>
      <c r="K83" s="34"/>
      <c r="L83" s="42" t="s">
        <v>45</v>
      </c>
      <c r="M83" s="42"/>
      <c r="N83" s="47">
        <v>0</v>
      </c>
      <c r="O83" s="42"/>
      <c r="P83" s="42" t="s">
        <v>46</v>
      </c>
      <c r="Q83" s="42"/>
      <c r="R83" s="46">
        <v>0</v>
      </c>
      <c r="S83" s="33"/>
    </row>
    <row r="84" spans="1:19" ht="15.75" x14ac:dyDescent="0.25">
      <c r="A84" s="34"/>
      <c r="B84" s="42" t="s">
        <v>47</v>
      </c>
      <c r="C84" s="42"/>
      <c r="D84" s="48">
        <f>D82/12</f>
        <v>18.75</v>
      </c>
      <c r="E84" s="42"/>
      <c r="F84" s="42"/>
      <c r="G84" s="42"/>
      <c r="H84" s="42"/>
      <c r="I84" s="33"/>
      <c r="J84" s="30"/>
      <c r="K84" s="34"/>
      <c r="L84" s="42" t="s">
        <v>47</v>
      </c>
      <c r="M84" s="42"/>
      <c r="N84" s="48">
        <f>N82/12</f>
        <v>18.75</v>
      </c>
      <c r="O84" s="42"/>
      <c r="P84" s="42"/>
      <c r="Q84" s="42"/>
      <c r="R84" s="42"/>
      <c r="S84" s="33"/>
    </row>
    <row r="85" spans="1:19" ht="15.75" x14ac:dyDescent="0.25">
      <c r="A85" s="34"/>
      <c r="B85" s="42" t="s">
        <v>48</v>
      </c>
      <c r="C85" s="42"/>
      <c r="D85" s="48">
        <f>D82/12</f>
        <v>18.75</v>
      </c>
      <c r="E85" s="42"/>
      <c r="F85" s="42"/>
      <c r="G85" s="42"/>
      <c r="H85" s="42"/>
      <c r="I85" s="33"/>
      <c r="J85" s="30"/>
      <c r="K85" s="34"/>
      <c r="L85" s="42" t="s">
        <v>48</v>
      </c>
      <c r="M85" s="42"/>
      <c r="N85" s="48">
        <f>N82/12</f>
        <v>18.75</v>
      </c>
      <c r="O85" s="42"/>
      <c r="P85" s="42"/>
      <c r="Q85" s="42"/>
      <c r="R85" s="42"/>
      <c r="S85" s="33"/>
    </row>
    <row r="86" spans="1:19" ht="15.75" x14ac:dyDescent="0.25">
      <c r="A86" s="34"/>
      <c r="B86" s="50" t="s">
        <v>49</v>
      </c>
      <c r="C86" s="42"/>
      <c r="D86" s="48"/>
      <c r="E86" s="42"/>
      <c r="F86" s="42"/>
      <c r="G86" s="42"/>
      <c r="H86" s="42"/>
      <c r="I86" s="33"/>
      <c r="J86" s="30"/>
      <c r="K86" s="34"/>
      <c r="L86" s="50" t="s">
        <v>49</v>
      </c>
      <c r="M86" s="42"/>
      <c r="N86" s="48"/>
      <c r="O86" s="42"/>
      <c r="P86" s="42"/>
      <c r="Q86" s="42"/>
      <c r="R86" s="42"/>
      <c r="S86" s="33"/>
    </row>
    <row r="87" spans="1:19" ht="15.75" x14ac:dyDescent="0.25">
      <c r="A87" s="34"/>
      <c r="B87" s="43" t="s">
        <v>50</v>
      </c>
      <c r="C87" s="44"/>
      <c r="D87" s="49">
        <f>SUM(D82:D86)</f>
        <v>262.5</v>
      </c>
      <c r="E87" s="42"/>
      <c r="F87" s="43" t="s">
        <v>51</v>
      </c>
      <c r="G87" s="44"/>
      <c r="H87" s="49">
        <f>SUM(H82:H86)</f>
        <v>21.262499999999999</v>
      </c>
      <c r="I87" s="40"/>
      <c r="J87" s="30"/>
      <c r="K87" s="34"/>
      <c r="L87" s="43" t="s">
        <v>50</v>
      </c>
      <c r="M87" s="44"/>
      <c r="N87" s="49">
        <f>SUM(N82:N86)</f>
        <v>262.5</v>
      </c>
      <c r="O87" s="42"/>
      <c r="P87" s="43" t="s">
        <v>51</v>
      </c>
      <c r="Q87" s="44"/>
      <c r="R87" s="49">
        <f>SUM(R82:R86)</f>
        <v>21.262499999999999</v>
      </c>
      <c r="S87" s="40"/>
    </row>
    <row r="88" spans="1:19" x14ac:dyDescent="0.25">
      <c r="A88" s="34"/>
      <c r="B88" s="31"/>
      <c r="C88" s="31"/>
      <c r="D88" s="31"/>
      <c r="E88" s="183">
        <f>D87-H87</f>
        <v>241.23750000000001</v>
      </c>
      <c r="F88" s="31"/>
      <c r="G88" s="31"/>
      <c r="H88" s="31"/>
      <c r="I88" s="35"/>
      <c r="J88" s="30"/>
      <c r="K88" s="34"/>
      <c r="L88" s="31"/>
      <c r="M88" s="31"/>
      <c r="N88" s="31"/>
      <c r="O88" s="183">
        <f>N87-R87</f>
        <v>241.23750000000001</v>
      </c>
      <c r="P88" s="31"/>
      <c r="Q88" s="31"/>
      <c r="R88" s="31"/>
      <c r="S88" s="35"/>
    </row>
    <row r="89" spans="1:19" x14ac:dyDescent="0.25">
      <c r="A89" s="34"/>
      <c r="B89" s="31"/>
      <c r="C89" s="31"/>
      <c r="D89" s="31"/>
      <c r="E89" s="183"/>
      <c r="F89" s="31"/>
      <c r="G89" s="31"/>
      <c r="H89" s="31"/>
      <c r="I89" s="35"/>
      <c r="J89" s="30"/>
      <c r="K89" s="34"/>
      <c r="L89" s="31"/>
      <c r="M89" s="31"/>
      <c r="N89" s="31"/>
      <c r="O89" s="183"/>
      <c r="P89" s="31"/>
      <c r="Q89" s="31"/>
      <c r="R89" s="31"/>
      <c r="S89" s="35"/>
    </row>
    <row r="90" spans="1:19" x14ac:dyDescent="0.25">
      <c r="A90" s="34"/>
      <c r="B90" s="31"/>
      <c r="C90" s="31"/>
      <c r="D90" s="31"/>
      <c r="E90" s="45" t="s">
        <v>52</v>
      </c>
      <c r="F90" s="31"/>
      <c r="G90" s="31"/>
      <c r="H90" s="31"/>
      <c r="I90" s="35"/>
      <c r="J90" s="30"/>
      <c r="K90" s="34"/>
      <c r="L90" s="31"/>
      <c r="M90" s="31"/>
      <c r="N90" s="31"/>
      <c r="O90" s="45" t="s">
        <v>52</v>
      </c>
      <c r="P90" s="31"/>
      <c r="Q90" s="31"/>
      <c r="R90" s="31"/>
      <c r="S90" s="35"/>
    </row>
    <row r="91" spans="1:19" x14ac:dyDescent="0.25">
      <c r="A91" s="34"/>
      <c r="B91" s="31"/>
      <c r="C91" s="31"/>
      <c r="D91" s="31"/>
      <c r="E91" s="31"/>
      <c r="F91" s="31"/>
      <c r="G91" s="31"/>
      <c r="H91" s="31"/>
      <c r="I91" s="35"/>
      <c r="J91" s="30"/>
      <c r="K91" s="34"/>
      <c r="L91" s="31"/>
      <c r="M91" s="31"/>
      <c r="N91" s="31"/>
      <c r="O91" s="31"/>
      <c r="P91" s="31"/>
      <c r="Q91" s="31"/>
      <c r="R91" s="31"/>
      <c r="S91" s="35"/>
    </row>
    <row r="92" spans="1:19" x14ac:dyDescent="0.25">
      <c r="A92" s="34"/>
      <c r="B92" s="31"/>
      <c r="C92" s="31"/>
      <c r="D92" s="31"/>
      <c r="E92" s="31"/>
      <c r="F92" s="31"/>
      <c r="G92" s="31"/>
      <c r="H92" s="31"/>
      <c r="I92" s="35"/>
      <c r="J92" s="30"/>
      <c r="K92" s="34"/>
      <c r="L92" s="31"/>
      <c r="M92" s="31"/>
      <c r="N92" s="31"/>
      <c r="O92" s="31"/>
      <c r="P92" s="31"/>
      <c r="Q92" s="31"/>
      <c r="R92" s="31"/>
      <c r="S92" s="35"/>
    </row>
    <row r="93" spans="1:19" x14ac:dyDescent="0.25">
      <c r="A93" s="34"/>
      <c r="B93" s="31"/>
      <c r="C93" s="31"/>
      <c r="D93" s="31"/>
      <c r="E93" s="31"/>
      <c r="F93" s="31"/>
      <c r="G93" s="31"/>
      <c r="H93" s="31"/>
      <c r="I93" s="35"/>
      <c r="J93" s="30"/>
      <c r="K93" s="34"/>
      <c r="L93" s="31"/>
      <c r="M93" s="31"/>
      <c r="N93" s="31"/>
      <c r="O93" s="31"/>
      <c r="P93" s="31"/>
      <c r="Q93" s="31"/>
      <c r="R93" s="31"/>
      <c r="S93" s="35"/>
    </row>
    <row r="94" spans="1:19" x14ac:dyDescent="0.25">
      <c r="A94" s="34"/>
      <c r="B94" s="182" t="s">
        <v>53</v>
      </c>
      <c r="C94" s="182"/>
      <c r="D94" s="182"/>
      <c r="E94" s="31"/>
      <c r="F94" s="182" t="s">
        <v>54</v>
      </c>
      <c r="G94" s="182"/>
      <c r="H94" s="182"/>
      <c r="I94" s="41"/>
      <c r="J94" s="30"/>
      <c r="K94" s="34"/>
      <c r="L94" s="182" t="s">
        <v>53</v>
      </c>
      <c r="M94" s="182"/>
      <c r="N94" s="182"/>
      <c r="O94" s="31"/>
      <c r="P94" s="182" t="s">
        <v>54</v>
      </c>
      <c r="Q94" s="182"/>
      <c r="R94" s="182"/>
      <c r="S94" s="41"/>
    </row>
    <row r="95" spans="1:19" x14ac:dyDescent="0.25">
      <c r="A95" s="36"/>
      <c r="B95" s="37"/>
      <c r="C95" s="37"/>
      <c r="D95" s="37"/>
      <c r="E95" s="37"/>
      <c r="F95" s="37"/>
      <c r="G95" s="37"/>
      <c r="H95" s="37"/>
      <c r="I95" s="38"/>
      <c r="J95" s="30"/>
      <c r="K95" s="36"/>
      <c r="L95" s="37"/>
      <c r="M95" s="37"/>
      <c r="N95" s="37"/>
      <c r="O95" s="37"/>
      <c r="P95" s="37"/>
      <c r="Q95" s="37"/>
      <c r="R95" s="37"/>
      <c r="S95" s="38"/>
    </row>
    <row r="97" spans="1:19" ht="26.25" x14ac:dyDescent="0.25">
      <c r="A97" s="184" t="s">
        <v>55</v>
      </c>
      <c r="B97" s="179"/>
      <c r="C97" s="179"/>
      <c r="D97" s="179"/>
      <c r="E97" s="179"/>
      <c r="F97" s="179"/>
      <c r="G97" s="179"/>
      <c r="H97" s="179"/>
      <c r="I97" s="185"/>
      <c r="J97" s="30"/>
      <c r="K97" s="184" t="s">
        <v>55</v>
      </c>
      <c r="L97" s="179"/>
      <c r="M97" s="179"/>
      <c r="N97" s="179"/>
      <c r="O97" s="179"/>
      <c r="P97" s="179"/>
      <c r="Q97" s="179"/>
      <c r="R97" s="179"/>
      <c r="S97" s="185"/>
    </row>
    <row r="98" spans="1:19" ht="21" x14ac:dyDescent="0.35">
      <c r="A98" s="186" t="s">
        <v>39</v>
      </c>
      <c r="B98" s="180"/>
      <c r="C98" s="180"/>
      <c r="D98" s="180"/>
      <c r="E98" s="180"/>
      <c r="F98" s="180"/>
      <c r="G98" s="180"/>
      <c r="H98" s="180"/>
      <c r="I98" s="187"/>
      <c r="J98" s="30"/>
      <c r="K98" s="186" t="s">
        <v>39</v>
      </c>
      <c r="L98" s="180"/>
      <c r="M98" s="180"/>
      <c r="N98" s="180"/>
      <c r="O98" s="180"/>
      <c r="P98" s="180"/>
      <c r="Q98" s="180"/>
      <c r="R98" s="180"/>
      <c r="S98" s="187"/>
    </row>
    <row r="99" spans="1:19" ht="21" x14ac:dyDescent="0.35">
      <c r="A99" s="34"/>
      <c r="B99" s="70"/>
      <c r="C99" s="70"/>
      <c r="D99" s="70"/>
      <c r="E99" s="70"/>
      <c r="F99" s="70"/>
      <c r="G99" s="70"/>
      <c r="H99" s="70"/>
      <c r="I99" s="71"/>
      <c r="J99" s="30"/>
      <c r="K99" s="34"/>
      <c r="L99" s="70"/>
      <c r="M99" s="70"/>
      <c r="N99" s="70"/>
      <c r="O99" s="70"/>
      <c r="P99" s="70"/>
      <c r="Q99" s="70"/>
      <c r="R99" s="70"/>
      <c r="S99" s="71"/>
    </row>
    <row r="100" spans="1:19" ht="15.75" x14ac:dyDescent="0.25">
      <c r="A100" s="34"/>
      <c r="B100" s="32" t="s">
        <v>56</v>
      </c>
      <c r="C100" s="42" t="s">
        <v>371</v>
      </c>
      <c r="D100" s="42"/>
      <c r="E100" s="42"/>
      <c r="F100" s="42" t="s">
        <v>59</v>
      </c>
      <c r="G100" s="50" t="s">
        <v>372</v>
      </c>
      <c r="H100" s="42"/>
      <c r="I100" s="33"/>
      <c r="J100" s="30"/>
      <c r="K100" s="34"/>
      <c r="L100" s="32" t="s">
        <v>56</v>
      </c>
      <c r="M100" s="42" t="s">
        <v>373</v>
      </c>
      <c r="N100" s="42"/>
      <c r="O100" s="42"/>
      <c r="P100" s="42" t="s">
        <v>59</v>
      </c>
      <c r="Q100" s="50" t="s">
        <v>301</v>
      </c>
      <c r="R100" s="42"/>
      <c r="S100" s="33"/>
    </row>
    <row r="101" spans="1:19" ht="15.75" x14ac:dyDescent="0.25">
      <c r="A101" s="34"/>
      <c r="B101" s="32" t="s">
        <v>57</v>
      </c>
      <c r="C101" s="42">
        <v>1753640125</v>
      </c>
      <c r="D101" s="42"/>
      <c r="E101" s="42"/>
      <c r="F101" s="42"/>
      <c r="G101" s="42"/>
      <c r="H101" s="42"/>
      <c r="I101" s="33"/>
      <c r="J101" s="30"/>
      <c r="K101" s="34"/>
      <c r="L101" s="32" t="s">
        <v>57</v>
      </c>
      <c r="M101" s="72">
        <v>503970881</v>
      </c>
      <c r="N101" s="42"/>
      <c r="O101" s="42"/>
      <c r="P101" s="42"/>
      <c r="Q101" s="42"/>
      <c r="R101" s="42"/>
      <c r="S101" s="33"/>
    </row>
    <row r="102" spans="1:19" ht="15.75" x14ac:dyDescent="0.25">
      <c r="A102" s="34"/>
      <c r="B102" s="42" t="s">
        <v>58</v>
      </c>
      <c r="C102" s="53">
        <v>45017</v>
      </c>
      <c r="D102" s="42"/>
      <c r="E102" s="42"/>
      <c r="F102" s="32" t="s">
        <v>40</v>
      </c>
      <c r="G102" s="42"/>
      <c r="H102" s="42">
        <v>30</v>
      </c>
      <c r="I102" s="33"/>
      <c r="J102" s="30"/>
      <c r="K102" s="34"/>
      <c r="L102" s="42" t="s">
        <v>58</v>
      </c>
      <c r="M102" s="53">
        <v>45017</v>
      </c>
      <c r="N102" s="42"/>
      <c r="O102" s="42"/>
      <c r="P102" s="32" t="s">
        <v>40</v>
      </c>
      <c r="Q102" s="42"/>
      <c r="R102" s="42">
        <v>30</v>
      </c>
      <c r="S102" s="33"/>
    </row>
    <row r="103" spans="1:19" ht="15.75" x14ac:dyDescent="0.25">
      <c r="A103" s="34"/>
      <c r="B103" s="42"/>
      <c r="C103" s="42"/>
      <c r="D103" s="42"/>
      <c r="E103" s="42"/>
      <c r="F103" s="42"/>
      <c r="G103" s="42"/>
      <c r="H103" s="42"/>
      <c r="I103" s="33"/>
      <c r="J103" s="30"/>
      <c r="K103" s="34"/>
      <c r="L103" s="42"/>
      <c r="M103" s="42"/>
      <c r="N103" s="42"/>
      <c r="O103" s="42"/>
      <c r="P103" s="42"/>
      <c r="Q103" s="42"/>
      <c r="R103" s="42"/>
      <c r="S103" s="33"/>
    </row>
    <row r="104" spans="1:19" ht="15.75" x14ac:dyDescent="0.25">
      <c r="A104" s="34"/>
      <c r="B104" s="181" t="s">
        <v>41</v>
      </c>
      <c r="C104" s="181"/>
      <c r="D104" s="181"/>
      <c r="E104" s="42"/>
      <c r="F104" s="181" t="s">
        <v>42</v>
      </c>
      <c r="G104" s="181"/>
      <c r="H104" s="181"/>
      <c r="I104" s="39"/>
      <c r="J104" s="30"/>
      <c r="K104" s="34"/>
      <c r="L104" s="181" t="s">
        <v>41</v>
      </c>
      <c r="M104" s="181"/>
      <c r="N104" s="181"/>
      <c r="O104" s="42"/>
      <c r="P104" s="181" t="s">
        <v>42</v>
      </c>
      <c r="Q104" s="181"/>
      <c r="R104" s="181"/>
      <c r="S104" s="39"/>
    </row>
    <row r="105" spans="1:19" ht="15.75" x14ac:dyDescent="0.25">
      <c r="A105" s="34"/>
      <c r="B105" s="42" t="s">
        <v>43</v>
      </c>
      <c r="C105" s="42"/>
      <c r="D105" s="46">
        <v>225</v>
      </c>
      <c r="E105" s="42"/>
      <c r="F105" s="42" t="s">
        <v>44</v>
      </c>
      <c r="G105" s="42"/>
      <c r="H105" s="46">
        <f>D105*9.45/100</f>
        <v>21.262499999999999</v>
      </c>
      <c r="I105" s="33"/>
      <c r="J105" s="30"/>
      <c r="K105" s="34"/>
      <c r="L105" s="42" t="s">
        <v>43</v>
      </c>
      <c r="M105" s="42"/>
      <c r="N105" s="46">
        <v>225</v>
      </c>
      <c r="O105" s="42"/>
      <c r="P105" s="42" t="s">
        <v>44</v>
      </c>
      <c r="Q105" s="42"/>
      <c r="R105" s="46">
        <f>N105*9.45/100</f>
        <v>21.262499999999999</v>
      </c>
      <c r="S105" s="33"/>
    </row>
    <row r="106" spans="1:19" ht="15.75" x14ac:dyDescent="0.25">
      <c r="A106" s="34"/>
      <c r="B106" s="42" t="s">
        <v>45</v>
      </c>
      <c r="C106" s="42"/>
      <c r="D106" s="47">
        <v>0</v>
      </c>
      <c r="E106" s="42"/>
      <c r="F106" s="42" t="s">
        <v>46</v>
      </c>
      <c r="G106" s="42"/>
      <c r="H106" s="46">
        <v>0</v>
      </c>
      <c r="I106" s="33"/>
      <c r="J106" s="30"/>
      <c r="K106" s="34"/>
      <c r="L106" s="42" t="s">
        <v>45</v>
      </c>
      <c r="M106" s="42"/>
      <c r="N106" s="47">
        <v>0</v>
      </c>
      <c r="O106" s="42"/>
      <c r="P106" s="42" t="s">
        <v>46</v>
      </c>
      <c r="Q106" s="42"/>
      <c r="R106" s="46">
        <v>0</v>
      </c>
      <c r="S106" s="33"/>
    </row>
    <row r="107" spans="1:19" ht="15.75" x14ac:dyDescent="0.25">
      <c r="A107" s="34"/>
      <c r="B107" s="42" t="s">
        <v>47</v>
      </c>
      <c r="C107" s="42"/>
      <c r="D107" s="48">
        <f>D105/12</f>
        <v>18.75</v>
      </c>
      <c r="E107" s="42"/>
      <c r="F107" s="42"/>
      <c r="G107" s="42"/>
      <c r="H107" s="42"/>
      <c r="I107" s="33"/>
      <c r="J107" s="30"/>
      <c r="K107" s="34"/>
      <c r="L107" s="42" t="s">
        <v>47</v>
      </c>
      <c r="M107" s="42"/>
      <c r="N107" s="48">
        <f>N105/12</f>
        <v>18.75</v>
      </c>
      <c r="O107" s="42"/>
      <c r="P107" s="42"/>
      <c r="Q107" s="42"/>
      <c r="R107" s="42"/>
      <c r="S107" s="33"/>
    </row>
    <row r="108" spans="1:19" ht="15.75" x14ac:dyDescent="0.25">
      <c r="A108" s="34"/>
      <c r="B108" s="42" t="s">
        <v>48</v>
      </c>
      <c r="C108" s="42"/>
      <c r="D108" s="48">
        <f>D105/12</f>
        <v>18.75</v>
      </c>
      <c r="E108" s="42"/>
      <c r="F108" s="42"/>
      <c r="G108" s="42"/>
      <c r="H108" s="42"/>
      <c r="I108" s="33"/>
      <c r="J108" s="30"/>
      <c r="K108" s="34"/>
      <c r="L108" s="42" t="s">
        <v>48</v>
      </c>
      <c r="M108" s="42"/>
      <c r="N108" s="48">
        <f>N105/12</f>
        <v>18.75</v>
      </c>
      <c r="O108" s="42"/>
      <c r="P108" s="42"/>
      <c r="Q108" s="42"/>
      <c r="R108" s="42"/>
      <c r="S108" s="33"/>
    </row>
    <row r="109" spans="1:19" ht="15.75" x14ac:dyDescent="0.25">
      <c r="A109" s="34"/>
      <c r="B109" s="50" t="s">
        <v>49</v>
      </c>
      <c r="C109" s="42"/>
      <c r="D109" s="48"/>
      <c r="E109" s="42"/>
      <c r="F109" s="42"/>
      <c r="G109" s="42"/>
      <c r="H109" s="42"/>
      <c r="I109" s="33"/>
      <c r="J109" s="30"/>
      <c r="K109" s="34"/>
      <c r="L109" s="50" t="s">
        <v>49</v>
      </c>
      <c r="M109" s="42"/>
      <c r="N109" s="48"/>
      <c r="O109" s="42"/>
      <c r="P109" s="42"/>
      <c r="Q109" s="42"/>
      <c r="R109" s="42"/>
      <c r="S109" s="33"/>
    </row>
    <row r="110" spans="1:19" ht="15.75" x14ac:dyDescent="0.25">
      <c r="A110" s="34"/>
      <c r="B110" s="43" t="s">
        <v>50</v>
      </c>
      <c r="C110" s="44"/>
      <c r="D110" s="49">
        <f>SUM(D105:D109)</f>
        <v>262.5</v>
      </c>
      <c r="E110" s="42"/>
      <c r="F110" s="43" t="s">
        <v>51</v>
      </c>
      <c r="G110" s="44"/>
      <c r="H110" s="49">
        <f>SUM(H105:H109)</f>
        <v>21.262499999999999</v>
      </c>
      <c r="I110" s="40"/>
      <c r="J110" s="30"/>
      <c r="K110" s="34"/>
      <c r="L110" s="43" t="s">
        <v>50</v>
      </c>
      <c r="M110" s="44"/>
      <c r="N110" s="49">
        <f>SUM(N105:N109)</f>
        <v>262.5</v>
      </c>
      <c r="O110" s="42"/>
      <c r="P110" s="43" t="s">
        <v>51</v>
      </c>
      <c r="Q110" s="44"/>
      <c r="R110" s="49">
        <f>SUM(R105:R109)</f>
        <v>21.262499999999999</v>
      </c>
      <c r="S110" s="40"/>
    </row>
    <row r="111" spans="1:19" x14ac:dyDescent="0.25">
      <c r="A111" s="34"/>
      <c r="B111" s="31"/>
      <c r="C111" s="31"/>
      <c r="D111" s="31"/>
      <c r="E111" s="183">
        <f>D110-H110</f>
        <v>241.23750000000001</v>
      </c>
      <c r="F111" s="31"/>
      <c r="G111" s="31"/>
      <c r="H111" s="31"/>
      <c r="I111" s="35"/>
      <c r="J111" s="30"/>
      <c r="K111" s="34"/>
      <c r="L111" s="31"/>
      <c r="M111" s="31"/>
      <c r="N111" s="31"/>
      <c r="O111" s="183">
        <f>N110-R110</f>
        <v>241.23750000000001</v>
      </c>
      <c r="P111" s="31"/>
      <c r="Q111" s="31"/>
      <c r="R111" s="31"/>
      <c r="S111" s="35"/>
    </row>
    <row r="112" spans="1:19" x14ac:dyDescent="0.25">
      <c r="A112" s="34"/>
      <c r="B112" s="31"/>
      <c r="C112" s="31"/>
      <c r="D112" s="31"/>
      <c r="E112" s="183"/>
      <c r="F112" s="31"/>
      <c r="G112" s="31"/>
      <c r="H112" s="31"/>
      <c r="I112" s="35"/>
      <c r="J112" s="30"/>
      <c r="K112" s="34"/>
      <c r="L112" s="31"/>
      <c r="M112" s="31"/>
      <c r="N112" s="31"/>
      <c r="O112" s="183"/>
      <c r="P112" s="31"/>
      <c r="Q112" s="31"/>
      <c r="R112" s="31"/>
      <c r="S112" s="35"/>
    </row>
    <row r="113" spans="1:19" x14ac:dyDescent="0.25">
      <c r="A113" s="34"/>
      <c r="B113" s="31"/>
      <c r="C113" s="31"/>
      <c r="D113" s="31"/>
      <c r="E113" s="45" t="s">
        <v>52</v>
      </c>
      <c r="F113" s="31"/>
      <c r="G113" s="31"/>
      <c r="H113" s="31"/>
      <c r="I113" s="35"/>
      <c r="J113" s="30"/>
      <c r="K113" s="34"/>
      <c r="L113" s="31"/>
      <c r="M113" s="31"/>
      <c r="N113" s="31"/>
      <c r="O113" s="45" t="s">
        <v>52</v>
      </c>
      <c r="P113" s="31"/>
      <c r="Q113" s="31"/>
      <c r="R113" s="31"/>
      <c r="S113" s="35"/>
    </row>
    <row r="114" spans="1:19" x14ac:dyDescent="0.25">
      <c r="A114" s="34"/>
      <c r="B114" s="31"/>
      <c r="C114" s="31"/>
      <c r="D114" s="31"/>
      <c r="E114" s="31"/>
      <c r="F114" s="31"/>
      <c r="G114" s="31"/>
      <c r="H114" s="31"/>
      <c r="I114" s="35"/>
      <c r="J114" s="30"/>
      <c r="K114" s="34"/>
      <c r="L114" s="31"/>
      <c r="M114" s="31"/>
      <c r="N114" s="31"/>
      <c r="O114" s="31"/>
      <c r="P114" s="31"/>
      <c r="Q114" s="31"/>
      <c r="R114" s="31"/>
      <c r="S114" s="35"/>
    </row>
    <row r="115" spans="1:19" x14ac:dyDescent="0.25">
      <c r="A115" s="34"/>
      <c r="B115" s="31"/>
      <c r="C115" s="31"/>
      <c r="D115" s="31"/>
      <c r="E115" s="31"/>
      <c r="F115" s="31"/>
      <c r="G115" s="31"/>
      <c r="H115" s="31"/>
      <c r="I115" s="35"/>
      <c r="J115" s="30"/>
      <c r="K115" s="34"/>
      <c r="L115" s="31"/>
      <c r="M115" s="31"/>
      <c r="N115" s="31"/>
      <c r="O115" s="31"/>
      <c r="P115" s="31"/>
      <c r="Q115" s="31"/>
      <c r="R115" s="31"/>
      <c r="S115" s="35"/>
    </row>
    <row r="116" spans="1:19" x14ac:dyDescent="0.25">
      <c r="A116" s="34"/>
      <c r="B116" s="31"/>
      <c r="C116" s="31"/>
      <c r="D116" s="31"/>
      <c r="E116" s="31"/>
      <c r="F116" s="31"/>
      <c r="G116" s="31"/>
      <c r="H116" s="31"/>
      <c r="I116" s="35"/>
      <c r="J116" s="30"/>
      <c r="K116" s="34"/>
      <c r="L116" s="31"/>
      <c r="M116" s="31"/>
      <c r="N116" s="31"/>
      <c r="O116" s="31"/>
      <c r="P116" s="31"/>
      <c r="Q116" s="31"/>
      <c r="R116" s="31"/>
      <c r="S116" s="35"/>
    </row>
    <row r="117" spans="1:19" x14ac:dyDescent="0.25">
      <c r="A117" s="34"/>
      <c r="B117" s="182" t="s">
        <v>53</v>
      </c>
      <c r="C117" s="182"/>
      <c r="D117" s="182"/>
      <c r="E117" s="31"/>
      <c r="F117" s="182" t="s">
        <v>54</v>
      </c>
      <c r="G117" s="182"/>
      <c r="H117" s="182"/>
      <c r="I117" s="41"/>
      <c r="J117" s="30"/>
      <c r="K117" s="34"/>
      <c r="L117" s="182" t="s">
        <v>53</v>
      </c>
      <c r="M117" s="182"/>
      <c r="N117" s="182"/>
      <c r="O117" s="31"/>
      <c r="P117" s="182" t="s">
        <v>54</v>
      </c>
      <c r="Q117" s="182"/>
      <c r="R117" s="182"/>
      <c r="S117" s="41"/>
    </row>
    <row r="118" spans="1:19" x14ac:dyDescent="0.25">
      <c r="A118" s="36"/>
      <c r="B118" s="37"/>
      <c r="C118" s="37"/>
      <c r="D118" s="37"/>
      <c r="E118" s="37"/>
      <c r="F118" s="37"/>
      <c r="G118" s="37"/>
      <c r="H118" s="37"/>
      <c r="I118" s="38"/>
      <c r="J118" s="30"/>
      <c r="K118" s="36"/>
      <c r="L118" s="37"/>
      <c r="M118" s="37"/>
      <c r="N118" s="37"/>
      <c r="O118" s="37"/>
      <c r="P118" s="37"/>
      <c r="Q118" s="37"/>
      <c r="R118" s="37"/>
      <c r="S118" s="38"/>
    </row>
    <row r="119" spans="1:19" x14ac:dyDescent="0.2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</row>
    <row r="120" spans="1:19" ht="26.25" x14ac:dyDescent="0.25">
      <c r="A120" s="184" t="s">
        <v>55</v>
      </c>
      <c r="B120" s="179"/>
      <c r="C120" s="179"/>
      <c r="D120" s="179"/>
      <c r="E120" s="179"/>
      <c r="F120" s="179"/>
      <c r="G120" s="179"/>
      <c r="H120" s="179"/>
      <c r="I120" s="185"/>
      <c r="K120" s="184" t="s">
        <v>55</v>
      </c>
      <c r="L120" s="179"/>
      <c r="M120" s="179"/>
      <c r="N120" s="179"/>
      <c r="O120" s="179"/>
      <c r="P120" s="179"/>
      <c r="Q120" s="179"/>
      <c r="R120" s="179"/>
      <c r="S120" s="185"/>
    </row>
    <row r="121" spans="1:19" ht="21" x14ac:dyDescent="0.35">
      <c r="A121" s="186" t="s">
        <v>39</v>
      </c>
      <c r="B121" s="180"/>
      <c r="C121" s="180"/>
      <c r="D121" s="180"/>
      <c r="E121" s="180"/>
      <c r="F121" s="180"/>
      <c r="G121" s="180"/>
      <c r="H121" s="180"/>
      <c r="I121" s="187"/>
      <c r="K121" s="186" t="s">
        <v>39</v>
      </c>
      <c r="L121" s="180"/>
      <c r="M121" s="180"/>
      <c r="N121" s="180"/>
      <c r="O121" s="180"/>
      <c r="P121" s="180"/>
      <c r="Q121" s="180"/>
      <c r="R121" s="180"/>
      <c r="S121" s="187"/>
    </row>
    <row r="122" spans="1:19" ht="21" x14ac:dyDescent="0.35">
      <c r="A122" s="34"/>
      <c r="B122" s="98"/>
      <c r="C122" s="98"/>
      <c r="D122" s="98"/>
      <c r="E122" s="98"/>
      <c r="F122" s="98"/>
      <c r="G122" s="98"/>
      <c r="H122" s="98"/>
      <c r="I122" s="99"/>
      <c r="K122" s="34"/>
      <c r="L122" s="112"/>
      <c r="M122" s="112"/>
      <c r="N122" s="112"/>
      <c r="O122" s="112"/>
      <c r="P122" s="112"/>
      <c r="Q122" s="112"/>
      <c r="R122" s="112"/>
      <c r="S122" s="113"/>
    </row>
    <row r="123" spans="1:19" ht="15.75" x14ac:dyDescent="0.25">
      <c r="A123" s="34"/>
      <c r="B123" s="32" t="s">
        <v>56</v>
      </c>
      <c r="C123" s="42" t="s">
        <v>604</v>
      </c>
      <c r="D123" s="42"/>
      <c r="E123" s="42"/>
      <c r="F123" s="42" t="s">
        <v>59</v>
      </c>
      <c r="G123" s="50" t="s">
        <v>372</v>
      </c>
      <c r="H123" s="42"/>
      <c r="I123" s="33"/>
      <c r="K123" s="34"/>
      <c r="L123" s="32" t="s">
        <v>56</v>
      </c>
      <c r="M123" s="42" t="s">
        <v>738</v>
      </c>
      <c r="N123" s="42"/>
      <c r="O123" s="42"/>
      <c r="P123" s="42" t="s">
        <v>59</v>
      </c>
      <c r="Q123" s="50" t="s">
        <v>739</v>
      </c>
      <c r="R123" s="42"/>
      <c r="S123" s="33"/>
    </row>
    <row r="124" spans="1:19" ht="15.75" x14ac:dyDescent="0.25">
      <c r="A124" s="34"/>
      <c r="B124" s="32" t="s">
        <v>57</v>
      </c>
      <c r="C124" s="42">
        <v>1720145711</v>
      </c>
      <c r="D124" s="42"/>
      <c r="E124" s="42"/>
      <c r="F124" s="42"/>
      <c r="G124" s="42"/>
      <c r="H124" s="42"/>
      <c r="I124" s="33"/>
      <c r="K124" s="34"/>
      <c r="L124" s="32" t="s">
        <v>57</v>
      </c>
      <c r="M124" s="72">
        <v>175568457</v>
      </c>
      <c r="N124" s="42"/>
      <c r="O124" s="42"/>
      <c r="P124" s="42"/>
      <c r="Q124" s="42"/>
      <c r="R124" s="42"/>
      <c r="S124" s="33"/>
    </row>
    <row r="125" spans="1:19" ht="15.75" x14ac:dyDescent="0.25">
      <c r="A125" s="34"/>
      <c r="B125" s="42" t="s">
        <v>58</v>
      </c>
      <c r="C125" s="53">
        <v>45017</v>
      </c>
      <c r="D125" s="42"/>
      <c r="E125" s="42"/>
      <c r="F125" s="32" t="s">
        <v>40</v>
      </c>
      <c r="G125" s="42"/>
      <c r="H125" s="42">
        <v>30</v>
      </c>
      <c r="I125" s="33"/>
      <c r="K125" s="34"/>
      <c r="L125" s="42" t="s">
        <v>58</v>
      </c>
      <c r="M125" s="53">
        <v>45017</v>
      </c>
      <c r="N125" s="42"/>
      <c r="O125" s="42"/>
      <c r="P125" s="32" t="s">
        <v>40</v>
      </c>
      <c r="Q125" s="42"/>
      <c r="R125" s="42">
        <v>7</v>
      </c>
      <c r="S125" s="33"/>
    </row>
    <row r="126" spans="1:19" ht="15.75" x14ac:dyDescent="0.25">
      <c r="A126" s="34"/>
      <c r="B126" s="42"/>
      <c r="C126" s="42"/>
      <c r="D126" s="42"/>
      <c r="E126" s="42"/>
      <c r="F126" s="42"/>
      <c r="G126" s="42"/>
      <c r="H126" s="42"/>
      <c r="I126" s="33"/>
      <c r="K126" s="34"/>
      <c r="L126" s="42"/>
      <c r="M126" s="42"/>
      <c r="N126" s="42"/>
      <c r="O126" s="42"/>
      <c r="P126" s="42"/>
      <c r="Q126" s="42"/>
      <c r="R126" s="42"/>
      <c r="S126" s="33"/>
    </row>
    <row r="127" spans="1:19" ht="15.75" x14ac:dyDescent="0.25">
      <c r="A127" s="34"/>
      <c r="B127" s="181" t="s">
        <v>41</v>
      </c>
      <c r="C127" s="181"/>
      <c r="D127" s="181"/>
      <c r="E127" s="42"/>
      <c r="F127" s="181" t="s">
        <v>42</v>
      </c>
      <c r="G127" s="181"/>
      <c r="H127" s="181"/>
      <c r="I127" s="39"/>
      <c r="K127" s="34"/>
      <c r="L127" s="181" t="s">
        <v>41</v>
      </c>
      <c r="M127" s="181"/>
      <c r="N127" s="181"/>
      <c r="O127" s="42"/>
      <c r="P127" s="181" t="s">
        <v>42</v>
      </c>
      <c r="Q127" s="181"/>
      <c r="R127" s="181"/>
      <c r="S127" s="39"/>
    </row>
    <row r="128" spans="1:19" ht="15.75" x14ac:dyDescent="0.25">
      <c r="A128" s="34"/>
      <c r="B128" s="42" t="s">
        <v>43</v>
      </c>
      <c r="C128" s="42"/>
      <c r="D128" s="46">
        <v>225</v>
      </c>
      <c r="E128" s="42"/>
      <c r="F128" s="42" t="s">
        <v>44</v>
      </c>
      <c r="G128" s="42"/>
      <c r="H128" s="46">
        <f>D128*9.45/100</f>
        <v>21.262499999999999</v>
      </c>
      <c r="I128" s="33"/>
      <c r="K128" s="34"/>
      <c r="L128" s="42" t="s">
        <v>43</v>
      </c>
      <c r="M128" s="42"/>
      <c r="N128" s="46">
        <v>53.52</v>
      </c>
      <c r="O128" s="42"/>
      <c r="P128" s="42" t="s">
        <v>44</v>
      </c>
      <c r="Q128" s="42"/>
      <c r="R128" s="46">
        <f>N128*9.45/100</f>
        <v>5.0576400000000001</v>
      </c>
      <c r="S128" s="33"/>
    </row>
    <row r="129" spans="1:19" ht="15.75" x14ac:dyDescent="0.25">
      <c r="A129" s="34"/>
      <c r="B129" s="42" t="s">
        <v>45</v>
      </c>
      <c r="C129" s="42"/>
      <c r="D129" s="47">
        <v>0</v>
      </c>
      <c r="E129" s="42"/>
      <c r="F129" s="42" t="s">
        <v>46</v>
      </c>
      <c r="G129" s="42"/>
      <c r="H129" s="46">
        <v>0</v>
      </c>
      <c r="I129" s="33"/>
      <c r="K129" s="34"/>
      <c r="L129" s="42" t="s">
        <v>45</v>
      </c>
      <c r="M129" s="42"/>
      <c r="N129" s="47">
        <v>0</v>
      </c>
      <c r="O129" s="42"/>
      <c r="P129" s="42" t="s">
        <v>46</v>
      </c>
      <c r="Q129" s="42"/>
      <c r="R129" s="46">
        <v>0</v>
      </c>
      <c r="S129" s="33"/>
    </row>
    <row r="130" spans="1:19" ht="15.75" x14ac:dyDescent="0.25">
      <c r="A130" s="34"/>
      <c r="B130" s="42" t="s">
        <v>47</v>
      </c>
      <c r="C130" s="42"/>
      <c r="D130" s="48">
        <f>D128/12</f>
        <v>18.75</v>
      </c>
      <c r="E130" s="42"/>
      <c r="F130" s="42"/>
      <c r="G130" s="42"/>
      <c r="H130" s="42"/>
      <c r="I130" s="33"/>
      <c r="K130" s="34"/>
      <c r="L130" s="42" t="s">
        <v>47</v>
      </c>
      <c r="M130" s="42"/>
      <c r="N130" s="48">
        <f>N128/12</f>
        <v>4.46</v>
      </c>
      <c r="O130" s="42"/>
      <c r="P130" s="42"/>
      <c r="Q130" s="42"/>
      <c r="R130" s="42"/>
      <c r="S130" s="33"/>
    </row>
    <row r="131" spans="1:19" ht="15.75" x14ac:dyDescent="0.25">
      <c r="A131" s="34"/>
      <c r="B131" s="42" t="s">
        <v>48</v>
      </c>
      <c r="C131" s="42"/>
      <c r="D131" s="48">
        <f>D128/12</f>
        <v>18.75</v>
      </c>
      <c r="E131" s="42"/>
      <c r="F131" s="42"/>
      <c r="G131" s="42"/>
      <c r="H131" s="42"/>
      <c r="I131" s="33"/>
      <c r="K131" s="34"/>
      <c r="L131" s="42" t="s">
        <v>48</v>
      </c>
      <c r="M131" s="42"/>
      <c r="N131" s="48">
        <f>N128/12</f>
        <v>4.46</v>
      </c>
      <c r="O131" s="42"/>
      <c r="P131" s="42"/>
      <c r="Q131" s="42"/>
      <c r="R131" s="42"/>
      <c r="S131" s="33"/>
    </row>
    <row r="132" spans="1:19" ht="15.75" x14ac:dyDescent="0.25">
      <c r="A132" s="34"/>
      <c r="B132" s="50" t="s">
        <v>49</v>
      </c>
      <c r="C132" s="42"/>
      <c r="D132" s="48"/>
      <c r="E132" s="42"/>
      <c r="F132" s="42"/>
      <c r="G132" s="42"/>
      <c r="H132" s="42"/>
      <c r="I132" s="33"/>
      <c r="K132" s="34"/>
      <c r="L132" s="50" t="s">
        <v>49</v>
      </c>
      <c r="M132" s="42"/>
      <c r="N132" s="48"/>
      <c r="O132" s="42"/>
      <c r="P132" s="42"/>
      <c r="Q132" s="42"/>
      <c r="R132" s="42"/>
      <c r="S132" s="33"/>
    </row>
    <row r="133" spans="1:19" ht="15.75" x14ac:dyDescent="0.25">
      <c r="A133" s="34"/>
      <c r="B133" s="43" t="s">
        <v>50</v>
      </c>
      <c r="C133" s="44"/>
      <c r="D133" s="49">
        <f>SUM(D128:D132)</f>
        <v>262.5</v>
      </c>
      <c r="E133" s="42"/>
      <c r="F133" s="43" t="s">
        <v>51</v>
      </c>
      <c r="G133" s="44"/>
      <c r="H133" s="49">
        <f>SUM(H128:H132)</f>
        <v>21.262499999999999</v>
      </c>
      <c r="I133" s="40"/>
      <c r="K133" s="34"/>
      <c r="L133" s="43" t="s">
        <v>50</v>
      </c>
      <c r="M133" s="44"/>
      <c r="N133" s="49">
        <f>SUM(N128:N132)</f>
        <v>62.440000000000005</v>
      </c>
      <c r="O133" s="42"/>
      <c r="P133" s="43" t="s">
        <v>51</v>
      </c>
      <c r="Q133" s="44"/>
      <c r="R133" s="49">
        <f>SUM(R128:R132)</f>
        <v>5.0576400000000001</v>
      </c>
      <c r="S133" s="40"/>
    </row>
    <row r="134" spans="1:19" x14ac:dyDescent="0.25">
      <c r="A134" s="34"/>
      <c r="B134" s="31"/>
      <c r="C134" s="31"/>
      <c r="D134" s="31"/>
      <c r="E134" s="183">
        <f>D133-H133</f>
        <v>241.23750000000001</v>
      </c>
      <c r="F134" s="31"/>
      <c r="G134" s="31"/>
      <c r="H134" s="31"/>
      <c r="I134" s="35"/>
      <c r="K134" s="34"/>
      <c r="L134" s="31"/>
      <c r="M134" s="31"/>
      <c r="N134" s="31"/>
      <c r="O134" s="183">
        <f>N133-R133</f>
        <v>57.382360000000006</v>
      </c>
      <c r="P134" s="31"/>
      <c r="Q134" s="31"/>
      <c r="R134" s="31"/>
      <c r="S134" s="35"/>
    </row>
    <row r="135" spans="1:19" x14ac:dyDescent="0.25">
      <c r="A135" s="34"/>
      <c r="B135" s="31"/>
      <c r="C135" s="31"/>
      <c r="D135" s="31"/>
      <c r="E135" s="183"/>
      <c r="F135" s="31"/>
      <c r="G135" s="31"/>
      <c r="H135" s="31"/>
      <c r="I135" s="35"/>
      <c r="K135" s="34"/>
      <c r="L135" s="31"/>
      <c r="M135" s="31"/>
      <c r="N135" s="31"/>
      <c r="O135" s="183"/>
      <c r="P135" s="31"/>
      <c r="Q135" s="31"/>
      <c r="R135" s="31"/>
      <c r="S135" s="35"/>
    </row>
    <row r="136" spans="1:19" x14ac:dyDescent="0.25">
      <c r="A136" s="34"/>
      <c r="B136" s="31"/>
      <c r="C136" s="31"/>
      <c r="D136" s="31"/>
      <c r="E136" s="45" t="s">
        <v>52</v>
      </c>
      <c r="F136" s="31"/>
      <c r="G136" s="31"/>
      <c r="H136" s="31"/>
      <c r="I136" s="35"/>
      <c r="K136" s="34"/>
      <c r="L136" s="31"/>
      <c r="M136" s="31"/>
      <c r="N136" s="31"/>
      <c r="O136" s="45" t="s">
        <v>52</v>
      </c>
      <c r="P136" s="31"/>
      <c r="Q136" s="31"/>
      <c r="R136" s="31"/>
      <c r="S136" s="35"/>
    </row>
    <row r="137" spans="1:19" x14ac:dyDescent="0.25">
      <c r="A137" s="34"/>
      <c r="B137" s="31"/>
      <c r="C137" s="31"/>
      <c r="D137" s="31"/>
      <c r="E137" s="31"/>
      <c r="F137" s="31"/>
      <c r="G137" s="31"/>
      <c r="H137" s="31"/>
      <c r="I137" s="35"/>
      <c r="K137" s="34"/>
      <c r="L137" s="31"/>
      <c r="M137" s="31"/>
      <c r="N137" s="31"/>
      <c r="O137" s="31"/>
      <c r="P137" s="31"/>
      <c r="Q137" s="31"/>
      <c r="R137" s="31"/>
      <c r="S137" s="35"/>
    </row>
    <row r="138" spans="1:19" x14ac:dyDescent="0.25">
      <c r="A138" s="34"/>
      <c r="B138" s="31"/>
      <c r="C138" s="31"/>
      <c r="D138" s="31"/>
      <c r="E138" s="31"/>
      <c r="F138" s="31"/>
      <c r="G138" s="31"/>
      <c r="H138" s="31"/>
      <c r="I138" s="35"/>
      <c r="K138" s="34"/>
      <c r="L138" s="31"/>
      <c r="M138" s="31"/>
      <c r="N138" s="31"/>
      <c r="O138" s="31"/>
      <c r="P138" s="31"/>
      <c r="Q138" s="31"/>
      <c r="R138" s="31"/>
      <c r="S138" s="35"/>
    </row>
    <row r="139" spans="1:19" x14ac:dyDescent="0.25">
      <c r="A139" s="34"/>
      <c r="B139" s="31"/>
      <c r="C139" s="31"/>
      <c r="D139" s="31"/>
      <c r="E139" s="31"/>
      <c r="F139" s="31"/>
      <c r="G139" s="31"/>
      <c r="H139" s="31"/>
      <c r="I139" s="35"/>
      <c r="K139" s="34"/>
      <c r="L139" s="31"/>
      <c r="M139" s="31"/>
      <c r="N139" s="31"/>
      <c r="O139" s="31"/>
      <c r="P139" s="31"/>
      <c r="Q139" s="31"/>
      <c r="R139" s="31"/>
      <c r="S139" s="35"/>
    </row>
    <row r="140" spans="1:19" x14ac:dyDescent="0.25">
      <c r="A140" s="34"/>
      <c r="B140" s="182" t="s">
        <v>53</v>
      </c>
      <c r="C140" s="182"/>
      <c r="D140" s="182"/>
      <c r="E140" s="31"/>
      <c r="F140" s="182" t="s">
        <v>54</v>
      </c>
      <c r="G140" s="182"/>
      <c r="H140" s="182"/>
      <c r="I140" s="41"/>
      <c r="K140" s="34"/>
      <c r="L140" s="182" t="s">
        <v>53</v>
      </c>
      <c r="M140" s="182"/>
      <c r="N140" s="182"/>
      <c r="O140" s="31"/>
      <c r="P140" s="182" t="s">
        <v>54</v>
      </c>
      <c r="Q140" s="182"/>
      <c r="R140" s="182"/>
      <c r="S140" s="41"/>
    </row>
    <row r="141" spans="1:19" x14ac:dyDescent="0.25">
      <c r="A141" s="36"/>
      <c r="B141" s="37"/>
      <c r="C141" s="37"/>
      <c r="D141" s="37"/>
      <c r="E141" s="37"/>
      <c r="F141" s="37"/>
      <c r="G141" s="37"/>
      <c r="H141" s="37"/>
      <c r="I141" s="38"/>
      <c r="K141" s="36"/>
      <c r="L141" s="37"/>
      <c r="M141" s="37"/>
      <c r="N141" s="37"/>
      <c r="O141" s="37"/>
      <c r="P141" s="37"/>
      <c r="Q141" s="37"/>
      <c r="R141" s="37"/>
      <c r="S141" s="38"/>
    </row>
    <row r="144" spans="1:19" ht="26.25" x14ac:dyDescent="0.25">
      <c r="B144" s="110"/>
      <c r="C144" s="110"/>
      <c r="D144" s="179" t="s">
        <v>55</v>
      </c>
      <c r="E144" s="179"/>
      <c r="F144" s="179"/>
      <c r="G144" s="110"/>
      <c r="H144" s="110"/>
      <c r="I144" s="111"/>
      <c r="K144" s="30"/>
      <c r="L144" s="118"/>
      <c r="M144" s="118"/>
      <c r="N144" s="179" t="s">
        <v>55</v>
      </c>
      <c r="O144" s="179"/>
      <c r="P144" s="179"/>
      <c r="Q144" s="118"/>
      <c r="R144" s="118"/>
      <c r="S144" s="119"/>
    </row>
    <row r="145" spans="1:19" ht="21" x14ac:dyDescent="0.35">
      <c r="B145" s="112"/>
      <c r="C145" s="112"/>
      <c r="D145" s="180" t="s">
        <v>39</v>
      </c>
      <c r="E145" s="180"/>
      <c r="F145" s="180"/>
      <c r="G145" s="112"/>
      <c r="H145" s="112"/>
      <c r="I145" s="113"/>
      <c r="K145" s="30"/>
      <c r="L145" s="120"/>
      <c r="M145" s="120"/>
      <c r="N145" s="180" t="s">
        <v>39</v>
      </c>
      <c r="O145" s="180"/>
      <c r="P145" s="180"/>
      <c r="Q145" s="120"/>
      <c r="R145" s="120"/>
      <c r="S145" s="121"/>
    </row>
    <row r="146" spans="1:19" ht="21" x14ac:dyDescent="0.35">
      <c r="A146" s="34"/>
      <c r="B146" s="112"/>
      <c r="C146" s="112"/>
      <c r="D146" s="112"/>
      <c r="E146" s="112"/>
      <c r="F146" s="112"/>
      <c r="G146" s="112"/>
      <c r="H146" s="112"/>
      <c r="I146" s="113"/>
      <c r="K146" s="34"/>
      <c r="L146" s="120"/>
      <c r="M146" s="120"/>
      <c r="N146" s="120"/>
      <c r="O146" s="120"/>
      <c r="P146" s="120"/>
      <c r="Q146" s="120"/>
      <c r="R146" s="120"/>
      <c r="S146" s="121"/>
    </row>
    <row r="147" spans="1:19" ht="15.75" x14ac:dyDescent="0.25">
      <c r="A147" s="34"/>
      <c r="B147" s="32" t="s">
        <v>56</v>
      </c>
      <c r="C147" s="42" t="s">
        <v>740</v>
      </c>
      <c r="D147" s="42"/>
      <c r="E147" s="42"/>
      <c r="F147" s="42" t="s">
        <v>59</v>
      </c>
      <c r="G147" s="190" t="s">
        <v>741</v>
      </c>
      <c r="H147" s="190"/>
      <c r="I147" s="33"/>
      <c r="K147" s="34"/>
      <c r="L147" s="32" t="s">
        <v>56</v>
      </c>
      <c r="M147" s="191" t="s">
        <v>755</v>
      </c>
      <c r="N147" s="191"/>
      <c r="O147" s="42"/>
      <c r="P147" s="42" t="s">
        <v>59</v>
      </c>
      <c r="Q147" s="190" t="s">
        <v>741</v>
      </c>
      <c r="R147" s="190"/>
      <c r="S147" s="33"/>
    </row>
    <row r="148" spans="1:19" ht="15.75" x14ac:dyDescent="0.25">
      <c r="A148" s="34"/>
      <c r="B148" s="32" t="s">
        <v>57</v>
      </c>
      <c r="C148" s="42">
        <v>1720145711</v>
      </c>
      <c r="D148" s="42"/>
      <c r="E148" s="42"/>
      <c r="F148" s="188" t="s">
        <v>756</v>
      </c>
      <c r="G148" s="188"/>
      <c r="H148" s="42">
        <v>225.02</v>
      </c>
      <c r="I148" s="33"/>
      <c r="K148" s="34"/>
      <c r="L148" s="32" t="s">
        <v>57</v>
      </c>
      <c r="M148" s="42">
        <v>1720145711</v>
      </c>
      <c r="N148" s="42"/>
      <c r="O148" s="42"/>
      <c r="P148" s="188" t="s">
        <v>756</v>
      </c>
      <c r="Q148" s="188"/>
      <c r="R148" s="42">
        <v>229.36</v>
      </c>
      <c r="S148" s="33"/>
    </row>
    <row r="149" spans="1:19" ht="15.75" x14ac:dyDescent="0.25">
      <c r="A149" s="34"/>
      <c r="B149" s="42" t="s">
        <v>58</v>
      </c>
      <c r="C149" s="53">
        <v>45017</v>
      </c>
      <c r="D149" s="42"/>
      <c r="E149" s="42"/>
      <c r="F149" s="32" t="s">
        <v>40</v>
      </c>
      <c r="G149" s="42"/>
      <c r="H149" s="42">
        <v>7</v>
      </c>
      <c r="I149" s="33"/>
      <c r="K149" s="34"/>
      <c r="L149" s="42" t="s">
        <v>58</v>
      </c>
      <c r="M149" s="53">
        <v>45017</v>
      </c>
      <c r="N149" s="42"/>
      <c r="O149" s="42"/>
      <c r="P149" s="32" t="s">
        <v>40</v>
      </c>
      <c r="Q149" s="42"/>
      <c r="R149" s="42">
        <v>7</v>
      </c>
      <c r="S149" s="33"/>
    </row>
    <row r="150" spans="1:19" ht="15.75" x14ac:dyDescent="0.25">
      <c r="A150" s="34"/>
      <c r="D150" s="42"/>
      <c r="E150" s="42"/>
      <c r="F150" s="42"/>
      <c r="G150" s="42"/>
      <c r="H150" s="42"/>
      <c r="I150" s="33"/>
      <c r="K150" s="34"/>
      <c r="N150" s="42"/>
      <c r="O150" s="42"/>
      <c r="P150" s="42"/>
      <c r="Q150" s="42"/>
      <c r="R150" s="42"/>
      <c r="S150" s="33"/>
    </row>
    <row r="151" spans="1:19" ht="15.75" x14ac:dyDescent="0.25">
      <c r="A151" s="34"/>
      <c r="B151" s="181" t="s">
        <v>41</v>
      </c>
      <c r="C151" s="181"/>
      <c r="D151" s="181"/>
      <c r="E151" s="42"/>
      <c r="F151" s="181" t="s">
        <v>42</v>
      </c>
      <c r="G151" s="181"/>
      <c r="H151" s="181"/>
      <c r="I151" s="39"/>
      <c r="K151" s="34"/>
      <c r="L151" s="181" t="s">
        <v>41</v>
      </c>
      <c r="M151" s="181"/>
      <c r="N151" s="181"/>
      <c r="P151" s="181" t="s">
        <v>757</v>
      </c>
      <c r="Q151" s="181"/>
      <c r="R151" s="181"/>
      <c r="S151" s="39"/>
    </row>
    <row r="152" spans="1:19" ht="15.75" x14ac:dyDescent="0.25">
      <c r="A152" s="34"/>
      <c r="B152" s="42" t="s">
        <v>43</v>
      </c>
      <c r="C152" s="42"/>
      <c r="D152" s="46">
        <v>52.5</v>
      </c>
      <c r="E152" s="42"/>
      <c r="F152" s="42" t="s">
        <v>44</v>
      </c>
      <c r="G152" s="42"/>
      <c r="H152" s="46">
        <f>D152*9.45/100</f>
        <v>4.9612499999999997</v>
      </c>
      <c r="I152" s="33"/>
      <c r="K152" s="34"/>
      <c r="L152" s="42" t="s">
        <v>43</v>
      </c>
      <c r="M152" s="42"/>
      <c r="N152" s="46">
        <f>R148/30*R149</f>
        <v>53.51733333333334</v>
      </c>
      <c r="O152" s="42"/>
      <c r="P152" s="42" t="s">
        <v>44</v>
      </c>
      <c r="Q152" s="42"/>
      <c r="R152" s="46">
        <f>N152*9.45/100</f>
        <v>5.0573880000000004</v>
      </c>
      <c r="S152" s="33"/>
    </row>
    <row r="153" spans="1:19" ht="15.75" x14ac:dyDescent="0.25">
      <c r="A153" s="34"/>
      <c r="B153" s="42" t="s">
        <v>45</v>
      </c>
      <c r="C153" s="42"/>
      <c r="D153" s="47">
        <v>0</v>
      </c>
      <c r="E153" s="42"/>
      <c r="F153" s="42" t="s">
        <v>46</v>
      </c>
      <c r="G153" s="42"/>
      <c r="H153" s="46">
        <v>0</v>
      </c>
      <c r="I153" s="33"/>
      <c r="K153" s="34"/>
      <c r="L153" s="42" t="s">
        <v>45</v>
      </c>
      <c r="M153" s="42"/>
      <c r="N153" s="47">
        <v>0</v>
      </c>
      <c r="O153" s="42"/>
      <c r="P153" s="42" t="s">
        <v>46</v>
      </c>
      <c r="Q153" s="42"/>
      <c r="R153" s="46">
        <v>0</v>
      </c>
      <c r="S153" s="33"/>
    </row>
    <row r="154" spans="1:19" ht="15.75" x14ac:dyDescent="0.25">
      <c r="A154" s="34"/>
      <c r="B154" s="42" t="s">
        <v>47</v>
      </c>
      <c r="C154" s="42"/>
      <c r="D154" s="48">
        <f>D152/12</f>
        <v>4.375</v>
      </c>
      <c r="E154" s="42"/>
      <c r="F154" s="42"/>
      <c r="G154" s="42"/>
      <c r="H154" s="42"/>
      <c r="I154" s="33"/>
      <c r="K154" s="34"/>
      <c r="L154" s="42" t="s">
        <v>47</v>
      </c>
      <c r="M154" s="42"/>
      <c r="N154" s="48">
        <f>N152/12</f>
        <v>4.4597777777777781</v>
      </c>
      <c r="O154" s="42"/>
      <c r="P154" s="42"/>
      <c r="Q154" s="42"/>
      <c r="R154" s="42"/>
      <c r="S154" s="33"/>
    </row>
    <row r="155" spans="1:19" ht="15.75" x14ac:dyDescent="0.25">
      <c r="A155" s="34"/>
      <c r="B155" s="42" t="s">
        <v>48</v>
      </c>
      <c r="C155" s="42"/>
      <c r="D155" s="48">
        <f>D152/12</f>
        <v>4.375</v>
      </c>
      <c r="E155" s="42"/>
      <c r="F155" s="42"/>
      <c r="G155" s="42"/>
      <c r="H155" s="42"/>
      <c r="I155" s="33"/>
      <c r="K155" s="34"/>
      <c r="L155" s="42" t="s">
        <v>48</v>
      </c>
      <c r="M155" s="42"/>
      <c r="N155" s="48">
        <f>N152/12</f>
        <v>4.4597777777777781</v>
      </c>
      <c r="O155" s="42"/>
      <c r="P155" s="42"/>
      <c r="Q155" s="42"/>
      <c r="R155" s="42"/>
      <c r="S155" s="33"/>
    </row>
    <row r="156" spans="1:19" ht="15.75" x14ac:dyDescent="0.25">
      <c r="A156" s="34"/>
      <c r="B156" s="50"/>
      <c r="C156" s="42"/>
      <c r="D156" s="48"/>
      <c r="E156" s="42"/>
      <c r="F156" s="42"/>
      <c r="G156" s="42"/>
      <c r="H156" s="42"/>
      <c r="I156" s="33"/>
      <c r="K156" s="34"/>
      <c r="L156" s="50"/>
      <c r="M156" s="42"/>
      <c r="N156" s="48"/>
      <c r="O156" s="42"/>
      <c r="P156" s="42"/>
      <c r="Q156" s="42"/>
      <c r="R156" s="42"/>
      <c r="S156" s="33"/>
    </row>
    <row r="157" spans="1:19" ht="15.75" x14ac:dyDescent="0.25">
      <c r="A157" s="34"/>
      <c r="B157" s="189" t="s">
        <v>50</v>
      </c>
      <c r="C157" s="189"/>
      <c r="D157" s="49">
        <f>SUM(D152:D156)</f>
        <v>61.25</v>
      </c>
      <c r="E157" s="42"/>
      <c r="F157" s="189" t="s">
        <v>51</v>
      </c>
      <c r="G157" s="189"/>
      <c r="H157" s="49">
        <f>SUM(H152:H156)</f>
        <v>4.9612499999999997</v>
      </c>
      <c r="I157" s="40"/>
      <c r="K157" s="34"/>
      <c r="L157" s="43" t="s">
        <v>50</v>
      </c>
      <c r="M157" s="44"/>
      <c r="N157" s="49">
        <f>SUM(N152:N156)</f>
        <v>62.436888888888902</v>
      </c>
      <c r="O157" s="42"/>
      <c r="P157" s="189" t="s">
        <v>51</v>
      </c>
      <c r="Q157" s="189"/>
      <c r="R157" s="49">
        <f>SUM(R152:R156)</f>
        <v>5.0573880000000004</v>
      </c>
      <c r="S157" s="40"/>
    </row>
    <row r="158" spans="1:19" ht="18.75" x14ac:dyDescent="0.25">
      <c r="A158" s="34"/>
      <c r="B158" s="31"/>
      <c r="C158" s="31"/>
      <c r="D158" s="31"/>
      <c r="E158" s="114">
        <f>D157-H157</f>
        <v>56.28875</v>
      </c>
      <c r="F158" s="31"/>
      <c r="G158" s="31"/>
      <c r="H158" s="31"/>
      <c r="I158" s="35"/>
      <c r="K158" s="34"/>
      <c r="L158" s="31"/>
      <c r="M158" s="31"/>
      <c r="N158" s="31"/>
      <c r="O158" s="122">
        <f>N157-R157</f>
        <v>57.379500888888899</v>
      </c>
      <c r="P158" s="31"/>
      <c r="Q158" s="31"/>
      <c r="R158" s="31"/>
      <c r="S158" s="35"/>
    </row>
    <row r="159" spans="1:19" ht="18.75" x14ac:dyDescent="0.25">
      <c r="A159" s="34"/>
      <c r="B159" s="31"/>
      <c r="C159" s="31"/>
      <c r="D159" s="31"/>
      <c r="E159" s="114"/>
      <c r="F159" s="31"/>
      <c r="G159" s="31"/>
      <c r="H159" s="31"/>
      <c r="I159" s="35"/>
      <c r="K159" s="34"/>
      <c r="L159" s="31"/>
      <c r="M159" s="31"/>
      <c r="N159" s="31"/>
      <c r="O159" s="122"/>
      <c r="P159" s="31"/>
      <c r="Q159" s="31"/>
      <c r="R159" s="31"/>
      <c r="S159" s="35"/>
    </row>
    <row r="160" spans="1:19" x14ac:dyDescent="0.25">
      <c r="A160" s="34"/>
      <c r="B160" s="31"/>
      <c r="C160" s="31"/>
      <c r="D160" s="31"/>
      <c r="E160" s="45" t="s">
        <v>52</v>
      </c>
      <c r="F160" s="31"/>
      <c r="G160" s="31"/>
      <c r="H160" s="31"/>
      <c r="I160" s="35"/>
      <c r="K160" s="34"/>
      <c r="L160" s="31"/>
      <c r="M160" s="31"/>
      <c r="N160" s="31"/>
      <c r="O160" s="45" t="s">
        <v>52</v>
      </c>
      <c r="P160" s="31"/>
      <c r="Q160" s="31"/>
      <c r="R160" s="31"/>
      <c r="S160" s="35"/>
    </row>
    <row r="161" spans="1:19" x14ac:dyDescent="0.25">
      <c r="A161" s="34"/>
      <c r="B161" s="31"/>
      <c r="C161" s="31"/>
      <c r="D161" s="31"/>
      <c r="E161" s="31"/>
      <c r="F161" s="31"/>
      <c r="G161" s="31"/>
      <c r="H161" s="31"/>
      <c r="I161" s="35"/>
      <c r="K161" s="34"/>
      <c r="L161" s="31"/>
      <c r="M161" s="31"/>
      <c r="N161" s="31"/>
      <c r="O161" s="31"/>
      <c r="P161" s="31"/>
      <c r="Q161" s="31"/>
      <c r="R161" s="31"/>
      <c r="S161" s="35"/>
    </row>
    <row r="162" spans="1:19" x14ac:dyDescent="0.25">
      <c r="A162" s="34"/>
      <c r="B162" s="31"/>
      <c r="C162" s="31"/>
      <c r="D162" s="31"/>
      <c r="E162" s="31"/>
      <c r="F162" s="31"/>
      <c r="G162" s="31"/>
      <c r="H162" s="31"/>
      <c r="I162" s="35"/>
      <c r="K162" s="34"/>
      <c r="L162" s="31"/>
      <c r="M162" s="31"/>
      <c r="N162" s="31"/>
      <c r="O162" s="31"/>
      <c r="P162" s="31"/>
      <c r="Q162" s="31"/>
      <c r="R162" s="31"/>
      <c r="S162" s="35"/>
    </row>
    <row r="163" spans="1:19" x14ac:dyDescent="0.25">
      <c r="A163" s="34"/>
      <c r="B163" s="31"/>
      <c r="C163" s="31"/>
      <c r="D163" s="31"/>
      <c r="E163" s="31"/>
      <c r="F163" s="31"/>
      <c r="G163" s="31"/>
      <c r="H163" s="31"/>
      <c r="I163" s="35"/>
      <c r="K163" s="34"/>
      <c r="L163" s="31"/>
      <c r="M163" s="31"/>
      <c r="N163" s="31"/>
      <c r="O163" s="31"/>
      <c r="P163" s="31"/>
      <c r="Q163" s="31"/>
      <c r="R163" s="31"/>
      <c r="S163" s="35"/>
    </row>
    <row r="164" spans="1:19" x14ac:dyDescent="0.25">
      <c r="A164" s="34"/>
      <c r="B164" s="115" t="s">
        <v>53</v>
      </c>
      <c r="C164" s="115"/>
      <c r="D164" s="115"/>
      <c r="E164" s="31"/>
      <c r="F164" s="115" t="s">
        <v>54</v>
      </c>
      <c r="G164" s="115"/>
      <c r="H164" s="115"/>
      <c r="I164" s="41"/>
      <c r="K164" s="34"/>
      <c r="L164" s="117" t="s">
        <v>53</v>
      </c>
      <c r="M164" s="117"/>
      <c r="N164" s="117"/>
      <c r="O164" s="31"/>
      <c r="P164" s="117" t="s">
        <v>54</v>
      </c>
      <c r="Q164" s="117"/>
      <c r="R164" s="117"/>
      <c r="S164" s="41"/>
    </row>
    <row r="165" spans="1:19" x14ac:dyDescent="0.25">
      <c r="A165" s="36"/>
      <c r="B165" s="37"/>
      <c r="C165" s="37"/>
      <c r="D165" s="37"/>
      <c r="E165" s="37"/>
      <c r="F165" s="37"/>
      <c r="G165" s="37"/>
      <c r="H165" s="37"/>
      <c r="I165" s="38"/>
      <c r="K165" s="36"/>
      <c r="L165" s="37"/>
      <c r="M165" s="37"/>
      <c r="N165" s="37"/>
      <c r="O165" s="37"/>
      <c r="P165" s="37"/>
      <c r="Q165" s="37"/>
      <c r="R165" s="37"/>
      <c r="S165" s="38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1:21" x14ac:dyDescent="0.25">
      <c r="A1" s="30"/>
      <c r="B1" s="30"/>
      <c r="C1" s="30"/>
      <c r="D1" s="202" t="s">
        <v>112</v>
      </c>
      <c r="E1" s="202"/>
      <c r="F1" s="202"/>
      <c r="G1" s="30"/>
      <c r="H1" s="30"/>
      <c r="I1" s="30"/>
      <c r="J1" s="30"/>
      <c r="K1" s="30"/>
      <c r="L1" s="30"/>
      <c r="M1" s="30"/>
      <c r="N1" s="202" t="s">
        <v>112</v>
      </c>
      <c r="O1" s="202"/>
      <c r="P1" s="202"/>
      <c r="Q1" s="30"/>
      <c r="R1" s="30"/>
      <c r="S1" s="30"/>
    </row>
    <row r="2" spans="1:21" x14ac:dyDescent="0.25">
      <c r="A2" s="30"/>
      <c r="B2" s="54"/>
      <c r="C2" s="54" t="s">
        <v>113</v>
      </c>
      <c r="D2" s="54" t="s">
        <v>114</v>
      </c>
      <c r="E2" s="54" t="s">
        <v>69</v>
      </c>
      <c r="F2" s="54" t="s">
        <v>70</v>
      </c>
      <c r="G2" s="54" t="s">
        <v>71</v>
      </c>
      <c r="H2" s="54" t="s">
        <v>72</v>
      </c>
      <c r="I2" s="30"/>
      <c r="J2" s="30"/>
      <c r="K2" s="30"/>
      <c r="L2" s="54"/>
      <c r="M2" s="54" t="s">
        <v>113</v>
      </c>
      <c r="N2" s="54" t="s">
        <v>114</v>
      </c>
      <c r="O2" s="54" t="s">
        <v>69</v>
      </c>
      <c r="P2" s="54" t="s">
        <v>70</v>
      </c>
      <c r="Q2" s="54" t="s">
        <v>71</v>
      </c>
      <c r="R2" s="54" t="s">
        <v>72</v>
      </c>
      <c r="S2" s="30"/>
      <c r="U2" s="59" t="s">
        <v>126</v>
      </c>
    </row>
    <row r="3" spans="1:21" ht="21" x14ac:dyDescent="0.35">
      <c r="A3" s="30"/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 s="30">
        <f>SUM(C3:H3)</f>
        <v>106.96000000000001</v>
      </c>
      <c r="J3" s="30"/>
      <c r="K3" s="30"/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 s="30">
        <f>SUM(M3:R3)</f>
        <v>248.87</v>
      </c>
      <c r="T3" t="s">
        <v>130</v>
      </c>
      <c r="U3" s="60">
        <f>I3-S3</f>
        <v>-141.91</v>
      </c>
    </row>
    <row r="4" spans="1:21" ht="21" x14ac:dyDescent="0.35">
      <c r="A4" s="30"/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 s="30">
        <f>SUM(C4:H4)</f>
        <v>197.52</v>
      </c>
      <c r="J4" s="30"/>
      <c r="K4" s="30"/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 s="30">
        <f>SUM(M4:R4)</f>
        <v>248.85000000000002</v>
      </c>
      <c r="T4" s="30" t="s">
        <v>130</v>
      </c>
      <c r="U4" s="60">
        <f t="shared" ref="U4:U14" si="0">I4-S4</f>
        <v>-51.330000000000013</v>
      </c>
    </row>
    <row r="5" spans="1:21" ht="21" x14ac:dyDescent="0.35">
      <c r="A5" s="30"/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 s="30">
        <f t="shared" ref="I5:I20" si="1">SUM(C5:H5)</f>
        <v>91.92</v>
      </c>
      <c r="J5" s="30"/>
      <c r="K5" s="30"/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 s="30">
        <f t="shared" ref="S5:S14" si="2">SUM(M5:R5)</f>
        <v>143.25</v>
      </c>
      <c r="T5" s="30" t="s">
        <v>130</v>
      </c>
      <c r="U5" s="60">
        <f t="shared" si="0"/>
        <v>-51.33</v>
      </c>
    </row>
    <row r="6" spans="1:21" ht="21" x14ac:dyDescent="0.35">
      <c r="A6" s="30"/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 s="30">
        <f t="shared" si="1"/>
        <v>197.52</v>
      </c>
      <c r="J6" s="30"/>
      <c r="K6" s="30"/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 s="30">
        <f t="shared" si="2"/>
        <v>245.85000000000002</v>
      </c>
      <c r="T6" s="30" t="s">
        <v>130</v>
      </c>
      <c r="U6" s="60">
        <f t="shared" si="0"/>
        <v>-48.330000000000013</v>
      </c>
    </row>
    <row r="7" spans="1:21" ht="21" x14ac:dyDescent="0.35">
      <c r="A7" s="30"/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55">
        <v>45.96</v>
      </c>
      <c r="H7" s="3"/>
      <c r="I7" s="30">
        <f>SUM(C7:H7)</f>
        <v>197.52</v>
      </c>
      <c r="J7" s="30"/>
      <c r="K7" s="30"/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 s="30">
        <f t="shared" si="2"/>
        <v>248.85000000000002</v>
      </c>
      <c r="T7" s="30" t="s">
        <v>130</v>
      </c>
      <c r="U7" s="60">
        <f t="shared" si="0"/>
        <v>-51.330000000000013</v>
      </c>
    </row>
    <row r="8" spans="1:21" ht="21" x14ac:dyDescent="0.35">
      <c r="A8" s="30"/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 s="30">
        <f t="shared" si="1"/>
        <v>136.52000000000001</v>
      </c>
      <c r="J8" s="30"/>
      <c r="K8" s="30"/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 s="30">
        <f t="shared" si="2"/>
        <v>248.85000000000002</v>
      </c>
      <c r="T8" s="30" t="s">
        <v>130</v>
      </c>
      <c r="U8" s="60">
        <f t="shared" si="0"/>
        <v>-112.33000000000001</v>
      </c>
    </row>
    <row r="9" spans="1:21" ht="21" x14ac:dyDescent="0.35">
      <c r="A9" s="30"/>
      <c r="B9" s="3" t="s">
        <v>100</v>
      </c>
      <c r="C9" s="3"/>
      <c r="D9" s="3"/>
      <c r="E9" s="3"/>
      <c r="F9" s="3"/>
      <c r="G9" s="3"/>
      <c r="H9" s="3"/>
      <c r="I9" s="30">
        <f t="shared" si="1"/>
        <v>0</v>
      </c>
      <c r="J9" s="30"/>
      <c r="K9" s="30"/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 s="30">
        <f t="shared" si="2"/>
        <v>248.85000000000002</v>
      </c>
      <c r="T9" s="30" t="s">
        <v>130</v>
      </c>
      <c r="U9" s="60">
        <f t="shared" si="0"/>
        <v>-248.85000000000002</v>
      </c>
    </row>
    <row r="10" spans="1:21" ht="21" x14ac:dyDescent="0.35">
      <c r="A10" s="30"/>
      <c r="B10" s="3" t="s">
        <v>121</v>
      </c>
      <c r="C10" s="3">
        <v>0</v>
      </c>
      <c r="D10" s="3"/>
      <c r="E10" s="3"/>
      <c r="F10" s="3"/>
      <c r="G10" s="3"/>
      <c r="H10" s="3"/>
      <c r="I10" s="30">
        <f t="shared" si="1"/>
        <v>0</v>
      </c>
      <c r="J10" s="30"/>
      <c r="K10" s="30"/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 s="30">
        <f t="shared" si="2"/>
        <v>248.85000000000002</v>
      </c>
      <c r="U10" s="60">
        <f t="shared" si="0"/>
        <v>-248.85000000000002</v>
      </c>
    </row>
    <row r="11" spans="1:21" ht="21" x14ac:dyDescent="0.35">
      <c r="A11" s="30"/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 s="30">
        <f t="shared" si="1"/>
        <v>197.52</v>
      </c>
      <c r="J11" s="30"/>
      <c r="K11" s="30"/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 s="30">
        <f t="shared" si="2"/>
        <v>248.85000000000002</v>
      </c>
      <c r="T11" t="s">
        <v>130</v>
      </c>
      <c r="U11" s="60">
        <f t="shared" si="0"/>
        <v>-51.330000000000013</v>
      </c>
    </row>
    <row r="12" spans="1:21" ht="21" x14ac:dyDescent="0.35">
      <c r="A12" s="30"/>
      <c r="B12" s="3" t="s">
        <v>123</v>
      </c>
      <c r="C12" s="3"/>
      <c r="D12" s="3"/>
      <c r="E12" s="3"/>
      <c r="F12" s="3"/>
      <c r="G12" s="3"/>
      <c r="H12" s="3"/>
      <c r="I12" s="30">
        <f t="shared" si="1"/>
        <v>0</v>
      </c>
      <c r="J12" s="30"/>
      <c r="K12" s="30"/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 s="30">
        <f t="shared" si="2"/>
        <v>248.85000000000002</v>
      </c>
      <c r="T12" t="s">
        <v>130</v>
      </c>
      <c r="U12" s="60">
        <f t="shared" si="0"/>
        <v>-248.85000000000002</v>
      </c>
    </row>
    <row r="13" spans="1:21" ht="21" x14ac:dyDescent="0.35">
      <c r="A13" s="30"/>
      <c r="B13" s="3"/>
      <c r="C13" s="29">
        <f>SUM(C3:C12)</f>
        <v>75.25</v>
      </c>
      <c r="D13" s="29">
        <f>SUM(D3:D12)</f>
        <v>229.75</v>
      </c>
      <c r="E13" s="29">
        <f>SUM(E3:E12)</f>
        <v>213</v>
      </c>
      <c r="F13" s="29">
        <f>SUM(F3:F12)</f>
        <v>285.76</v>
      </c>
      <c r="G13" s="29">
        <f>SUM(G3:G12)</f>
        <v>321.71999999999997</v>
      </c>
      <c r="H13" s="3"/>
      <c r="I13" s="30">
        <f t="shared" si="1"/>
        <v>1125.48</v>
      </c>
      <c r="J13" s="30"/>
      <c r="K13" s="30"/>
      <c r="L13" s="3"/>
      <c r="M13" s="29">
        <f t="shared" ref="M13:R13" si="3">SUM(M3:M12)</f>
        <v>135.44999999999999</v>
      </c>
      <c r="N13" s="29">
        <f t="shared" si="3"/>
        <v>413.54999999999995</v>
      </c>
      <c r="O13" s="29">
        <f t="shared" si="3"/>
        <v>378</v>
      </c>
      <c r="P13" s="29">
        <f t="shared" si="3"/>
        <v>480</v>
      </c>
      <c r="Q13" s="29">
        <f t="shared" si="3"/>
        <v>486.22</v>
      </c>
      <c r="R13" s="3">
        <f t="shared" si="3"/>
        <v>486.7000000000001</v>
      </c>
      <c r="S13" s="30">
        <f t="shared" si="2"/>
        <v>2379.92</v>
      </c>
      <c r="U13" s="60">
        <f t="shared" si="0"/>
        <v>-1254.44</v>
      </c>
    </row>
    <row r="14" spans="1:21" ht="21" x14ac:dyDescent="0.35">
      <c r="A14" s="30"/>
      <c r="B14" s="10" t="s">
        <v>7</v>
      </c>
      <c r="C14" s="56">
        <v>105.41</v>
      </c>
      <c r="D14" s="56">
        <v>413.64</v>
      </c>
      <c r="E14" s="56">
        <v>413.64</v>
      </c>
      <c r="F14" s="56">
        <v>446.08</v>
      </c>
      <c r="G14" s="17">
        <v>486.61</v>
      </c>
      <c r="H14" s="3"/>
      <c r="I14" s="1">
        <f t="shared" si="1"/>
        <v>1865.38</v>
      </c>
      <c r="J14" s="30"/>
      <c r="K14" s="30"/>
      <c r="L14" s="10" t="s">
        <v>7</v>
      </c>
      <c r="M14" s="56">
        <v>105.41</v>
      </c>
      <c r="N14" s="56">
        <v>413.64</v>
      </c>
      <c r="O14" s="56">
        <v>413.64</v>
      </c>
      <c r="P14" s="56">
        <v>446.08</v>
      </c>
      <c r="Q14" s="17">
        <v>486.61</v>
      </c>
      <c r="R14" s="17">
        <v>486.61</v>
      </c>
      <c r="S14" s="1">
        <f t="shared" si="2"/>
        <v>2351.9900000000002</v>
      </c>
      <c r="U14" s="60">
        <f t="shared" si="0"/>
        <v>-486.61000000000013</v>
      </c>
    </row>
    <row r="15" spans="1:21" x14ac:dyDescent="0.25">
      <c r="A15" s="30"/>
      <c r="B15" s="30"/>
      <c r="C15" s="30">
        <f>C13-C14</f>
        <v>-30.159999999999997</v>
      </c>
      <c r="D15" s="30">
        <f t="shared" ref="D15:G15" si="4">D13-D14</f>
        <v>-183.89</v>
      </c>
      <c r="E15" s="30">
        <f t="shared" si="4"/>
        <v>-200.64</v>
      </c>
      <c r="F15" s="30">
        <f t="shared" si="4"/>
        <v>-160.32</v>
      </c>
      <c r="G15" s="30">
        <f t="shared" si="4"/>
        <v>-164.89000000000004</v>
      </c>
      <c r="H15" s="30"/>
      <c r="I15" s="30"/>
      <c r="J15" s="30"/>
      <c r="K15" s="30"/>
      <c r="L15" s="30"/>
      <c r="M15" s="30">
        <f>M13-M14</f>
        <v>30.039999999999992</v>
      </c>
      <c r="N15" s="30">
        <f t="shared" ref="N15:Q15" si="5">N13-N14</f>
        <v>-9.0000000000031832E-2</v>
      </c>
      <c r="O15" s="30">
        <f t="shared" si="5"/>
        <v>-35.639999999999986</v>
      </c>
      <c r="P15" s="30">
        <f t="shared" si="5"/>
        <v>33.920000000000016</v>
      </c>
      <c r="Q15" s="30">
        <f t="shared" si="5"/>
        <v>-0.38999999999998636</v>
      </c>
      <c r="R15" s="30"/>
      <c r="S15" s="30"/>
    </row>
    <row r="16" spans="1:21" x14ac:dyDescent="0.25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</row>
    <row r="17" spans="1:19" x14ac:dyDescent="0.25">
      <c r="A17" s="30"/>
      <c r="B17" s="3"/>
      <c r="C17" s="3"/>
      <c r="D17" s="170" t="s">
        <v>124</v>
      </c>
      <c r="E17" s="170"/>
      <c r="F17" s="170"/>
      <c r="G17" s="3"/>
      <c r="H17" s="3"/>
      <c r="I17" s="30"/>
      <c r="J17" s="30"/>
      <c r="K17" s="30"/>
      <c r="L17" s="3"/>
      <c r="M17" s="3"/>
      <c r="N17" s="170" t="s">
        <v>124</v>
      </c>
      <c r="O17" s="170"/>
      <c r="P17" s="170"/>
      <c r="Q17" s="3"/>
      <c r="R17" s="3"/>
      <c r="S17" s="30"/>
    </row>
    <row r="18" spans="1:19" x14ac:dyDescent="0.25">
      <c r="A18" s="30"/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 s="30">
        <f t="shared" si="1"/>
        <v>89.25</v>
      </c>
      <c r="J18" s="30"/>
      <c r="K18" s="30"/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 s="30">
        <f t="shared" ref="S18:S20" si="6">SUM(M18:R18)</f>
        <v>107.1</v>
      </c>
    </row>
    <row r="19" spans="1:19" x14ac:dyDescent="0.25">
      <c r="A19" s="30"/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 s="30">
        <f t="shared" si="1"/>
        <v>89.25</v>
      </c>
      <c r="J19" s="30"/>
      <c r="K19" s="30"/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 s="30">
        <f t="shared" si="6"/>
        <v>107.1</v>
      </c>
    </row>
    <row r="20" spans="1:19" x14ac:dyDescent="0.25">
      <c r="A20" s="30"/>
      <c r="B20" s="3"/>
      <c r="C20" s="29">
        <f>SUM(C18:C19)</f>
        <v>35.700000000000003</v>
      </c>
      <c r="D20" s="29">
        <f>SUM(D18:D19)</f>
        <v>35.700000000000003</v>
      </c>
      <c r="E20" s="29">
        <f>SUM(E18:E19)</f>
        <v>35.700000000000003</v>
      </c>
      <c r="F20" s="29"/>
      <c r="G20" s="29"/>
      <c r="H20" s="3">
        <v>35.700000000000003</v>
      </c>
      <c r="I20" s="30">
        <f t="shared" si="1"/>
        <v>142.80000000000001</v>
      </c>
      <c r="J20" s="30"/>
      <c r="K20" s="30"/>
      <c r="L20" s="3"/>
      <c r="M20" s="29">
        <f>SUM(M18:M19)</f>
        <v>35.700000000000003</v>
      </c>
      <c r="N20" s="29">
        <f>SUM(N18:N19)</f>
        <v>35.700000000000003</v>
      </c>
      <c r="O20" s="29">
        <f>SUM(O18:O19)</f>
        <v>35.700000000000003</v>
      </c>
      <c r="P20" s="29"/>
      <c r="Q20" s="29">
        <f>SUM(Q18:Q19)</f>
        <v>35.700000000000003</v>
      </c>
      <c r="R20" s="3"/>
      <c r="S20" s="30">
        <f t="shared" si="6"/>
        <v>142.80000000000001</v>
      </c>
    </row>
    <row r="21" spans="1:19" ht="15.75" x14ac:dyDescent="0.25">
      <c r="A21" s="30"/>
      <c r="B21" s="3"/>
      <c r="C21" s="57">
        <v>30.62</v>
      </c>
      <c r="D21" s="58">
        <v>35.82</v>
      </c>
      <c r="E21" s="58">
        <v>35.82</v>
      </c>
      <c r="F21" s="58">
        <v>35.82</v>
      </c>
      <c r="G21" s="58">
        <v>35.82</v>
      </c>
      <c r="H21" s="57">
        <v>35.82</v>
      </c>
      <c r="I21" s="22">
        <f>SUM(C21:H21)</f>
        <v>209.71999999999997</v>
      </c>
      <c r="J21" s="30"/>
      <c r="K21" s="30"/>
      <c r="L21" s="3"/>
      <c r="M21" s="3"/>
      <c r="N21" s="3"/>
      <c r="O21" s="3"/>
      <c r="P21" s="3"/>
      <c r="Q21" s="3"/>
      <c r="R21" s="3"/>
      <c r="S21" s="30"/>
    </row>
    <row r="22" spans="1:19" x14ac:dyDescent="0.25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</row>
    <row r="23" spans="1:19" x14ac:dyDescent="0.25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</row>
    <row r="24" spans="1:19" x14ac:dyDescent="0.25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</row>
    <row r="25" spans="1:19" x14ac:dyDescent="0.25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</row>
    <row r="26" spans="1:19" x14ac:dyDescent="0.25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</row>
    <row r="27" spans="1:19" x14ac:dyDescent="0.25">
      <c r="A27" s="30"/>
      <c r="B27" s="30"/>
      <c r="C27" s="30" t="s">
        <v>223</v>
      </c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2023-05-04T16:00:03Z</cp:lastPrinted>
  <dcterms:created xsi:type="dcterms:W3CDTF">2022-12-25T20:52:30Z</dcterms:created>
  <dcterms:modified xsi:type="dcterms:W3CDTF">2023-05-11T15:00:34Z</dcterms:modified>
</cp:coreProperties>
</file>