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NOMINA" sheetId="28" r:id="rId27"/>
    <sheet name="utilidad" sheetId="29" r:id="rId28"/>
    <sheet name="FLUJO DE CAJA " sheetId="30" r:id="rId29"/>
    <sheet name="Hoja1" sheetId="31" r:id="rId30"/>
    <sheet name="Hoja2" sheetId="32" r:id="rId31"/>
    <sheet name="Hoja4" sheetId="34" r:id="rId32"/>
    <sheet name="Hoja3" sheetId="35" r:id="rId33"/>
    <sheet name="Hoja5" sheetId="36" r:id="rId3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1" i="21" l="1"/>
  <c r="G51" i="21" s="1"/>
  <c r="F52" i="21"/>
  <c r="G52" i="21" s="1"/>
  <c r="F53" i="21"/>
  <c r="G53" i="21" s="1"/>
  <c r="F54" i="21"/>
  <c r="G54" i="21" s="1"/>
  <c r="F55" i="21"/>
  <c r="G55" i="21" s="1"/>
  <c r="F56" i="21"/>
  <c r="G56" i="21" s="1"/>
  <c r="F57" i="21"/>
  <c r="G57" i="21" s="1"/>
  <c r="F58" i="21"/>
  <c r="G58" i="21" s="1"/>
  <c r="F59" i="21"/>
  <c r="G59" i="21" s="1"/>
  <c r="F60" i="21"/>
  <c r="G60" i="21" s="1"/>
  <c r="F61" i="21"/>
  <c r="G61" i="21" s="1"/>
  <c r="F62" i="21"/>
  <c r="G62" i="21" s="1"/>
  <c r="G63" i="21"/>
  <c r="F64" i="21"/>
  <c r="G64" i="21" s="1"/>
  <c r="F65" i="21"/>
  <c r="G65" i="21" s="1"/>
  <c r="F66" i="21"/>
  <c r="G66" i="21" s="1"/>
  <c r="F67" i="21"/>
  <c r="G67" i="21" s="1"/>
  <c r="F68" i="21"/>
  <c r="G68" i="21" s="1"/>
  <c r="O95" i="21"/>
  <c r="P95" i="21" s="1"/>
  <c r="F95" i="21"/>
  <c r="G95" i="21" s="1"/>
  <c r="O94" i="21"/>
  <c r="P94" i="21" s="1"/>
  <c r="F94" i="21"/>
  <c r="G94" i="21" s="1"/>
  <c r="O93" i="21"/>
  <c r="P93" i="21" s="1"/>
  <c r="F93" i="21"/>
  <c r="G93" i="21" s="1"/>
  <c r="O92" i="21"/>
  <c r="P92" i="21" s="1"/>
  <c r="F92" i="21"/>
  <c r="G92" i="21" s="1"/>
  <c r="O91" i="21"/>
  <c r="P91" i="21" s="1"/>
  <c r="F91" i="21"/>
  <c r="G91" i="21" s="1"/>
  <c r="P90" i="21"/>
  <c r="G90" i="21"/>
  <c r="O89" i="21"/>
  <c r="P89" i="21" s="1"/>
  <c r="F89" i="21"/>
  <c r="G89" i="21" s="1"/>
  <c r="O88" i="21"/>
  <c r="P88" i="21" s="1"/>
  <c r="F88" i="21"/>
  <c r="G88" i="21" s="1"/>
  <c r="O87" i="21"/>
  <c r="P87" i="21" s="1"/>
  <c r="F87" i="21"/>
  <c r="G87" i="21" s="1"/>
  <c r="O86" i="21"/>
  <c r="P86" i="21" s="1"/>
  <c r="F86" i="21"/>
  <c r="G86" i="21" s="1"/>
  <c r="O85" i="21"/>
  <c r="P85" i="21" s="1"/>
  <c r="F85" i="21"/>
  <c r="G85" i="21" s="1"/>
  <c r="O84" i="21"/>
  <c r="P84" i="21" s="1"/>
  <c r="F84" i="21"/>
  <c r="G84" i="21" s="1"/>
  <c r="O83" i="21"/>
  <c r="P83" i="21" s="1"/>
  <c r="F83" i="21"/>
  <c r="G83" i="21" s="1"/>
  <c r="O82" i="21"/>
  <c r="P82" i="21" s="1"/>
  <c r="F82" i="21"/>
  <c r="G82" i="21" s="1"/>
  <c r="O81" i="21"/>
  <c r="P81" i="21" s="1"/>
  <c r="F81" i="21"/>
  <c r="G81" i="21" s="1"/>
  <c r="O80" i="21"/>
  <c r="P80" i="21" s="1"/>
  <c r="F80" i="21"/>
  <c r="G80" i="21" s="1"/>
  <c r="O79" i="21"/>
  <c r="P79" i="21" s="1"/>
  <c r="F79" i="21"/>
  <c r="G79" i="21" s="1"/>
  <c r="O78" i="21"/>
  <c r="P78" i="21" s="1"/>
  <c r="P96" i="21" s="1"/>
  <c r="F78" i="21"/>
  <c r="G78" i="21" s="1"/>
  <c r="G96" i="21" s="1"/>
  <c r="O68" i="21"/>
  <c r="P68" i="21" s="1"/>
  <c r="O67" i="21"/>
  <c r="P67" i="21" s="1"/>
  <c r="O66" i="21"/>
  <c r="P66" i="21" s="1"/>
  <c r="O65" i="21"/>
  <c r="P65" i="21" s="1"/>
  <c r="O64" i="21"/>
  <c r="P64" i="21" s="1"/>
  <c r="P63" i="21"/>
  <c r="O62" i="21"/>
  <c r="P62" i="21" s="1"/>
  <c r="O61" i="21"/>
  <c r="P61" i="21" s="1"/>
  <c r="O60" i="21"/>
  <c r="P60" i="21" s="1"/>
  <c r="O59" i="21"/>
  <c r="P59" i="21" s="1"/>
  <c r="O58" i="21"/>
  <c r="P58" i="21" s="1"/>
  <c r="O57" i="21"/>
  <c r="P57" i="21" s="1"/>
  <c r="O56" i="21"/>
  <c r="P56" i="21" s="1"/>
  <c r="O55" i="21"/>
  <c r="P55" i="21" s="1"/>
  <c r="O54" i="21"/>
  <c r="P54" i="21" s="1"/>
  <c r="O53" i="21"/>
  <c r="P53" i="21" s="1"/>
  <c r="O52" i="21"/>
  <c r="P52" i="21" s="1"/>
  <c r="O51" i="21"/>
  <c r="P51" i="21" s="1"/>
  <c r="P69" i="21" s="1"/>
  <c r="G69" i="21" l="1"/>
  <c r="I29" i="26" l="1"/>
  <c r="J29" i="25" l="1"/>
  <c r="G8" i="15" l="1"/>
  <c r="G26" i="36" l="1"/>
  <c r="H26" i="36" s="1"/>
  <c r="L26" i="36" s="1"/>
  <c r="M26" i="36" s="1"/>
  <c r="J26" i="36"/>
  <c r="F26" i="36"/>
  <c r="G25" i="36"/>
  <c r="H25" i="36" s="1"/>
  <c r="L25" i="36" s="1"/>
  <c r="M25" i="36" s="1"/>
  <c r="H24" i="36"/>
  <c r="L24" i="36" s="1"/>
  <c r="M24" i="36" s="1"/>
  <c r="G24" i="36"/>
  <c r="J24" i="36" s="1"/>
  <c r="G23" i="36"/>
  <c r="H23" i="36" s="1"/>
  <c r="L23" i="36" s="1"/>
  <c r="M23" i="36" s="1"/>
  <c r="G32" i="9"/>
  <c r="H32" i="9" s="1"/>
  <c r="L32" i="9" s="1"/>
  <c r="M32" i="9" s="1"/>
  <c r="J32" i="9"/>
  <c r="G33" i="9"/>
  <c r="H33" i="9" s="1"/>
  <c r="L33" i="9" s="1"/>
  <c r="M33" i="9" s="1"/>
  <c r="G34" i="9"/>
  <c r="H34" i="9" s="1"/>
  <c r="L34" i="9" s="1"/>
  <c r="M34" i="9" s="1"/>
  <c r="G35" i="9"/>
  <c r="H35" i="9" s="1"/>
  <c r="L35" i="9" s="1"/>
  <c r="M35" i="9" s="1"/>
  <c r="G22" i="36"/>
  <c r="H22" i="36" s="1"/>
  <c r="L22" i="36" s="1"/>
  <c r="M22" i="36" s="1"/>
  <c r="G21" i="36"/>
  <c r="H21" i="36" s="1"/>
  <c r="L21" i="36" s="1"/>
  <c r="M21" i="36" s="1"/>
  <c r="G20" i="36"/>
  <c r="H20" i="36" s="1"/>
  <c r="L20" i="36" s="1"/>
  <c r="M20" i="36" s="1"/>
  <c r="J16" i="36"/>
  <c r="H16" i="36"/>
  <c r="L16" i="36" s="1"/>
  <c r="M16" i="36" s="1"/>
  <c r="F17" i="36"/>
  <c r="G15" i="36"/>
  <c r="J15" i="36" s="1"/>
  <c r="G14" i="36"/>
  <c r="J14" i="36" s="1"/>
  <c r="G13" i="36"/>
  <c r="J13" i="36" s="1"/>
  <c r="F11" i="36"/>
  <c r="G10" i="36"/>
  <c r="J10" i="36" s="1"/>
  <c r="G9" i="36"/>
  <c r="J9" i="36" s="1"/>
  <c r="G8" i="36"/>
  <c r="J8" i="36" s="1"/>
  <c r="F5" i="36"/>
  <c r="G4" i="36"/>
  <c r="J4" i="36" s="1"/>
  <c r="G3" i="36"/>
  <c r="J3" i="36" s="1"/>
  <c r="G2" i="36"/>
  <c r="H2" i="36" s="1"/>
  <c r="L2" i="36" s="1"/>
  <c r="M2" i="36" s="1"/>
  <c r="G1" i="36"/>
  <c r="J1" i="36" s="1"/>
  <c r="J34" i="9" l="1"/>
  <c r="J35" i="9"/>
  <c r="J33" i="9"/>
  <c r="J23" i="36"/>
  <c r="J25" i="36"/>
  <c r="G17" i="36"/>
  <c r="J22" i="36"/>
  <c r="J21" i="36"/>
  <c r="J20" i="36"/>
  <c r="G11" i="36"/>
  <c r="H13" i="36"/>
  <c r="L13" i="36" s="1"/>
  <c r="M13" i="36" s="1"/>
  <c r="H14" i="36"/>
  <c r="L14" i="36" s="1"/>
  <c r="M14" i="36" s="1"/>
  <c r="H15" i="36"/>
  <c r="L15" i="36" s="1"/>
  <c r="M15" i="36" s="1"/>
  <c r="H10" i="36"/>
  <c r="L10" i="36" s="1"/>
  <c r="M10" i="36" s="1"/>
  <c r="G5" i="36"/>
  <c r="H8" i="36"/>
  <c r="L8" i="36" s="1"/>
  <c r="M8" i="36" s="1"/>
  <c r="H9" i="36"/>
  <c r="L9" i="36" s="1"/>
  <c r="M9" i="36" s="1"/>
  <c r="H4" i="36"/>
  <c r="L4" i="36" s="1"/>
  <c r="M4" i="36" s="1"/>
  <c r="H1" i="36"/>
  <c r="L1" i="36" s="1"/>
  <c r="M1" i="36" s="1"/>
  <c r="H3" i="36"/>
  <c r="L3" i="36" s="1"/>
  <c r="M3" i="36" s="1"/>
  <c r="J2" i="36"/>
  <c r="M17" i="36" l="1"/>
  <c r="M11" i="36"/>
  <c r="H5" i="36"/>
  <c r="L5" i="36" s="1"/>
  <c r="M5" i="36" s="1"/>
  <c r="J5" i="36"/>
  <c r="O22" i="21" l="1"/>
  <c r="P22" i="21" s="1"/>
  <c r="O21" i="21"/>
  <c r="P21" i="21" s="1"/>
  <c r="O20" i="21"/>
  <c r="P20" i="21" s="1"/>
  <c r="O19" i="21"/>
  <c r="P19" i="21" s="1"/>
  <c r="O18" i="21"/>
  <c r="P18" i="21" s="1"/>
  <c r="P17" i="21"/>
  <c r="O16" i="21"/>
  <c r="P16" i="21" s="1"/>
  <c r="O15" i="21"/>
  <c r="P15" i="21" s="1"/>
  <c r="O14" i="21"/>
  <c r="P14" i="21" s="1"/>
  <c r="O13" i="21"/>
  <c r="P13" i="21" s="1"/>
  <c r="O12" i="21"/>
  <c r="P12" i="21" s="1"/>
  <c r="O11" i="21"/>
  <c r="P11" i="21" s="1"/>
  <c r="O10" i="21"/>
  <c r="P10" i="21" s="1"/>
  <c r="O9" i="21"/>
  <c r="P9" i="21" s="1"/>
  <c r="O8" i="21"/>
  <c r="P8" i="21" s="1"/>
  <c r="O7" i="21"/>
  <c r="P7" i="21" s="1"/>
  <c r="O6" i="21"/>
  <c r="P6" i="21" s="1"/>
  <c r="O5" i="21"/>
  <c r="P5" i="21" s="1"/>
  <c r="P23" i="21" s="1"/>
  <c r="G31" i="9" l="1"/>
  <c r="H31" i="9" s="1"/>
  <c r="L31" i="9" s="1"/>
  <c r="M31" i="9" s="1"/>
  <c r="J31" i="9"/>
  <c r="G30" i="9"/>
  <c r="H30" i="9"/>
  <c r="L30" i="9" s="1"/>
  <c r="M30" i="9" s="1"/>
  <c r="J30" i="9"/>
  <c r="I12" i="35" l="1"/>
  <c r="F12" i="35"/>
  <c r="I8" i="34" l="1"/>
  <c r="G8" i="34"/>
  <c r="J14" i="29" l="1"/>
  <c r="B18" i="28"/>
  <c r="J8" i="29" s="1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E272" i="29"/>
  <c r="E242" i="29"/>
  <c r="E212" i="29"/>
  <c r="E182" i="29"/>
  <c r="E151" i="29"/>
  <c r="E121" i="29"/>
  <c r="E59" i="29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J50" i="29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E164" i="29"/>
  <c r="E133" i="29"/>
  <c r="E103" i="29"/>
  <c r="E71" i="29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F9" i="21"/>
  <c r="G9" i="21" s="1"/>
  <c r="F8" i="21"/>
  <c r="G8" i="21" s="1"/>
  <c r="F7" i="21"/>
  <c r="G7" i="21" s="1"/>
  <c r="G6" i="21"/>
  <c r="F6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S26" i="12"/>
  <c r="R26" i="12"/>
  <c r="Q26" i="12"/>
  <c r="Q27" i="12" s="1"/>
  <c r="S28" i="12" s="1"/>
  <c r="E53" i="29" s="1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J15" i="10"/>
  <c r="G15" i="10"/>
  <c r="G16" i="10" s="1"/>
  <c r="J17" i="10" s="1"/>
  <c r="E14" i="29" s="1"/>
  <c r="V197" i="9"/>
  <c r="G196" i="9"/>
  <c r="J196" i="9" s="1"/>
  <c r="G195" i="9"/>
  <c r="H195" i="9" s="1"/>
  <c r="L195" i="9" s="1"/>
  <c r="M195" i="9" s="1"/>
  <c r="G194" i="9"/>
  <c r="J194" i="9" s="1"/>
  <c r="G193" i="9"/>
  <c r="H193" i="9" s="1"/>
  <c r="L193" i="9" s="1"/>
  <c r="M193" i="9" s="1"/>
  <c r="V192" i="9"/>
  <c r="Y192" i="9" s="1"/>
  <c r="G192" i="9"/>
  <c r="H192" i="9" s="1"/>
  <c r="L192" i="9" s="1"/>
  <c r="M192" i="9" s="1"/>
  <c r="V191" i="9"/>
  <c r="Y191" i="9" s="1"/>
  <c r="G191" i="9"/>
  <c r="H191" i="9" s="1"/>
  <c r="L191" i="9" s="1"/>
  <c r="M191" i="9" s="1"/>
  <c r="V190" i="9"/>
  <c r="Y190" i="9" s="1"/>
  <c r="G190" i="9"/>
  <c r="H190" i="9" s="1"/>
  <c r="L190" i="9" s="1"/>
  <c r="M190" i="9" s="1"/>
  <c r="V189" i="9"/>
  <c r="Y189" i="9" s="1"/>
  <c r="G189" i="9"/>
  <c r="H189" i="9" s="1"/>
  <c r="L189" i="9" s="1"/>
  <c r="M189" i="9" s="1"/>
  <c r="V188" i="9"/>
  <c r="Y188" i="9" s="1"/>
  <c r="G188" i="9"/>
  <c r="H188" i="9" s="1"/>
  <c r="L188" i="9" s="1"/>
  <c r="M188" i="9" s="1"/>
  <c r="V187" i="9"/>
  <c r="Y187" i="9" s="1"/>
  <c r="G187" i="9"/>
  <c r="H187" i="9" s="1"/>
  <c r="L187" i="9" s="1"/>
  <c r="M187" i="9" s="1"/>
  <c r="V186" i="9"/>
  <c r="Y186" i="9" s="1"/>
  <c r="G186" i="9"/>
  <c r="H186" i="9" s="1"/>
  <c r="L186" i="9" s="1"/>
  <c r="M186" i="9" s="1"/>
  <c r="V185" i="9"/>
  <c r="Y185" i="9" s="1"/>
  <c r="G185" i="9"/>
  <c r="H185" i="9" s="1"/>
  <c r="L185" i="9" s="1"/>
  <c r="M185" i="9" s="1"/>
  <c r="V184" i="9"/>
  <c r="Y184" i="9" s="1"/>
  <c r="G184" i="9"/>
  <c r="H184" i="9" s="1"/>
  <c r="L184" i="9" s="1"/>
  <c r="M184" i="9" s="1"/>
  <c r="V183" i="9"/>
  <c r="Y183" i="9" s="1"/>
  <c r="G183" i="9"/>
  <c r="H183" i="9" s="1"/>
  <c r="L183" i="9" s="1"/>
  <c r="M183" i="9" s="1"/>
  <c r="V182" i="9"/>
  <c r="Y182" i="9" s="1"/>
  <c r="G182" i="9"/>
  <c r="H182" i="9" s="1"/>
  <c r="L182" i="9" s="1"/>
  <c r="M182" i="9" s="1"/>
  <c r="V181" i="9"/>
  <c r="Y181" i="9" s="1"/>
  <c r="G181" i="9"/>
  <c r="H181" i="9" s="1"/>
  <c r="L181" i="9" s="1"/>
  <c r="M181" i="9" s="1"/>
  <c r="V180" i="9"/>
  <c r="Y180" i="9" s="1"/>
  <c r="G180" i="9"/>
  <c r="H180" i="9" s="1"/>
  <c r="L180" i="9" s="1"/>
  <c r="M180" i="9" s="1"/>
  <c r="V179" i="9"/>
  <c r="Y179" i="9" s="1"/>
  <c r="G179" i="9"/>
  <c r="H179" i="9" s="1"/>
  <c r="L179" i="9" s="1"/>
  <c r="M179" i="9" s="1"/>
  <c r="V178" i="9"/>
  <c r="Y178" i="9" s="1"/>
  <c r="G178" i="9"/>
  <c r="H178" i="9" s="1"/>
  <c r="L178" i="9" s="1"/>
  <c r="M178" i="9" s="1"/>
  <c r="V177" i="9"/>
  <c r="Y177" i="9" s="1"/>
  <c r="G177" i="9"/>
  <c r="H177" i="9" s="1"/>
  <c r="L177" i="9" s="1"/>
  <c r="M177" i="9" s="1"/>
  <c r="V176" i="9"/>
  <c r="Y176" i="9" s="1"/>
  <c r="G176" i="9"/>
  <c r="H176" i="9" s="1"/>
  <c r="L176" i="9" s="1"/>
  <c r="M176" i="9" s="1"/>
  <c r="V175" i="9"/>
  <c r="Y175" i="9" s="1"/>
  <c r="G175" i="9"/>
  <c r="H175" i="9" s="1"/>
  <c r="L175" i="9" s="1"/>
  <c r="M175" i="9" s="1"/>
  <c r="V174" i="9"/>
  <c r="Y174" i="9" s="1"/>
  <c r="G174" i="9"/>
  <c r="H174" i="9" s="1"/>
  <c r="L174" i="9" s="1"/>
  <c r="M174" i="9" s="1"/>
  <c r="V173" i="9"/>
  <c r="W173" i="9" s="1"/>
  <c r="AA173" i="9" s="1"/>
  <c r="AB173" i="9" s="1"/>
  <c r="G173" i="9"/>
  <c r="H173" i="9" s="1"/>
  <c r="L173" i="9" s="1"/>
  <c r="M173" i="9" s="1"/>
  <c r="G172" i="9"/>
  <c r="J172" i="9" s="1"/>
  <c r="G171" i="9"/>
  <c r="H171" i="9" s="1"/>
  <c r="L171" i="9" s="1"/>
  <c r="M171" i="9" s="1"/>
  <c r="V161" i="9"/>
  <c r="W161" i="9" s="1"/>
  <c r="AA161" i="9" s="1"/>
  <c r="AB161" i="9" s="1"/>
  <c r="V160" i="9"/>
  <c r="W160" i="9" s="1"/>
  <c r="M160" i="9"/>
  <c r="V159" i="9"/>
  <c r="W159" i="9" s="1"/>
  <c r="G159" i="9"/>
  <c r="H159" i="9" s="1"/>
  <c r="L159" i="9" s="1"/>
  <c r="M159" i="9" s="1"/>
  <c r="V158" i="9"/>
  <c r="W158" i="9" s="1"/>
  <c r="Y158" i="9" s="1"/>
  <c r="G158" i="9"/>
  <c r="H158" i="9" s="1"/>
  <c r="L158" i="9" s="1"/>
  <c r="M158" i="9" s="1"/>
  <c r="V157" i="9"/>
  <c r="W157" i="9" s="1"/>
  <c r="G157" i="9"/>
  <c r="H157" i="9" s="1"/>
  <c r="L157" i="9" s="1"/>
  <c r="M157" i="9" s="1"/>
  <c r="V156" i="9"/>
  <c r="W156" i="9" s="1"/>
  <c r="Y156" i="9" s="1"/>
  <c r="G156" i="9"/>
  <c r="H156" i="9" s="1"/>
  <c r="L156" i="9" s="1"/>
  <c r="M156" i="9" s="1"/>
  <c r="V155" i="9"/>
  <c r="W155" i="9" s="1"/>
  <c r="G155" i="9"/>
  <c r="H155" i="9" s="1"/>
  <c r="L155" i="9" s="1"/>
  <c r="M155" i="9" s="1"/>
  <c r="V154" i="9"/>
  <c r="W154" i="9" s="1"/>
  <c r="Y154" i="9" s="1"/>
  <c r="G154" i="9"/>
  <c r="H154" i="9" s="1"/>
  <c r="L154" i="9" s="1"/>
  <c r="M154" i="9" s="1"/>
  <c r="V153" i="9"/>
  <c r="W153" i="9" s="1"/>
  <c r="G153" i="9"/>
  <c r="H153" i="9" s="1"/>
  <c r="L153" i="9" s="1"/>
  <c r="M153" i="9" s="1"/>
  <c r="V152" i="9"/>
  <c r="W152" i="9" s="1"/>
  <c r="Y152" i="9" s="1"/>
  <c r="G152" i="9"/>
  <c r="H152" i="9" s="1"/>
  <c r="L152" i="9" s="1"/>
  <c r="M152" i="9" s="1"/>
  <c r="V151" i="9"/>
  <c r="W151" i="9" s="1"/>
  <c r="G151" i="9"/>
  <c r="H151" i="9" s="1"/>
  <c r="L151" i="9" s="1"/>
  <c r="M151" i="9" s="1"/>
  <c r="V150" i="9"/>
  <c r="W150" i="9" s="1"/>
  <c r="Y150" i="9" s="1"/>
  <c r="G150" i="9"/>
  <c r="H150" i="9" s="1"/>
  <c r="L150" i="9" s="1"/>
  <c r="M150" i="9" s="1"/>
  <c r="V149" i="9"/>
  <c r="W149" i="9" s="1"/>
  <c r="Y149" i="9" s="1"/>
  <c r="G149" i="9"/>
  <c r="H149" i="9" s="1"/>
  <c r="L149" i="9" s="1"/>
  <c r="M149" i="9" s="1"/>
  <c r="V148" i="9"/>
  <c r="W148" i="9" s="1"/>
  <c r="Y148" i="9" s="1"/>
  <c r="G148" i="9"/>
  <c r="H148" i="9" s="1"/>
  <c r="L148" i="9" s="1"/>
  <c r="M148" i="9" s="1"/>
  <c r="W147" i="9"/>
  <c r="Y147" i="9" s="1"/>
  <c r="V147" i="9"/>
  <c r="G147" i="9"/>
  <c r="H147" i="9" s="1"/>
  <c r="L147" i="9" s="1"/>
  <c r="M147" i="9" s="1"/>
  <c r="V146" i="9"/>
  <c r="W146" i="9" s="1"/>
  <c r="Y146" i="9" s="1"/>
  <c r="G146" i="9"/>
  <c r="H146" i="9" s="1"/>
  <c r="L146" i="9" s="1"/>
  <c r="M146" i="9" s="1"/>
  <c r="V145" i="9"/>
  <c r="W145" i="9" s="1"/>
  <c r="Y145" i="9" s="1"/>
  <c r="G145" i="9"/>
  <c r="H145" i="9" s="1"/>
  <c r="L145" i="9" s="1"/>
  <c r="M145" i="9" s="1"/>
  <c r="V144" i="9"/>
  <c r="W144" i="9" s="1"/>
  <c r="Y144" i="9" s="1"/>
  <c r="G144" i="9"/>
  <c r="H144" i="9" s="1"/>
  <c r="L144" i="9" s="1"/>
  <c r="M144" i="9" s="1"/>
  <c r="W143" i="9"/>
  <c r="Y143" i="9" s="1"/>
  <c r="V143" i="9"/>
  <c r="G143" i="9"/>
  <c r="H143" i="9" s="1"/>
  <c r="L143" i="9" s="1"/>
  <c r="M143" i="9" s="1"/>
  <c r="V142" i="9"/>
  <c r="G142" i="9"/>
  <c r="H142" i="9" s="1"/>
  <c r="L142" i="9" s="1"/>
  <c r="M142" i="9" s="1"/>
  <c r="G141" i="9"/>
  <c r="J141" i="9" s="1"/>
  <c r="V128" i="9"/>
  <c r="W128" i="9" s="1"/>
  <c r="AA128" i="9" s="1"/>
  <c r="AB128" i="9" s="1"/>
  <c r="V127" i="9"/>
  <c r="Y127" i="9" s="1"/>
  <c r="G127" i="9"/>
  <c r="H127" i="9" s="1"/>
  <c r="L127" i="9" s="1"/>
  <c r="M127" i="9" s="1"/>
  <c r="V126" i="9"/>
  <c r="Y126" i="9" s="1"/>
  <c r="G126" i="9"/>
  <c r="H126" i="9" s="1"/>
  <c r="L126" i="9" s="1"/>
  <c r="M126" i="9" s="1"/>
  <c r="V125" i="9"/>
  <c r="Y125" i="9" s="1"/>
  <c r="G125" i="9"/>
  <c r="H125" i="9" s="1"/>
  <c r="L125" i="9" s="1"/>
  <c r="M125" i="9" s="1"/>
  <c r="V124" i="9"/>
  <c r="Y124" i="9" s="1"/>
  <c r="G124" i="9"/>
  <c r="H124" i="9" s="1"/>
  <c r="L124" i="9" s="1"/>
  <c r="M124" i="9" s="1"/>
  <c r="V123" i="9"/>
  <c r="Y123" i="9" s="1"/>
  <c r="G123" i="9"/>
  <c r="H123" i="9" s="1"/>
  <c r="L123" i="9" s="1"/>
  <c r="M123" i="9" s="1"/>
  <c r="V122" i="9"/>
  <c r="Y122" i="9" s="1"/>
  <c r="G122" i="9"/>
  <c r="H122" i="9" s="1"/>
  <c r="L122" i="9" s="1"/>
  <c r="M122" i="9" s="1"/>
  <c r="V121" i="9"/>
  <c r="Y121" i="9" s="1"/>
  <c r="G121" i="9"/>
  <c r="H121" i="9" s="1"/>
  <c r="L121" i="9" s="1"/>
  <c r="M121" i="9" s="1"/>
  <c r="V120" i="9"/>
  <c r="Y120" i="9" s="1"/>
  <c r="G120" i="9"/>
  <c r="H120" i="9" s="1"/>
  <c r="L120" i="9" s="1"/>
  <c r="M120" i="9" s="1"/>
  <c r="V119" i="9"/>
  <c r="Y119" i="9" s="1"/>
  <c r="G119" i="9"/>
  <c r="H119" i="9" s="1"/>
  <c r="L119" i="9" s="1"/>
  <c r="M119" i="9" s="1"/>
  <c r="V118" i="9"/>
  <c r="Y118" i="9" s="1"/>
  <c r="G118" i="9"/>
  <c r="H118" i="9" s="1"/>
  <c r="L118" i="9" s="1"/>
  <c r="M118" i="9" s="1"/>
  <c r="V117" i="9"/>
  <c r="Y117" i="9" s="1"/>
  <c r="G117" i="9"/>
  <c r="H117" i="9" s="1"/>
  <c r="L117" i="9" s="1"/>
  <c r="M117" i="9" s="1"/>
  <c r="V116" i="9"/>
  <c r="Y116" i="9" s="1"/>
  <c r="G116" i="9"/>
  <c r="H116" i="9" s="1"/>
  <c r="L116" i="9" s="1"/>
  <c r="M116" i="9" s="1"/>
  <c r="V115" i="9"/>
  <c r="Y115" i="9" s="1"/>
  <c r="G115" i="9"/>
  <c r="H115" i="9" s="1"/>
  <c r="L115" i="9" s="1"/>
  <c r="M115" i="9" s="1"/>
  <c r="V114" i="9"/>
  <c r="Y114" i="9" s="1"/>
  <c r="G114" i="9"/>
  <c r="H114" i="9" s="1"/>
  <c r="L114" i="9" s="1"/>
  <c r="M114" i="9" s="1"/>
  <c r="V113" i="9"/>
  <c r="Y113" i="9" s="1"/>
  <c r="G113" i="9"/>
  <c r="H113" i="9" s="1"/>
  <c r="L113" i="9" s="1"/>
  <c r="M113" i="9" s="1"/>
  <c r="V112" i="9"/>
  <c r="Y112" i="9" s="1"/>
  <c r="G112" i="9"/>
  <c r="H112" i="9" s="1"/>
  <c r="L112" i="9" s="1"/>
  <c r="M112" i="9" s="1"/>
  <c r="V111" i="9"/>
  <c r="Y111" i="9" s="1"/>
  <c r="G111" i="9"/>
  <c r="V110" i="9"/>
  <c r="W110" i="9" s="1"/>
  <c r="AA110" i="9" s="1"/>
  <c r="AB110" i="9" s="1"/>
  <c r="G110" i="9"/>
  <c r="H110" i="9" s="1"/>
  <c r="L110" i="9" s="1"/>
  <c r="M110" i="9" s="1"/>
  <c r="G109" i="9"/>
  <c r="AB99" i="9"/>
  <c r="Y99" i="9"/>
  <c r="V99" i="9"/>
  <c r="V100" i="9" s="1"/>
  <c r="Z101" i="9" s="1"/>
  <c r="E175" i="29" s="1"/>
  <c r="M98" i="9"/>
  <c r="J98" i="9"/>
  <c r="G98" i="9"/>
  <c r="G99" i="9" s="1"/>
  <c r="AB69" i="9"/>
  <c r="Y69" i="9"/>
  <c r="V69" i="9"/>
  <c r="V70" i="9" s="1"/>
  <c r="M68" i="9"/>
  <c r="J68" i="9"/>
  <c r="G68" i="9"/>
  <c r="G69" i="9" s="1"/>
  <c r="AB40" i="9"/>
  <c r="Y40" i="9"/>
  <c r="V40" i="9"/>
  <c r="V41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4" i="6"/>
  <c r="T503" i="6"/>
  <c r="T505" i="6" s="1"/>
  <c r="R503" i="6"/>
  <c r="I503" i="6"/>
  <c r="G503" i="6"/>
  <c r="G504" i="6" s="1"/>
  <c r="R435" i="6"/>
  <c r="T434" i="6"/>
  <c r="T436" i="6" s="1"/>
  <c r="R434" i="6"/>
  <c r="I434" i="6"/>
  <c r="G434" i="6"/>
  <c r="G435" i="6" s="1"/>
  <c r="R363" i="6"/>
  <c r="T362" i="6"/>
  <c r="T364" i="6" s="1"/>
  <c r="E292" i="29" s="1"/>
  <c r="R362" i="6"/>
  <c r="I362" i="6"/>
  <c r="G362" i="6"/>
  <c r="G363" i="6" s="1"/>
  <c r="R281" i="6"/>
  <c r="T280" i="6"/>
  <c r="T282" i="6" s="1"/>
  <c r="E231" i="29" s="1"/>
  <c r="R280" i="6"/>
  <c r="G280" i="6"/>
  <c r="G281" i="6" s="1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80" i="6" s="1"/>
  <c r="I214" i="6"/>
  <c r="R201" i="6"/>
  <c r="R200" i="6"/>
  <c r="G200" i="6"/>
  <c r="G201" i="6" s="1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T183" i="6"/>
  <c r="I183" i="6"/>
  <c r="T182" i="6"/>
  <c r="I182" i="6"/>
  <c r="T181" i="6"/>
  <c r="I181" i="6"/>
  <c r="I180" i="6"/>
  <c r="T179" i="6"/>
  <c r="I179" i="6"/>
  <c r="T178" i="6"/>
  <c r="I178" i="6"/>
  <c r="T177" i="6"/>
  <c r="I177" i="6"/>
  <c r="T176" i="6"/>
  <c r="I176" i="6"/>
  <c r="T175" i="6"/>
  <c r="I175" i="6"/>
  <c r="T174" i="6"/>
  <c r="I174" i="6"/>
  <c r="T173" i="6"/>
  <c r="I173" i="6"/>
  <c r="T172" i="6"/>
  <c r="T200" i="6" s="1"/>
  <c r="T202" i="6" s="1"/>
  <c r="E171" i="29" s="1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200" i="6" s="1"/>
  <c r="I152" i="6"/>
  <c r="R133" i="6"/>
  <c r="T132" i="6"/>
  <c r="T134" i="6" s="1"/>
  <c r="E110" i="29" s="1"/>
  <c r="R132" i="6"/>
  <c r="I132" i="6"/>
  <c r="G132" i="6"/>
  <c r="G133" i="6" s="1"/>
  <c r="X89" i="6"/>
  <c r="T64" i="6"/>
  <c r="R64" i="6"/>
  <c r="R65" i="6" s="1"/>
  <c r="I64" i="6"/>
  <c r="G64" i="6"/>
  <c r="G65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V22" i="5"/>
  <c r="S22" i="5"/>
  <c r="S23" i="5" s="1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I224" i="2"/>
  <c r="F224" i="2"/>
  <c r="F225" i="2" s="1"/>
  <c r="U165" i="2"/>
  <c r="R165" i="2"/>
  <c r="R166" i="2" s="1"/>
  <c r="I165" i="2"/>
  <c r="F165" i="2"/>
  <c r="F166" i="2" s="1"/>
  <c r="I108" i="2"/>
  <c r="F108" i="2"/>
  <c r="F109" i="2" s="1"/>
  <c r="U107" i="2"/>
  <c r="R107" i="2"/>
  <c r="R108" i="2" s="1"/>
  <c r="U50" i="2"/>
  <c r="R50" i="2"/>
  <c r="R51" i="2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T36" i="13" l="1"/>
  <c r="Z42" i="9"/>
  <c r="E52" i="29" s="1"/>
  <c r="K100" i="9"/>
  <c r="E144" i="29" s="1"/>
  <c r="J110" i="9"/>
  <c r="J112" i="9"/>
  <c r="W112" i="9"/>
  <c r="AA112" i="9" s="1"/>
  <c r="AB112" i="9" s="1"/>
  <c r="J114" i="9"/>
  <c r="W114" i="9"/>
  <c r="AA114" i="9" s="1"/>
  <c r="AB114" i="9" s="1"/>
  <c r="J116" i="9"/>
  <c r="W116" i="9"/>
  <c r="AA116" i="9" s="1"/>
  <c r="AB116" i="9" s="1"/>
  <c r="J118" i="9"/>
  <c r="W118" i="9"/>
  <c r="AA118" i="9" s="1"/>
  <c r="AB118" i="9" s="1"/>
  <c r="J120" i="9"/>
  <c r="W120" i="9"/>
  <c r="AA120" i="9" s="1"/>
  <c r="AB120" i="9" s="1"/>
  <c r="J122" i="9"/>
  <c r="W122" i="9"/>
  <c r="AA122" i="9" s="1"/>
  <c r="AB122" i="9" s="1"/>
  <c r="J124" i="9"/>
  <c r="W124" i="9"/>
  <c r="AA124" i="9" s="1"/>
  <c r="AB124" i="9" s="1"/>
  <c r="J126" i="9"/>
  <c r="W126" i="9"/>
  <c r="AA126" i="9" s="1"/>
  <c r="AB126" i="9" s="1"/>
  <c r="Y128" i="9"/>
  <c r="H141" i="9"/>
  <c r="L141" i="9" s="1"/>
  <c r="V163" i="9"/>
  <c r="V164" i="9" s="1"/>
  <c r="J152" i="9"/>
  <c r="J154" i="9"/>
  <c r="J156" i="9"/>
  <c r="J158" i="9"/>
  <c r="Y161" i="9"/>
  <c r="J173" i="9"/>
  <c r="J175" i="9"/>
  <c r="W175" i="9"/>
  <c r="AA175" i="9" s="1"/>
  <c r="AB175" i="9" s="1"/>
  <c r="J177" i="9"/>
  <c r="W177" i="9"/>
  <c r="AA177" i="9" s="1"/>
  <c r="AB177" i="9" s="1"/>
  <c r="J179" i="9"/>
  <c r="W179" i="9"/>
  <c r="AA179" i="9" s="1"/>
  <c r="AB179" i="9" s="1"/>
  <c r="J181" i="9"/>
  <c r="W181" i="9"/>
  <c r="AA181" i="9" s="1"/>
  <c r="AB181" i="9" s="1"/>
  <c r="J183" i="9"/>
  <c r="W183" i="9"/>
  <c r="AA183" i="9" s="1"/>
  <c r="AB183" i="9" s="1"/>
  <c r="J185" i="9"/>
  <c r="W185" i="9"/>
  <c r="AA185" i="9" s="1"/>
  <c r="AB185" i="9" s="1"/>
  <c r="J187" i="9"/>
  <c r="W187" i="9"/>
  <c r="AA187" i="9" s="1"/>
  <c r="AB187" i="9" s="1"/>
  <c r="J189" i="9"/>
  <c r="W189" i="9"/>
  <c r="AA189" i="9" s="1"/>
  <c r="AB189" i="9" s="1"/>
  <c r="J191" i="9"/>
  <c r="W191" i="9"/>
  <c r="AA191" i="9" s="1"/>
  <c r="AB191" i="9" s="1"/>
  <c r="J193" i="9"/>
  <c r="H194" i="9"/>
  <c r="L194" i="9" s="1"/>
  <c r="M194" i="9" s="1"/>
  <c r="U17" i="10"/>
  <c r="T66" i="6"/>
  <c r="E48" i="29" s="1"/>
  <c r="V24" i="5"/>
  <c r="E46" i="29" s="1"/>
  <c r="U52" i="2"/>
  <c r="E43" i="29" s="1"/>
  <c r="I38" i="3"/>
  <c r="E8" i="29" s="1"/>
  <c r="H29" i="9"/>
  <c r="L29" i="9" s="1"/>
  <c r="M29" i="9" s="1"/>
  <c r="J52" i="4"/>
  <c r="E45" i="29" s="1"/>
  <c r="U109" i="2"/>
  <c r="E105" i="29" s="1"/>
  <c r="I110" i="2"/>
  <c r="E73" i="29" s="1"/>
  <c r="I167" i="2"/>
  <c r="E135" i="29" s="1"/>
  <c r="U167" i="2"/>
  <c r="E166" i="29" s="1"/>
  <c r="I226" i="2"/>
  <c r="E196" i="29" s="1"/>
  <c r="U227" i="2"/>
  <c r="E226" i="29" s="1"/>
  <c r="H25" i="9"/>
  <c r="L25" i="9" s="1"/>
  <c r="M25" i="9" s="1"/>
  <c r="I19" i="1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70" i="9"/>
  <c r="E82" i="29" s="1"/>
  <c r="Y151" i="9"/>
  <c r="AA151" i="9"/>
  <c r="AB151" i="9" s="1"/>
  <c r="Y153" i="9"/>
  <c r="AA153" i="9"/>
  <c r="AB153" i="9" s="1"/>
  <c r="Y155" i="9"/>
  <c r="AA155" i="9"/>
  <c r="AB155" i="9" s="1"/>
  <c r="Y157" i="9"/>
  <c r="AA157" i="9"/>
  <c r="AB157" i="9" s="1"/>
  <c r="Y159" i="9"/>
  <c r="AA159" i="9"/>
  <c r="AB159" i="9" s="1"/>
  <c r="Y160" i="9"/>
  <c r="AA160" i="9"/>
  <c r="AB160" i="9" s="1"/>
  <c r="G39" i="9"/>
  <c r="G40" i="9" s="1"/>
  <c r="H5" i="9"/>
  <c r="L5" i="9" s="1"/>
  <c r="M5" i="9" s="1"/>
  <c r="H23" i="9"/>
  <c r="L23" i="9" s="1"/>
  <c r="M23" i="9" s="1"/>
  <c r="H27" i="9"/>
  <c r="L27" i="9" s="1"/>
  <c r="M27" i="9" s="1"/>
  <c r="Z71" i="9"/>
  <c r="E114" i="29" s="1"/>
  <c r="G129" i="9"/>
  <c r="G130" i="9" s="1"/>
  <c r="H109" i="9"/>
  <c r="L109" i="9" s="1"/>
  <c r="M109" i="9" s="1"/>
  <c r="H111" i="9"/>
  <c r="L111" i="9" s="1"/>
  <c r="M111" i="9" s="1"/>
  <c r="J111" i="9"/>
  <c r="V130" i="9"/>
  <c r="V131" i="9" s="1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J121" i="9"/>
  <c r="W121" i="9"/>
  <c r="AA121" i="9" s="1"/>
  <c r="AB121" i="9" s="1"/>
  <c r="J123" i="9"/>
  <c r="W123" i="9"/>
  <c r="AA123" i="9" s="1"/>
  <c r="AB123" i="9" s="1"/>
  <c r="J125" i="9"/>
  <c r="W125" i="9"/>
  <c r="AA125" i="9" s="1"/>
  <c r="AB125" i="9" s="1"/>
  <c r="J127" i="9"/>
  <c r="W127" i="9"/>
  <c r="AA127" i="9" s="1"/>
  <c r="AB127" i="9" s="1"/>
  <c r="W142" i="9"/>
  <c r="Y142" i="9" s="1"/>
  <c r="Y163" i="9" s="1"/>
  <c r="J151" i="9"/>
  <c r="AA152" i="9"/>
  <c r="AB152" i="9" s="1"/>
  <c r="J153" i="9"/>
  <c r="AA154" i="9"/>
  <c r="AB154" i="9" s="1"/>
  <c r="J155" i="9"/>
  <c r="AA156" i="9"/>
  <c r="AB156" i="9" s="1"/>
  <c r="J157" i="9"/>
  <c r="AA158" i="9"/>
  <c r="AB158" i="9" s="1"/>
  <c r="J159" i="9"/>
  <c r="J171" i="9"/>
  <c r="H172" i="9"/>
  <c r="L172" i="9" s="1"/>
  <c r="M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6" i="9"/>
  <c r="W186" i="9"/>
  <c r="AA186" i="9" s="1"/>
  <c r="AB186" i="9" s="1"/>
  <c r="J188" i="9"/>
  <c r="W188" i="9"/>
  <c r="AA188" i="9" s="1"/>
  <c r="AB188" i="9" s="1"/>
  <c r="J190" i="9"/>
  <c r="W190" i="9"/>
  <c r="AA190" i="9" s="1"/>
  <c r="AB190" i="9" s="1"/>
  <c r="J192" i="9"/>
  <c r="W192" i="9"/>
  <c r="AA192" i="9" s="1"/>
  <c r="AB192" i="9" s="1"/>
  <c r="J195" i="9"/>
  <c r="H196" i="9"/>
  <c r="L196" i="9" s="1"/>
  <c r="M196" i="9" s="1"/>
  <c r="J15" i="8"/>
  <c r="E11" i="29" s="1"/>
  <c r="I66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41" i="9"/>
  <c r="M161" i="9" s="1"/>
  <c r="L161" i="9"/>
  <c r="E80" i="29"/>
  <c r="E112" i="29"/>
  <c r="I134" i="6"/>
  <c r="E78" i="29" s="1"/>
  <c r="I202" i="6"/>
  <c r="E140" i="29" s="1"/>
  <c r="E156" i="29" s="1"/>
  <c r="G3" i="30" s="1"/>
  <c r="G6" i="30" s="1"/>
  <c r="G15" i="30" s="1"/>
  <c r="I282" i="6"/>
  <c r="E201" i="29" s="1"/>
  <c r="I364" i="6"/>
  <c r="E261" i="29" s="1"/>
  <c r="I436" i="6"/>
  <c r="E323" i="29" s="1"/>
  <c r="I505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M129" i="9"/>
  <c r="AB130" i="9"/>
  <c r="Z165" i="9"/>
  <c r="E296" i="29" s="1"/>
  <c r="W197" i="9"/>
  <c r="AA197" i="9" s="1"/>
  <c r="AB197" i="9" s="1"/>
  <c r="Y197" i="9"/>
  <c r="T58" i="13"/>
  <c r="U56" i="13"/>
  <c r="T80" i="13"/>
  <c r="U78" i="13"/>
  <c r="J3" i="9"/>
  <c r="J142" i="9"/>
  <c r="J143" i="9"/>
  <c r="AA143" i="9"/>
  <c r="AB143" i="9" s="1"/>
  <c r="J144" i="9"/>
  <c r="AA144" i="9"/>
  <c r="AB144" i="9" s="1"/>
  <c r="J145" i="9"/>
  <c r="AA145" i="9"/>
  <c r="AB145" i="9" s="1"/>
  <c r="J146" i="9"/>
  <c r="AA146" i="9"/>
  <c r="AB146" i="9" s="1"/>
  <c r="J147" i="9"/>
  <c r="AA147" i="9"/>
  <c r="AB147" i="9" s="1"/>
  <c r="J148" i="9"/>
  <c r="AA148" i="9"/>
  <c r="AB148" i="9" s="1"/>
  <c r="J149" i="9"/>
  <c r="AA149" i="9"/>
  <c r="AB149" i="9" s="1"/>
  <c r="J150" i="9"/>
  <c r="G161" i="9"/>
  <c r="G162" i="9" s="1"/>
  <c r="G197" i="9"/>
  <c r="G198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9" i="9"/>
  <c r="J129" i="9" s="1"/>
  <c r="K131" i="9" s="1"/>
  <c r="E205" i="29" s="1"/>
  <c r="Y110" i="9"/>
  <c r="V199" i="9"/>
  <c r="V200" i="9" s="1"/>
  <c r="Y173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J161" i="9" l="1"/>
  <c r="Y130" i="9"/>
  <c r="Z132" i="9" s="1"/>
  <c r="E235" i="29" s="1"/>
  <c r="E247" i="29" s="1"/>
  <c r="J3" i="30" s="1"/>
  <c r="J6" i="30" s="1"/>
  <c r="J15" i="30" s="1"/>
  <c r="AA142" i="9"/>
  <c r="AB142" i="9" s="1"/>
  <c r="AB199" i="9"/>
  <c r="M197" i="9"/>
  <c r="E63" i="29"/>
  <c r="D3" i="30" s="1"/>
  <c r="D6" i="30" s="1"/>
  <c r="D15" i="30" s="1"/>
  <c r="E94" i="29"/>
  <c r="E3" i="30" s="1"/>
  <c r="E6" i="30" s="1"/>
  <c r="E15" i="30" s="1"/>
  <c r="J197" i="9"/>
  <c r="K199" i="9" s="1"/>
  <c r="E327" i="29" s="1"/>
  <c r="E339" i="29" s="1"/>
  <c r="M3" i="30" s="1"/>
  <c r="M6" i="30" s="1"/>
  <c r="M15" i="30" s="1"/>
  <c r="K163" i="9"/>
  <c r="E265" i="29" s="1"/>
  <c r="E277" i="29" s="1"/>
  <c r="K3" i="30" s="1"/>
  <c r="K6" i="30" s="1"/>
  <c r="K15" i="30" s="1"/>
  <c r="E308" i="29"/>
  <c r="L3" i="30" s="1"/>
  <c r="L6" i="30" s="1"/>
  <c r="L15" i="30" s="1"/>
  <c r="M39" i="9"/>
  <c r="E217" i="29"/>
  <c r="I3" i="30" s="1"/>
  <c r="I6" i="30" s="1"/>
  <c r="I15" i="30" s="1"/>
  <c r="F15" i="30"/>
  <c r="AB163" i="9"/>
  <c r="Y199" i="9"/>
  <c r="Z201" i="9" s="1"/>
  <c r="J39" i="9"/>
  <c r="K41" i="9" s="1"/>
  <c r="E16" i="29" s="1"/>
  <c r="E32" i="29" s="1"/>
  <c r="C3" i="30" s="1"/>
  <c r="C6" i="30" s="1"/>
  <c r="C15" i="30" s="1"/>
  <c r="O15" i="30" l="1"/>
  <c r="AA84" i="6"/>
</calcChain>
</file>

<file path=xl/sharedStrings.xml><?xml version="1.0" encoding="utf-8"?>
<sst xmlns="http://schemas.openxmlformats.org/spreadsheetml/2006/main" count="11499" uniqueCount="975">
  <si>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</si>
  <si>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</si>
  <si>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</si>
  <si>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</si>
  <si>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</si>
  <si>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</si>
  <si>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</si>
  <si>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</si>
  <si>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</si>
  <si>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</si>
  <si>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</si>
  <si>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</si>
  <si>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</si>
  <si>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</si>
  <si>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</si>
  <si>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</si>
  <si>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</si>
  <si>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</si>
  <si>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</si>
  <si>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</si>
  <si>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</si>
  <si>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</si>
  <si>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</si>
  <si>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</si>
  <si>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</si>
  <si>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</si>
  <si>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</si>
  <si>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</si>
  <si>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</si>
  <si>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</si>
  <si>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</si>
  <si>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</si>
  <si>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</si>
  <si>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</si>
  <si>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</si>
  <si>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</si>
  <si>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</si>
  <si>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</si>
  <si>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</si>
  <si>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</si>
  <si>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</si>
  <si>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</si>
  <si>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</si>
  <si>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</si>
  <si>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</si>
  <si>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</si>
  <si>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</si>
  <si>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</si>
  <si>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</si>
  <si>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</si>
  <si>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</si>
  <si>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</si>
  <si>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</si>
  <si>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</si>
  <si>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</si>
  <si>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</si>
  <si>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</si>
  <si>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</si>
  <si>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</si>
  <si>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</si>
  <si>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</si>
  <si>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</si>
  <si>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</si>
  <si>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</si>
  <si>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</si>
  <si>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</si>
  <si>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</si>
  <si>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</si>
  <si>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</si>
  <si>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</si>
  <si>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</si>
  <si>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</si>
  <si>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</si>
  <si>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</si>
  <si>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</si>
  <si>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</si>
  <si>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</si>
  <si>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</si>
  <si>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</si>
  <si>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</si>
  <si>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</si>
  <si>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</si>
  <si>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</si>
  <si>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</si>
  <si>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</si>
  <si>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</si>
  <si>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</si>
  <si>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</si>
  <si>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</si>
  <si>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</si>
  <si>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</si>
  <si>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</si>
  <si>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</si>
  <si>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</si>
  <si>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</si>
  <si>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</si>
  <si>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</si>
  <si>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</si>
  <si>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</si>
  <si>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</si>
  <si>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</si>
  <si>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</si>
  <si>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</si>
  <si>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</si>
  <si>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</si>
  <si>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</si>
  <si>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</si>
  <si>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</si>
  <si>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</si>
  <si>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</si>
  <si>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</si>
  <si>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</si>
  <si>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</si>
  <si>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</si>
  <si>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</si>
  <si>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</si>
  <si>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</si>
  <si>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</si>
  <si>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</si>
  <si>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</si>
  <si>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</si>
  <si>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</si>
  <si>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</si>
  <si>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</si>
  <si>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</si>
  <si>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</si>
  <si>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</si>
  <si>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</si>
  <si>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</si>
  <si>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</si>
  <si>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</si>
  <si>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</si>
  <si>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</si>
  <si>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</si>
  <si>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</si>
  <si>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</si>
  <si>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</si>
  <si>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</si>
  <si>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</si>
  <si>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</si>
  <si>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</si>
  <si>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</si>
  <si>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</si>
  <si>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</si>
  <si>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</si>
  <si>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</si>
  <si>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</si>
  <si>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</si>
  <si>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</si>
  <si>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</si>
  <si>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</si>
  <si>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</si>
  <si>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</si>
  <si>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</si>
  <si>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</si>
  <si>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</si>
  <si>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</si>
  <si>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</si>
  <si>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</si>
  <si>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</si>
  <si>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</si>
  <si>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</si>
  <si>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</si>
  <si>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</si>
  <si>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</si>
  <si>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</si>
  <si>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</si>
  <si>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</si>
  <si>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</si>
  <si>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</si>
  <si>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</si>
  <si>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</si>
  <si>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</si>
  <si>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</si>
  <si>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</si>
  <si>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</si>
  <si>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</si>
  <si>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</si>
  <si>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</si>
  <si>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</si>
  <si>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</si>
  <si>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</si>
  <si>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</si>
  <si>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</si>
  <si>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</si>
  <si>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</si>
  <si>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</si>
  <si>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</si>
  <si>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</si>
  <si>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</si>
  <si>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</si>
  <si>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</si>
  <si>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</si>
  <si>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</si>
  <si>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</si>
  <si>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</si>
  <si>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</si>
  <si>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</si>
  <si>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</si>
  <si>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</si>
  <si>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</si>
  <si>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</si>
  <si>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</si>
  <si>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</si>
  <si>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</si>
  <si>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</si>
  <si>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</si>
  <si>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</si>
  <si>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</si>
  <si>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</si>
  <si>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</si>
  <si>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</si>
  <si>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</si>
  <si>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</si>
  <si>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</si>
  <si>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</si>
  <si>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</si>
  <si>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</si>
  <si>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</si>
  <si>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</si>
  <si>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</si>
  <si>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</si>
  <si>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</si>
  <si>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</si>
  <si>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</si>
  <si>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</si>
  <si>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</si>
  <si>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</si>
  <si>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</si>
  <si>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</si>
  <si>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</si>
  <si>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</si>
  <si>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</si>
  <si>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</si>
  <si>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</si>
  <si>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</si>
  <si>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</si>
  <si>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</si>
  <si>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</si>
  <si>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</si>
  <si>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</si>
  <si>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</si>
  <si>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</si>
  <si>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</si>
  <si>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</si>
  <si>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</si>
  <si>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</si>
  <si>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</si>
  <si>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</si>
  <si>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</si>
  <si>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</si>
  <si>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</si>
  <si>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</si>
  <si>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</si>
  <si>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</si>
  <si>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</si>
  <si>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</si>
  <si>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</si>
  <si>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</si>
  <si>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</si>
  <si>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</si>
  <si>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</si>
  <si>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</si>
  <si>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</si>
  <si>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</si>
  <si>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</si>
  <si>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</si>
  <si>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</si>
  <si>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</si>
  <si>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</si>
  <si>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</si>
  <si>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</si>
  <si>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</si>
  <si>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</si>
  <si>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</si>
  <si>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</si>
  <si>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</si>
  <si>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</si>
  <si>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</si>
  <si>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</si>
  <si>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</si>
  <si>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</si>
  <si>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</si>
  <si>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</si>
  <si>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</si>
  <si>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</si>
  <si>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</si>
  <si>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</si>
  <si>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</si>
  <si>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</si>
  <si>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</si>
  <si>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</si>
  <si>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</si>
  <si>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</si>
  <si>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</si>
  <si>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</si>
  <si>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</si>
  <si>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</si>
  <si>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</si>
  <si>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</si>
  <si>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</si>
  <si>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</si>
  <si>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</si>
  <si>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</si>
  <si>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</si>
  <si>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</si>
  <si>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</si>
  <si>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</si>
  <si>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</si>
  <si>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</si>
  <si>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</si>
  <si>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</si>
  <si>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</si>
  <si>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</si>
  <si>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</si>
  <si>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</si>
  <si>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</si>
  <si>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</si>
  <si>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</si>
  <si>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</si>
  <si>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</si>
  <si>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</si>
  <si>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</si>
  <si>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</si>
  <si>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</si>
  <si>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</si>
  <si>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</si>
  <si>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</si>
  <si>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</si>
  <si>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</si>
  <si>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</si>
  <si>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</si>
  <si>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</si>
  <si>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</si>
  <si>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</si>
  <si>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</si>
  <si>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</si>
  <si>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</si>
  <si>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</si>
  <si>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</si>
  <si>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</si>
  <si>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</si>
  <si>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</si>
  <si>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</si>
  <si>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</si>
  <si>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</si>
  <si>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</si>
  <si>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</si>
  <si>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</si>
  <si>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</si>
  <si>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</si>
  <si>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</si>
  <si>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</si>
  <si>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</si>
  <si>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</si>
  <si>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</si>
  <si>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</si>
  <si>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</si>
  <si>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</si>
  <si>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</si>
  <si>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</si>
  <si>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</si>
  <si>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</si>
  <si>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</si>
  <si>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</si>
  <si>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</si>
  <si>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</si>
  <si>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</si>
  <si>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</si>
  <si>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</si>
  <si>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</si>
  <si>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</si>
  <si>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</si>
  <si>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</si>
  <si>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</si>
  <si>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</si>
  <si>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</si>
  <si>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</si>
  <si>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</si>
  <si>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</si>
  <si>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</si>
  <si>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</si>
  <si>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</si>
  <si>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</si>
  <si>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</si>
  <si>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</si>
  <si>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</si>
  <si>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</si>
  <si>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</si>
  <si>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</si>
  <si>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</si>
  <si>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</si>
  <si>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</si>
  <si>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</si>
  <si>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</si>
  <si>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</si>
  <si>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</si>
  <si>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</si>
  <si>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</si>
  <si>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</si>
  <si>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</si>
  <si>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</si>
  <si>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</si>
  <si>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</si>
  <si>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</si>
  <si>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</si>
  <si>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</si>
  <si>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</si>
  <si>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</si>
  <si>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</si>
  <si>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</si>
  <si>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</si>
  <si>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</si>
  <si>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</si>
  <si>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</si>
  <si>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</si>
  <si>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</si>
  <si>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</si>
  <si>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</si>
  <si>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</si>
  <si>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</si>
  <si>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</si>
  <si>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</si>
  <si>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</si>
  <si>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</si>
  <si>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</si>
  <si>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</si>
  <si>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</si>
  <si>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</si>
  <si>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</si>
  <si>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</si>
  <si>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</si>
  <si>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</si>
  <si>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</si>
  <si>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</si>
  <si>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</si>
  <si>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</si>
  <si>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</si>
  <si>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</si>
  <si>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</si>
  <si>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</si>
  <si>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</si>
  <si>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</si>
  <si>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</si>
  <si>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</si>
  <si>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</si>
  <si>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</si>
  <si>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</si>
  <si>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</si>
  <si>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</si>
  <si>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</si>
  <si>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</si>
  <si>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</si>
  <si>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</si>
  <si>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</si>
  <si>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</si>
  <si>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</si>
  <si>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</si>
  <si>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</si>
  <si>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</si>
  <si>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</si>
  <si>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</si>
  <si>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</si>
  <si>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</si>
  <si>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</si>
  <si>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</si>
  <si>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</si>
  <si>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</si>
  <si>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</si>
  <si>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</si>
  <si>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</si>
  <si>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</si>
  <si>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</si>
  <si>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</si>
  <si>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</si>
  <si>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</si>
  <si>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</si>
  <si>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</si>
  <si>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</si>
  <si>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</si>
  <si>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</si>
  <si>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</si>
  <si>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</si>
  <si>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</si>
  <si>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</si>
  <si>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</si>
  <si>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</si>
  <si>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</si>
  <si>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</si>
  <si>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</si>
  <si>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</si>
  <si>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</si>
  <si>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</si>
  <si>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</si>
  <si>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</si>
  <si>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</si>
  <si>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</si>
  <si>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</si>
  <si>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</si>
  <si>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</si>
  <si>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</si>
  <si>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</si>
  <si>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</si>
  <si>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</si>
  <si>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</si>
  <si>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</si>
  <si>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</si>
  <si>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</si>
  <si>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</si>
  <si>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</si>
  <si>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</si>
  <si>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</si>
  <si>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</si>
  <si>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</si>
  <si>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</si>
  <si>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</si>
  <si>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</si>
  <si>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</si>
  <si>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</si>
  <si>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</si>
  <si>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</si>
  <si>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</si>
  <si>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</si>
  <si>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</si>
  <si>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</si>
  <si>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</si>
  <si>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</si>
  <si>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</si>
  <si>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</si>
  <si>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</si>
  <si>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</si>
  <si>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</si>
  <si>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</si>
  <si>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</si>
  <si>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</si>
  <si>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</si>
  <si>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</si>
  <si>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</si>
  <si>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</si>
  <si>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</si>
  <si>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</si>
  <si>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</si>
  <si>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</si>
  <si>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</si>
  <si>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</si>
  <si>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</si>
  <si>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</si>
  <si>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</si>
  <si>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</si>
  <si>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</si>
  <si>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</si>
  <si>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</si>
  <si>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</si>
  <si>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</si>
  <si>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</si>
  <si>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</si>
  <si>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</si>
  <si>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</si>
  <si>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</si>
  <si>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</si>
  <si>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</si>
  <si>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</si>
  <si>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</si>
  <si>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</si>
  <si>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</si>
  <si>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</si>
  <si>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</si>
  <si>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</si>
  <si>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</si>
  <si>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</si>
  <si>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</si>
  <si>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</si>
  <si>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</si>
  <si>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</si>
  <si>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</si>
  <si>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</si>
  <si>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</si>
  <si>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</si>
  <si>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</si>
  <si>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</si>
  <si>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</si>
  <si>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</si>
  <si>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</si>
  <si>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</si>
  <si>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</si>
  <si>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</si>
  <si>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</si>
  <si>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</si>
  <si>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</si>
  <si>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</si>
  <si>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</si>
  <si>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</si>
  <si>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</si>
  <si>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</si>
  <si>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</si>
  <si>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</si>
  <si>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</si>
  <si>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</si>
  <si>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</si>
  <si>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</si>
  <si>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</si>
  <si>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</si>
  <si>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</si>
  <si>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</si>
  <si>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</si>
  <si>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</si>
  <si>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</si>
  <si>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</si>
  <si>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</si>
  <si>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</si>
  <si>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</si>
  <si>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</si>
  <si>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</si>
  <si>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</si>
  <si>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</si>
  <si>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</si>
  <si>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</si>
  <si>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</si>
  <si>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</si>
  <si>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</si>
  <si>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</si>
  <si>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</si>
  <si>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</si>
  <si>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</si>
  <si>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</si>
  <si>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</si>
  <si>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</si>
  <si>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</si>
  <si>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</si>
  <si>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</si>
  <si>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</si>
  <si>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</si>
  <si>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</si>
  <si>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</si>
  <si>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</si>
  <si>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</si>
  <si>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</si>
  <si>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</si>
  <si>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</si>
  <si>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</si>
  <si>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</si>
  <si>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</si>
  <si>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</si>
  <si>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</si>
  <si>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</si>
  <si>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</si>
  <si>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</si>
  <si>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</si>
  <si>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</si>
  <si>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</si>
  <si>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MASABANDA RUIZ CLAUDIO GERMAN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</si>
  <si>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</si>
  <si>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</si>
  <si>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</si>
  <si>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</si>
  <si>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</si>
  <si>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</si>
  <si>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</si>
  <si>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|</t>
  </si>
  <si>
    <t xml:space="preserve">Elizabeth Sandoval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</si>
  <si>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</si>
  <si>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</si>
  <si>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</si>
  <si>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</si>
  <si>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</si>
  <si>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</si>
  <si>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</si>
  <si>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</si>
  <si>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</si>
  <si>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</si>
  <si>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</si>
  <si>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</si>
  <si>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</si>
  <si>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</si>
  <si>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</si>
  <si>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</si>
  <si>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</si>
  <si>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</si>
  <si>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</si>
  <si>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</si>
  <si>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</si>
  <si>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</si>
  <si>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</si>
  <si>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</si>
  <si>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</si>
  <si>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</si>
  <si>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</si>
  <si>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</si>
  <si>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</si>
  <si>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</si>
  <si>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</si>
  <si>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</si>
  <si>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</si>
  <si>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</si>
  <si>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</si>
  <si>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</si>
  <si>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</si>
  <si>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</si>
  <si>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</si>
  <si>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</si>
  <si>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</si>
  <si>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</si>
  <si>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</si>
  <si>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</si>
  <si>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</si>
  <si>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</si>
  <si>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</si>
  <si>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</si>
  <si>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</si>
  <si>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</si>
  <si>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</si>
  <si>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</si>
  <si>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</si>
  <si>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</si>
  <si>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</si>
  <si>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</si>
  <si>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</si>
  <si>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</si>
  <si>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</si>
  <si>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</si>
  <si>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</si>
  <si>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</si>
  <si>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</si>
  <si>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</si>
  <si>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</si>
  <si>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</si>
  <si>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</si>
  <si>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</si>
  <si>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</si>
  <si>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</si>
  <si>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</si>
  <si>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</si>
  <si>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</si>
  <si>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</si>
  <si>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</si>
  <si>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</si>
  <si>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</si>
  <si>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</si>
  <si>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</si>
  <si>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</si>
  <si>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</si>
  <si>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</si>
  <si>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</si>
  <si>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</si>
  <si>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</si>
  <si>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</si>
  <si>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</si>
  <si>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</si>
  <si>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</si>
  <si>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</si>
  <si>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</si>
  <si>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</si>
  <si>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</si>
  <si>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</si>
  <si>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</si>
  <si>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</si>
  <si>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</si>
  <si>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</si>
  <si>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</si>
  <si>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</si>
  <si>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</si>
  <si>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</si>
  <si>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</si>
  <si>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</si>
  <si>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</si>
  <si>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</si>
  <si>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</si>
  <si>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</si>
  <si>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</si>
  <si>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</si>
  <si>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</si>
  <si>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</si>
  <si>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</si>
  <si>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</si>
  <si>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</si>
  <si>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</si>
  <si>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</si>
  <si>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</si>
  <si>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</si>
  <si>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</si>
  <si>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</si>
  <si>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</si>
  <si>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</si>
  <si>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</si>
  <si>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</si>
  <si>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</si>
  <si>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</si>
  <si>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</si>
  <si>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</si>
  <si>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</si>
  <si>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</si>
  <si>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</si>
  <si>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</si>
  <si>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</si>
  <si>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</si>
  <si>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</si>
  <si>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</si>
  <si>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</si>
  <si>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</si>
  <si>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</si>
  <si>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</si>
  <si>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</si>
  <si>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</si>
  <si>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</si>
  <si>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</si>
  <si>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</si>
  <si>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</si>
  <si>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</si>
  <si>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</si>
  <si>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</si>
  <si>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</si>
  <si>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</si>
  <si>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</si>
  <si>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</si>
  <si>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</si>
  <si>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</si>
  <si>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</si>
  <si>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</si>
  <si>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</si>
  <si>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</si>
  <si>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</si>
  <si>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</si>
  <si>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</si>
  <si>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</si>
  <si>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</si>
  <si>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</si>
  <si>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</si>
  <si>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</si>
  <si>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</si>
  <si>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</si>
  <si>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</si>
  <si>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</si>
  <si>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</si>
  <si>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</si>
  <si>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</si>
  <si>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</si>
  <si>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</si>
  <si>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</si>
  <si>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</si>
  <si>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</si>
  <si>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</si>
  <si>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</si>
  <si>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</si>
  <si>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</si>
  <si>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</si>
  <si>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</si>
  <si>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</si>
  <si>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</si>
  <si>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</si>
  <si>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</si>
  <si>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</si>
  <si>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</si>
  <si>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</si>
  <si>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</si>
  <si>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</si>
  <si>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</si>
  <si>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</si>
  <si>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</si>
  <si>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</si>
  <si>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</si>
  <si>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</si>
  <si>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</si>
  <si>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</si>
  <si>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</si>
  <si>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</si>
  <si>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</si>
  <si>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</si>
  <si>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</si>
  <si>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</si>
  <si>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</si>
  <si>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</si>
  <si>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</si>
  <si>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</si>
  <si>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</si>
  <si>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</si>
  <si>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</si>
  <si>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</si>
  <si>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</si>
  <si>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</si>
  <si>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</si>
  <si>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</si>
  <si>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</si>
  <si>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</si>
  <si>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</si>
  <si>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</si>
  <si>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</si>
  <si>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</si>
  <si>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</si>
  <si>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</si>
  <si>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</si>
  <si>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</si>
  <si>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</si>
  <si>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</si>
  <si>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</si>
  <si>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</si>
  <si>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</si>
  <si>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</si>
  <si>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</si>
  <si>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</si>
  <si>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</si>
  <si>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</si>
  <si>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</si>
  <si>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</si>
  <si>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</si>
  <si>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</si>
  <si>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</si>
  <si>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</si>
  <si>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</si>
  <si>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</si>
  <si>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</si>
  <si>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</si>
  <si>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</si>
  <si>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</si>
  <si>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</si>
  <si>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</si>
  <si>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</si>
  <si>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</si>
  <si>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</si>
  <si>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</si>
  <si>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</si>
  <si>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</si>
  <si>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</si>
  <si>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</si>
  <si>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</si>
  <si>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</si>
  <si>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</si>
  <si>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</si>
  <si>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</si>
  <si>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</si>
  <si>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</si>
  <si>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</si>
  <si>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</si>
  <si>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</si>
  <si>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</si>
  <si>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</si>
  <si>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</si>
  <si>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</si>
  <si>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</si>
  <si>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</si>
  <si>
    <t>RIOBAMBA</t>
  </si>
  <si>
    <t>10085-58223</t>
  </si>
  <si>
    <t>INTERNO</t>
  </si>
  <si>
    <t>PORTRANS</t>
  </si>
  <si>
    <t xml:space="preserve">APORTE ASOCIACION PINOS </t>
  </si>
  <si>
    <t xml:space="preserve">UNIVIAS </t>
  </si>
  <si>
    <t xml:space="preserve">QUINCENA </t>
  </si>
  <si>
    <t>MENSUAL</t>
  </si>
  <si>
    <t xml:space="preserve">RAMON ABRIL </t>
  </si>
  <si>
    <t>FAC</t>
  </si>
  <si>
    <t>UIO FAVORITA</t>
  </si>
  <si>
    <t>MARCELLO ABRIL</t>
  </si>
  <si>
    <t>JJEFFERSON PORTILLA</t>
  </si>
  <si>
    <t>RANSA UIO</t>
  </si>
  <si>
    <t xml:space="preserve">CLIENTE </t>
  </si>
  <si>
    <t>10196-58256</t>
  </si>
  <si>
    <t>10271-58300-58299</t>
  </si>
  <si>
    <t>STAND BY</t>
  </si>
  <si>
    <t>AFU 0918</t>
  </si>
  <si>
    <t>AFU 0920</t>
  </si>
  <si>
    <t xml:space="preserve">paul granja </t>
  </si>
  <si>
    <t>||</t>
  </si>
  <si>
    <t>°</t>
  </si>
  <si>
    <t xml:space="preserve">ROSADO </t>
  </si>
  <si>
    <t>ESTIBA JEFFER</t>
  </si>
  <si>
    <t xml:space="preserve"> </t>
  </si>
  <si>
    <t>GY POLITILENO</t>
  </si>
  <si>
    <t xml:space="preserve">BRAYAN CASTILLO </t>
  </si>
  <si>
    <t xml:space="preserve">CASTILLO BRAYAN </t>
  </si>
  <si>
    <t>LUIS QUITO MATERIAAL DE GRADAS</t>
  </si>
  <si>
    <t xml:space="preserve">INSTALACION DE AIRE Y EQUIPOS </t>
  </si>
  <si>
    <t>2 CERTIFICADOS</t>
  </si>
  <si>
    <t>1 CERTIFICADOS</t>
  </si>
  <si>
    <t>3 CERTIFICADOS</t>
  </si>
  <si>
    <t xml:space="preserve">INPAECSA </t>
  </si>
  <si>
    <t xml:space="preserve">PLASTICOS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</si>
</sst>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\ * #,##0.00_);_(&quot;$&quot;\ * \(#,##0.00\);_(&quot;$&quot;\ * &quot;-&quot;??_);_(@_)"/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8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sz val="11"/>
      <color rgb="FF00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rgb="FFFFFFDD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rgb="FFFFFF00"/>
        <bgColor rgb="FFFFFFD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1F1F1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8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53" borderId="5" xfId="0" applyFill="1" applyBorder="1"/>
    <xf numFmtId="14" fontId="0" fillId="0" borderId="2" xfId="0" applyNumberFormat="1" applyBorder="1"/>
    <xf numFmtId="166" fontId="25" fillId="0" borderId="2" xfId="1" applyBorder="1"/>
    <xf numFmtId="0" fontId="0" fillId="4" borderId="6" xfId="0" applyFont="1" applyFill="1" applyBorder="1"/>
    <xf numFmtId="0" fontId="0" fillId="0" borderId="6" xfId="0" applyBorder="1"/>
    <xf numFmtId="0" fontId="0" fillId="54" borderId="5" xfId="0" applyFill="1" applyBorder="1"/>
    <xf numFmtId="166" fontId="0" fillId="50" borderId="2" xfId="1" applyFont="1" applyFill="1" applyBorder="1" applyAlignment="1" applyProtection="1"/>
    <xf numFmtId="164" fontId="0" fillId="46" borderId="2" xfId="0" applyNumberFormat="1" applyFill="1" applyBorder="1"/>
    <xf numFmtId="164" fontId="0" fillId="50" borderId="2" xfId="0" applyNumberFormat="1" applyFill="1" applyBorder="1"/>
    <xf numFmtId="0" fontId="0" fillId="55" borderId="2" xfId="0" applyFont="1" applyFill="1" applyBorder="1" applyAlignment="1">
      <alignment horizontal="center"/>
    </xf>
    <xf numFmtId="165" fontId="0" fillId="4" borderId="4" xfId="0" applyNumberFormat="1" applyFill="1" applyBorder="1"/>
    <xf numFmtId="165" fontId="0" fillId="4" borderId="4" xfId="0" applyNumberFormat="1" applyFill="1" applyBorder="1" applyAlignment="1">
      <alignment horizontal="center"/>
    </xf>
    <xf numFmtId="164" fontId="0" fillId="46" borderId="2" xfId="0" applyNumberFormat="1" applyFill="1" applyBorder="1" applyAlignment="1">
      <alignment horizontal="right"/>
    </xf>
    <xf numFmtId="165" fontId="0" fillId="46" borderId="2" xfId="0" applyNumberFormat="1" applyFill="1" applyBorder="1"/>
    <xf numFmtId="0" fontId="0" fillId="46" borderId="2" xfId="0" applyFill="1" applyBorder="1" applyAlignment="1">
      <alignment horizontal="center"/>
    </xf>
    <xf numFmtId="165" fontId="0" fillId="46" borderId="2" xfId="0" applyNumberFormat="1" applyFill="1" applyBorder="1" applyAlignment="1">
      <alignment horizontal="center"/>
    </xf>
    <xf numFmtId="165" fontId="0" fillId="50" borderId="2" xfId="0" applyNumberFormat="1" applyFill="1" applyBorder="1"/>
    <xf numFmtId="0" fontId="0" fillId="50" borderId="0" xfId="0" applyFill="1"/>
    <xf numFmtId="165" fontId="0" fillId="50" borderId="0" xfId="0" applyNumberFormat="1" applyFill="1"/>
    <xf numFmtId="165" fontId="0" fillId="46" borderId="4" xfId="0" applyNumberFormat="1" applyFill="1" applyBorder="1"/>
    <xf numFmtId="165" fontId="0" fillId="46" borderId="4" xfId="0" applyNumberFormat="1" applyFill="1" applyBorder="1" applyAlignment="1">
      <alignment horizontal="center"/>
    </xf>
    <xf numFmtId="165" fontId="0" fillId="50" borderId="4" xfId="0" applyNumberFormat="1" applyFill="1" applyBorder="1"/>
    <xf numFmtId="44" fontId="0" fillId="0" borderId="2" xfId="0" applyNumberFormat="1" applyBorder="1" applyAlignment="1">
      <alignment horizontal="right"/>
    </xf>
    <xf numFmtId="0" fontId="0" fillId="56" borderId="2" xfId="0" applyFill="1" applyBorder="1"/>
    <xf numFmtId="0" fontId="25" fillId="0" borderId="2" xfId="1" applyNumberFormat="1" applyBorder="1"/>
    <xf numFmtId="0" fontId="26" fillId="57" borderId="2" xfId="0" applyNumberFormat="1" applyFont="1" applyFill="1" applyBorder="1"/>
    <xf numFmtId="0" fontId="27" fillId="57" borderId="2" xfId="0" applyNumberFormat="1" applyFont="1" applyFill="1" applyBorder="1"/>
    <xf numFmtId="0" fontId="10" fillId="58" borderId="2" xfId="0" applyFont="1" applyFill="1" applyBorder="1"/>
    <xf numFmtId="0" fontId="10" fillId="50" borderId="2" xfId="0" applyFont="1" applyFill="1" applyBorder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L54" sqref="L54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5" t="s">
        <v>0</v>
      </c>
      <c r="E1" s="355"/>
      <c r="F1" s="355"/>
      <c r="G1" s="355"/>
      <c r="H1" s="2"/>
      <c r="I1" s="2"/>
      <c r="M1" s="1"/>
      <c r="N1" s="2"/>
      <c r="O1" s="2"/>
      <c r="P1" s="355" t="s">
        <v>1</v>
      </c>
      <c r="Q1" s="355"/>
      <c r="R1" s="355"/>
      <c r="S1" s="355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56" t="s">
        <v>17</v>
      </c>
      <c r="G55" s="356"/>
      <c r="H55" s="356"/>
      <c r="I55" s="356"/>
      <c r="J55" s="357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57"/>
      <c r="K56" s="16"/>
      <c r="M56" s="16"/>
      <c r="N56" s="16"/>
      <c r="O56" s="16"/>
      <c r="P56" s="16"/>
      <c r="Q56" s="16"/>
      <c r="R56" s="356" t="s">
        <v>17</v>
      </c>
      <c r="S56" s="356"/>
      <c r="T56" s="356"/>
      <c r="U56" s="356"/>
      <c r="V56" s="357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57"/>
      <c r="W57" s="16"/>
    </row>
    <row r="63" spans="1:23" ht="28.5" x14ac:dyDescent="0.45">
      <c r="A63" s="1"/>
      <c r="B63" s="2"/>
      <c r="C63" s="2"/>
      <c r="D63" s="355" t="s">
        <v>18</v>
      </c>
      <c r="E63" s="355"/>
      <c r="F63" s="355"/>
      <c r="G63" s="355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5" t="s">
        <v>19</v>
      </c>
      <c r="Q64" s="355"/>
      <c r="R64" s="355"/>
      <c r="S64" s="355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56" t="s">
        <v>17</v>
      </c>
      <c r="G117" s="356"/>
      <c r="H117" s="356"/>
      <c r="I117" s="356"/>
      <c r="J117" s="357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57"/>
      <c r="K118" s="16"/>
      <c r="M118" s="16"/>
      <c r="N118" s="16"/>
      <c r="O118" s="16"/>
      <c r="P118" s="16"/>
      <c r="Q118" s="16"/>
      <c r="R118" s="356" t="s">
        <v>17</v>
      </c>
      <c r="S118" s="356"/>
      <c r="T118" s="356"/>
      <c r="U118" s="356"/>
      <c r="V118" s="357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57"/>
      <c r="W119" s="16"/>
    </row>
    <row r="122" spans="1:36" ht="28.5" x14ac:dyDescent="0.45">
      <c r="A122" s="1"/>
      <c r="B122" s="2"/>
      <c r="C122" s="2"/>
      <c r="D122" s="355" t="s">
        <v>20</v>
      </c>
      <c r="E122" s="355"/>
      <c r="F122" s="355"/>
      <c r="G122" s="355"/>
      <c r="H122" s="2"/>
      <c r="I122" s="2"/>
      <c r="M122" s="1"/>
      <c r="N122" s="2"/>
      <c r="O122" s="2"/>
      <c r="P122" s="355" t="s">
        <v>21</v>
      </c>
      <c r="Q122" s="355"/>
      <c r="R122" s="355"/>
      <c r="S122" s="355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56" t="s">
        <v>17</v>
      </c>
      <c r="G175" s="356"/>
      <c r="H175" s="356"/>
      <c r="I175" s="356"/>
      <c r="J175" s="357">
        <f>I173-K172</f>
        <v>464.51000000000022</v>
      </c>
      <c r="K175" s="16"/>
      <c r="M175" s="16"/>
      <c r="N175" s="16"/>
      <c r="O175" s="16"/>
      <c r="P175" s="16"/>
      <c r="Q175" s="16"/>
      <c r="R175" s="356" t="s">
        <v>17</v>
      </c>
      <c r="S175" s="356"/>
      <c r="T175" s="356"/>
      <c r="U175" s="356"/>
      <c r="V175" s="357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57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57"/>
      <c r="W176" s="16"/>
    </row>
    <row r="180" spans="1:23" ht="28.5" x14ac:dyDescent="0.45">
      <c r="A180" s="1"/>
      <c r="B180" s="2"/>
      <c r="C180" s="2"/>
      <c r="D180" s="355" t="s">
        <v>74</v>
      </c>
      <c r="E180" s="355"/>
      <c r="F180" s="355"/>
      <c r="G180" s="355"/>
      <c r="H180" s="2"/>
      <c r="I180" s="2"/>
      <c r="M180" s="1"/>
      <c r="N180" s="2"/>
      <c r="O180" s="2"/>
      <c r="P180" s="355" t="s">
        <v>75</v>
      </c>
      <c r="Q180" s="355"/>
      <c r="R180" s="355"/>
      <c r="S180" s="355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56" t="s">
        <v>17</v>
      </c>
      <c r="G234" s="356"/>
      <c r="H234" s="356"/>
      <c r="I234" s="356"/>
      <c r="J234" s="357">
        <f>I232-K231</f>
        <v>183.42999999999984</v>
      </c>
      <c r="K234" s="16"/>
      <c r="M234" s="16"/>
      <c r="N234" s="16"/>
      <c r="O234" s="16"/>
      <c r="P234" s="16"/>
      <c r="Q234" s="16"/>
      <c r="R234" s="356" t="s">
        <v>17</v>
      </c>
      <c r="S234" s="356"/>
      <c r="T234" s="356"/>
      <c r="U234" s="356"/>
      <c r="V234" s="357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57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57"/>
      <c r="W235" s="16"/>
    </row>
    <row r="241" spans="1:23" ht="28.5" x14ac:dyDescent="0.45">
      <c r="A241" s="1"/>
      <c r="B241" s="2"/>
      <c r="C241" s="2"/>
      <c r="D241" s="355" t="s">
        <v>97</v>
      </c>
      <c r="E241" s="355"/>
      <c r="F241" s="355"/>
      <c r="G241" s="355"/>
      <c r="H241" s="2"/>
      <c r="I241" s="2"/>
      <c r="M241" s="1"/>
      <c r="N241" s="2"/>
      <c r="O241" s="2"/>
      <c r="P241" s="355" t="s">
        <v>98</v>
      </c>
      <c r="Q241" s="355"/>
      <c r="R241" s="355"/>
      <c r="S241" s="355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56" t="s">
        <v>17</v>
      </c>
      <c r="G295" s="356"/>
      <c r="H295" s="356"/>
      <c r="I295" s="356"/>
      <c r="J295" s="357">
        <f>I293-K292</f>
        <v>40.949999999999989</v>
      </c>
      <c r="K295" s="16"/>
      <c r="M295" s="16"/>
      <c r="N295" s="16"/>
      <c r="O295" s="16"/>
      <c r="P295" s="16"/>
      <c r="Q295" s="16"/>
      <c r="R295" s="356" t="s">
        <v>17</v>
      </c>
      <c r="S295" s="356"/>
      <c r="T295" s="356"/>
      <c r="U295" s="356"/>
      <c r="V295" s="357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57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57"/>
      <c r="W296" s="16"/>
    </row>
    <row r="301" spans="1:23" ht="28.5" x14ac:dyDescent="0.45">
      <c r="A301" s="1"/>
      <c r="B301" s="2"/>
      <c r="C301" s="2"/>
      <c r="D301" s="355" t="s">
        <v>102</v>
      </c>
      <c r="E301" s="355"/>
      <c r="F301" s="355"/>
      <c r="G301" s="355"/>
      <c r="H301" s="2"/>
      <c r="I301" s="2"/>
      <c r="M301" s="1"/>
      <c r="N301" s="2"/>
      <c r="O301" s="2"/>
      <c r="P301" s="355" t="s">
        <v>103</v>
      </c>
      <c r="Q301" s="355"/>
      <c r="R301" s="355"/>
      <c r="S301" s="355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56" t="s">
        <v>17</v>
      </c>
      <c r="G355" s="356"/>
      <c r="H355" s="356"/>
      <c r="I355" s="356"/>
      <c r="J355" s="357">
        <f>I353-K352</f>
        <v>8.1999999999999886</v>
      </c>
      <c r="K355" s="16"/>
      <c r="M355" s="16"/>
      <c r="N355" s="16"/>
      <c r="O355" s="16"/>
      <c r="P355" s="16"/>
      <c r="Q355" s="16"/>
      <c r="R355" s="356" t="s">
        <v>17</v>
      </c>
      <c r="S355" s="356"/>
      <c r="T355" s="356"/>
      <c r="U355" s="356"/>
      <c r="V355" s="357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57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57"/>
      <c r="W356" s="16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10" sqref="I10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1" t="s">
        <v>0</v>
      </c>
      <c r="D1" s="361"/>
      <c r="E1" s="361"/>
      <c r="N1" s="361" t="s">
        <v>1</v>
      </c>
      <c r="O1" s="361"/>
      <c r="P1" s="36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251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/>
      <c r="T2" s="4"/>
      <c r="U2" s="4" t="s">
        <v>364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424</v>
      </c>
      <c r="E3" s="8" t="s">
        <v>425</v>
      </c>
      <c r="F3" s="8">
        <v>67588</v>
      </c>
      <c r="G3" s="8">
        <v>120</v>
      </c>
      <c r="H3" s="8"/>
      <c r="I3" s="326">
        <v>844</v>
      </c>
      <c r="J3" s="8">
        <v>110</v>
      </c>
      <c r="L3" s="15">
        <v>45323</v>
      </c>
      <c r="M3" s="16" t="s">
        <v>119</v>
      </c>
      <c r="N3" s="16" t="s">
        <v>113</v>
      </c>
      <c r="O3" s="16" t="s">
        <v>434</v>
      </c>
      <c r="P3" s="16" t="s">
        <v>965</v>
      </c>
      <c r="Q3" s="16">
        <v>48478</v>
      </c>
      <c r="R3" s="16">
        <v>140</v>
      </c>
      <c r="S3" s="16"/>
      <c r="T3" s="191"/>
      <c r="U3" s="16">
        <v>120</v>
      </c>
    </row>
    <row r="4" spans="1:21" x14ac:dyDescent="0.25">
      <c r="A4" s="7">
        <v>45322</v>
      </c>
      <c r="B4" s="8" t="s">
        <v>186</v>
      </c>
      <c r="C4" s="8" t="s">
        <v>60</v>
      </c>
      <c r="D4" s="8" t="s">
        <v>424</v>
      </c>
      <c r="E4" s="8" t="s">
        <v>425</v>
      </c>
      <c r="F4" s="8">
        <v>67869</v>
      </c>
      <c r="G4" s="8">
        <v>120</v>
      </c>
      <c r="H4" s="8"/>
      <c r="I4" s="331">
        <v>868</v>
      </c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>
        <v>45322</v>
      </c>
      <c r="B5" s="8" t="s">
        <v>116</v>
      </c>
      <c r="C5" s="8" t="s">
        <v>31</v>
      </c>
      <c r="D5" s="8" t="s">
        <v>424</v>
      </c>
      <c r="E5" s="8" t="s">
        <v>425</v>
      </c>
      <c r="F5" s="8">
        <v>67870</v>
      </c>
      <c r="G5" s="8">
        <v>120</v>
      </c>
      <c r="H5" s="8"/>
      <c r="I5" s="331">
        <v>868</v>
      </c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>
        <v>45322</v>
      </c>
      <c r="B6" s="8" t="s">
        <v>79</v>
      </c>
      <c r="C6" s="8" t="s">
        <v>33</v>
      </c>
      <c r="D6" s="8" t="s">
        <v>424</v>
      </c>
      <c r="E6" s="8" t="s">
        <v>425</v>
      </c>
      <c r="F6" s="8">
        <v>67876</v>
      </c>
      <c r="G6" s="8">
        <v>120</v>
      </c>
      <c r="H6" s="8"/>
      <c r="I6" s="331">
        <v>868</v>
      </c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480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140</v>
      </c>
      <c r="S15" s="21"/>
      <c r="T15" s="193"/>
      <c r="U15" s="21">
        <f>SUM(U3:U14)</f>
        <v>120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475.2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138.6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62" t="s">
        <v>17</v>
      </c>
      <c r="G17" s="362"/>
      <c r="H17" s="362"/>
      <c r="I17" s="362"/>
      <c r="J17" s="103">
        <f>G16-J15</f>
        <v>365.2</v>
      </c>
      <c r="L17" s="15"/>
      <c r="M17" s="16"/>
      <c r="N17" s="16"/>
      <c r="O17" s="16"/>
      <c r="P17" s="16"/>
      <c r="Q17" s="362" t="s">
        <v>17</v>
      </c>
      <c r="R17" s="362"/>
      <c r="S17" s="362"/>
      <c r="T17" s="362"/>
      <c r="U17" s="103">
        <f>R16-U15</f>
        <v>18.599999999999994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61" t="s">
        <v>18</v>
      </c>
      <c r="D24" s="361"/>
      <c r="E24" s="361"/>
      <c r="N24" s="361" t="s">
        <v>19</v>
      </c>
      <c r="O24" s="361"/>
      <c r="P24" s="361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293</v>
      </c>
      <c r="G25" s="4" t="s">
        <v>8</v>
      </c>
      <c r="H25" s="4"/>
      <c r="I25" s="4" t="s">
        <v>11</v>
      </c>
      <c r="J25" s="4" t="s">
        <v>364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293</v>
      </c>
      <c r="R25" s="4" t="s">
        <v>8</v>
      </c>
      <c r="S25" s="4"/>
      <c r="T25" s="4" t="s">
        <v>373</v>
      </c>
      <c r="U25" s="4" t="s">
        <v>364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293</v>
      </c>
      <c r="AC26" s="4" t="s">
        <v>8</v>
      </c>
      <c r="AD26" s="4"/>
      <c r="AE26" s="4" t="s">
        <v>373</v>
      </c>
      <c r="AF26" s="4" t="s">
        <v>364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426</v>
      </c>
      <c r="AA27" s="16" t="s">
        <v>427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428</v>
      </c>
      <c r="Y28" s="16" t="s">
        <v>429</v>
      </c>
      <c r="Z28" s="16" t="s">
        <v>426</v>
      </c>
      <c r="AA28" s="16" t="s">
        <v>427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62" t="s">
        <v>17</v>
      </c>
      <c r="G40" s="362"/>
      <c r="H40" s="362"/>
      <c r="I40" s="362"/>
      <c r="J40" s="103">
        <f>G39-J38</f>
        <v>0</v>
      </c>
      <c r="L40" s="15"/>
      <c r="M40" s="16"/>
      <c r="N40" s="16"/>
      <c r="O40" s="16"/>
      <c r="P40" s="16"/>
      <c r="Q40" s="362" t="s">
        <v>17</v>
      </c>
      <c r="R40" s="362"/>
      <c r="S40" s="362"/>
      <c r="T40" s="362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61" t="s">
        <v>130</v>
      </c>
      <c r="D48" s="361"/>
      <c r="E48" s="361"/>
      <c r="N48" s="361" t="s">
        <v>21</v>
      </c>
      <c r="O48" s="361"/>
      <c r="P48" s="361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293</v>
      </c>
      <c r="G49" s="4" t="s">
        <v>8</v>
      </c>
      <c r="H49" s="4"/>
      <c r="I49" s="4" t="s">
        <v>320</v>
      </c>
      <c r="J49" s="4" t="s">
        <v>364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293</v>
      </c>
      <c r="R49" s="4" t="s">
        <v>8</v>
      </c>
      <c r="S49" s="4"/>
      <c r="T49" s="4"/>
      <c r="U49" s="4" t="s">
        <v>364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62" t="s">
        <v>17</v>
      </c>
      <c r="G64" s="362"/>
      <c r="H64" s="362"/>
      <c r="I64" s="362"/>
      <c r="J64" s="103">
        <f>G63-J62</f>
        <v>0</v>
      </c>
      <c r="L64" s="15"/>
      <c r="M64" s="16"/>
      <c r="N64" s="16"/>
      <c r="O64" s="16"/>
      <c r="P64" s="16"/>
      <c r="Q64" s="362" t="s">
        <v>17</v>
      </c>
      <c r="R64" s="362"/>
      <c r="S64" s="362"/>
      <c r="T64" s="362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61" t="s">
        <v>74</v>
      </c>
      <c r="D71" s="361"/>
      <c r="E71" s="361"/>
      <c r="N71" s="361" t="s">
        <v>75</v>
      </c>
      <c r="O71" s="361"/>
      <c r="P71" s="361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293</v>
      </c>
      <c r="G72" s="4" t="s">
        <v>8</v>
      </c>
      <c r="H72" s="4"/>
      <c r="I72" s="4" t="s">
        <v>284</v>
      </c>
      <c r="J72" s="4" t="s">
        <v>364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293</v>
      </c>
      <c r="R72" s="4" t="s">
        <v>8</v>
      </c>
      <c r="S72" s="4"/>
      <c r="T72" s="4"/>
      <c r="U72" s="4" t="s">
        <v>364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426</v>
      </c>
      <c r="E73" s="16" t="s">
        <v>430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426</v>
      </c>
      <c r="E74" s="16" t="s">
        <v>430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62" t="s">
        <v>17</v>
      </c>
      <c r="G87" s="362"/>
      <c r="H87" s="362"/>
      <c r="I87" s="362"/>
      <c r="J87" s="103">
        <f>G86-J85</f>
        <v>17.599999999999994</v>
      </c>
      <c r="L87" s="15"/>
      <c r="M87" s="16"/>
      <c r="N87" s="16"/>
      <c r="O87" s="16"/>
      <c r="P87" s="16"/>
      <c r="Q87" s="362" t="s">
        <v>17</v>
      </c>
      <c r="R87" s="362"/>
      <c r="S87" s="362"/>
      <c r="T87" s="362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61" t="s">
        <v>97</v>
      </c>
      <c r="D95" s="361"/>
      <c r="E95" s="361"/>
      <c r="N95" s="361" t="s">
        <v>167</v>
      </c>
      <c r="O95" s="361"/>
      <c r="P95" s="361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293</v>
      </c>
      <c r="G96" s="4" t="s">
        <v>8</v>
      </c>
      <c r="H96" s="4"/>
      <c r="I96" s="4"/>
      <c r="J96" s="4" t="s">
        <v>364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293</v>
      </c>
      <c r="R96" s="4" t="s">
        <v>8</v>
      </c>
      <c r="S96" s="4"/>
      <c r="T96" s="4"/>
      <c r="U96" s="4" t="s">
        <v>364</v>
      </c>
    </row>
    <row r="97" spans="1:21" x14ac:dyDescent="0.25">
      <c r="A97" s="15">
        <v>45180</v>
      </c>
      <c r="B97" s="16" t="s">
        <v>431</v>
      </c>
      <c r="C97" s="16" t="s">
        <v>58</v>
      </c>
      <c r="D97" s="16" t="s">
        <v>424</v>
      </c>
      <c r="E97" s="16" t="s">
        <v>432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62" t="s">
        <v>17</v>
      </c>
      <c r="G111" s="362"/>
      <c r="H111" s="362"/>
      <c r="I111" s="362"/>
      <c r="J111" s="103">
        <f>G110-J109</f>
        <v>8.5999999999999943</v>
      </c>
      <c r="L111" s="15"/>
      <c r="M111" s="16"/>
      <c r="N111" s="16"/>
      <c r="O111" s="16"/>
      <c r="P111" s="16"/>
      <c r="Q111" s="362" t="s">
        <v>17</v>
      </c>
      <c r="R111" s="362"/>
      <c r="S111" s="362"/>
      <c r="T111" s="362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61" t="s">
        <v>433</v>
      </c>
      <c r="D118" s="361"/>
      <c r="E118" s="361"/>
      <c r="N118" s="361" t="s">
        <v>203</v>
      </c>
      <c r="O118" s="361"/>
      <c r="P118" s="361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293</v>
      </c>
      <c r="G119" s="4" t="s">
        <v>8</v>
      </c>
      <c r="H119" s="4"/>
      <c r="I119" s="4"/>
      <c r="J119" s="4" t="s">
        <v>364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293</v>
      </c>
      <c r="R119" s="4" t="s">
        <v>8</v>
      </c>
      <c r="S119" s="4"/>
      <c r="T119" s="4"/>
      <c r="U119" s="4" t="s">
        <v>364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425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434</v>
      </c>
      <c r="P120" s="16" t="s">
        <v>425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435</v>
      </c>
      <c r="C121" s="16" t="s">
        <v>38</v>
      </c>
      <c r="D121" s="16" t="s">
        <v>160</v>
      </c>
      <c r="E121" s="16" t="s">
        <v>425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434</v>
      </c>
      <c r="P121" s="16" t="s">
        <v>425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436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437</v>
      </c>
      <c r="N122" s="16" t="s">
        <v>50</v>
      </c>
      <c r="O122" s="16" t="s">
        <v>434</v>
      </c>
      <c r="P122" s="16" t="s">
        <v>425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425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434</v>
      </c>
      <c r="P123" s="16" t="s">
        <v>425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425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434</v>
      </c>
      <c r="P124" s="16" t="s">
        <v>425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438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434</v>
      </c>
      <c r="P125" s="16" t="s">
        <v>425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439</v>
      </c>
      <c r="P126" s="16" t="s">
        <v>425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62" t="s">
        <v>17</v>
      </c>
      <c r="G134" s="362"/>
      <c r="H134" s="362"/>
      <c r="I134" s="362"/>
      <c r="J134" s="103">
        <f>G133-J132</f>
        <v>52.799999999999955</v>
      </c>
      <c r="L134" s="15"/>
      <c r="M134" s="16"/>
      <c r="N134" s="16"/>
      <c r="O134" s="16"/>
      <c r="P134" s="16"/>
      <c r="Q134" s="362" t="s">
        <v>17</v>
      </c>
      <c r="R134" s="362"/>
      <c r="S134" s="362"/>
      <c r="T134" s="362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K12" sqref="K12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55" t="s">
        <v>0</v>
      </c>
      <c r="E1" s="355"/>
      <c r="F1" s="355"/>
      <c r="G1" s="355"/>
      <c r="O1" s="355" t="s">
        <v>1</v>
      </c>
      <c r="P1" s="355"/>
      <c r="Q1" s="355"/>
      <c r="R1" s="355"/>
    </row>
    <row r="2" spans="1:21" x14ac:dyDescent="0.25">
      <c r="D2" s="355"/>
      <c r="E2" s="355"/>
      <c r="F2" s="355"/>
      <c r="G2" s="355"/>
      <c r="O2" s="355"/>
      <c r="P2" s="355"/>
      <c r="Q2" s="355"/>
      <c r="R2" s="355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596</v>
      </c>
      <c r="I3" s="4" t="s">
        <v>441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45301</v>
      </c>
      <c r="B4" s="16" t="s">
        <v>119</v>
      </c>
      <c r="C4" s="320" t="s">
        <v>113</v>
      </c>
      <c r="D4" s="16" t="s">
        <v>442</v>
      </c>
      <c r="E4" s="16" t="s">
        <v>88</v>
      </c>
      <c r="F4" s="16">
        <v>33861</v>
      </c>
      <c r="G4" s="18">
        <v>162</v>
      </c>
      <c r="H4" s="319">
        <v>859</v>
      </c>
      <c r="I4" s="18">
        <v>135</v>
      </c>
      <c r="J4" s="246"/>
      <c r="K4" s="318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0" t="s">
        <v>24</v>
      </c>
      <c r="D5" s="16" t="s">
        <v>442</v>
      </c>
      <c r="E5" s="16" t="s">
        <v>88</v>
      </c>
      <c r="F5" s="16">
        <v>33862</v>
      </c>
      <c r="G5" s="18">
        <v>162</v>
      </c>
      <c r="H5" s="319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443</v>
      </c>
      <c r="B6" s="16" t="s">
        <v>164</v>
      </c>
      <c r="C6" s="320" t="s">
        <v>58</v>
      </c>
      <c r="D6" s="16" t="s">
        <v>442</v>
      </c>
      <c r="E6" s="16" t="s">
        <v>444</v>
      </c>
      <c r="F6" s="16">
        <v>34119</v>
      </c>
      <c r="G6" s="18">
        <v>594</v>
      </c>
      <c r="H6" s="319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443</v>
      </c>
      <c r="B7" s="16" t="s">
        <v>445</v>
      </c>
      <c r="C7" s="16" t="s">
        <v>446</v>
      </c>
      <c r="D7" s="16" t="s">
        <v>442</v>
      </c>
      <c r="E7" s="16" t="s">
        <v>444</v>
      </c>
      <c r="F7" s="16">
        <v>34106</v>
      </c>
      <c r="G7" s="18">
        <v>594</v>
      </c>
      <c r="H7" s="319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443</v>
      </c>
      <c r="B8" s="16" t="s">
        <v>122</v>
      </c>
      <c r="C8" s="16" t="s">
        <v>123</v>
      </c>
      <c r="D8" s="16" t="s">
        <v>442</v>
      </c>
      <c r="E8" s="16" t="s">
        <v>444</v>
      </c>
      <c r="F8" s="16">
        <v>34108</v>
      </c>
      <c r="G8" s="18">
        <v>594</v>
      </c>
      <c r="H8" s="319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442</v>
      </c>
      <c r="E9" s="16" t="s">
        <v>444</v>
      </c>
      <c r="F9" s="16"/>
      <c r="G9" s="18">
        <v>594</v>
      </c>
      <c r="H9" s="319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442</v>
      </c>
      <c r="E10" s="16" t="s">
        <v>444</v>
      </c>
      <c r="F10" s="16">
        <v>34411</v>
      </c>
      <c r="G10" s="18">
        <v>594</v>
      </c>
      <c r="H10" s="319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>
        <v>45320</v>
      </c>
      <c r="B11" s="16" t="s">
        <v>122</v>
      </c>
      <c r="C11" s="16" t="s">
        <v>123</v>
      </c>
      <c r="D11" s="16" t="s">
        <v>442</v>
      </c>
      <c r="E11" s="16" t="s">
        <v>88</v>
      </c>
      <c r="F11" s="16">
        <v>34617</v>
      </c>
      <c r="G11" s="18">
        <v>162</v>
      </c>
      <c r="H11" s="319"/>
      <c r="I11" s="18">
        <v>135</v>
      </c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>
        <v>45321</v>
      </c>
      <c r="B12" s="16" t="s">
        <v>115</v>
      </c>
      <c r="C12" s="16" t="s">
        <v>45</v>
      </c>
      <c r="D12" s="16" t="s">
        <v>442</v>
      </c>
      <c r="E12" s="16" t="s">
        <v>88</v>
      </c>
      <c r="F12" s="16">
        <v>34661</v>
      </c>
      <c r="G12" s="18">
        <v>162</v>
      </c>
      <c r="H12" s="319"/>
      <c r="I12" s="18">
        <v>135</v>
      </c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>
        <v>45321</v>
      </c>
      <c r="B13" s="16" t="s">
        <v>99</v>
      </c>
      <c r="C13" s="16" t="s">
        <v>38</v>
      </c>
      <c r="D13" s="16" t="s">
        <v>442</v>
      </c>
      <c r="E13" s="16" t="s">
        <v>88</v>
      </c>
      <c r="F13" s="16">
        <v>34659</v>
      </c>
      <c r="G13" s="18">
        <v>162</v>
      </c>
      <c r="H13" s="319"/>
      <c r="I13" s="18">
        <v>135</v>
      </c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>
        <v>45322</v>
      </c>
      <c r="B14" s="16" t="s">
        <v>170</v>
      </c>
      <c r="C14" s="16" t="s">
        <v>50</v>
      </c>
      <c r="D14" s="16" t="s">
        <v>442</v>
      </c>
      <c r="E14" s="16" t="s">
        <v>457</v>
      </c>
      <c r="F14" s="16">
        <v>34716</v>
      </c>
      <c r="G14" s="18">
        <v>500</v>
      </c>
      <c r="H14" s="319"/>
      <c r="I14" s="18">
        <v>400</v>
      </c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19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19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4280</v>
      </c>
      <c r="H17" s="21">
        <f>SUM(H4:H16)</f>
        <v>4295</v>
      </c>
      <c r="I17" s="21">
        <f>SUM(I4:I16)</f>
        <v>3875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4237.2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62" t="s">
        <v>17</v>
      </c>
      <c r="G19" s="362"/>
      <c r="H19" s="362"/>
      <c r="I19" s="202">
        <f>G18-I17</f>
        <v>362.19999999999982</v>
      </c>
      <c r="L19" s="16"/>
      <c r="M19" s="16"/>
      <c r="N19" s="16"/>
      <c r="O19" s="16"/>
      <c r="P19" s="16"/>
      <c r="Q19" s="362" t="s">
        <v>17</v>
      </c>
      <c r="R19" s="362"/>
      <c r="S19" s="362"/>
      <c r="T19" s="202">
        <f>T18-U17</f>
        <v>0</v>
      </c>
    </row>
    <row r="23" spans="1:21" x14ac:dyDescent="0.25">
      <c r="D23" s="355" t="s">
        <v>18</v>
      </c>
      <c r="E23" s="355"/>
      <c r="F23" s="355"/>
      <c r="G23" s="355"/>
      <c r="O23" s="355" t="s">
        <v>19</v>
      </c>
      <c r="P23" s="355"/>
      <c r="Q23" s="355"/>
      <c r="R23" s="355"/>
    </row>
    <row r="24" spans="1:21" x14ac:dyDescent="0.25">
      <c r="D24" s="355"/>
      <c r="E24" s="355"/>
      <c r="F24" s="355"/>
      <c r="G24" s="355"/>
      <c r="O24" s="355"/>
      <c r="P24" s="355"/>
      <c r="Q24" s="355"/>
      <c r="R24" s="355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62" t="s">
        <v>17</v>
      </c>
      <c r="G41" s="362"/>
      <c r="H41" s="362"/>
      <c r="I41" s="202">
        <f>I40-J39</f>
        <v>0</v>
      </c>
      <c r="L41" s="16"/>
      <c r="M41" s="16"/>
      <c r="N41" s="16"/>
      <c r="O41" s="16"/>
      <c r="P41" s="16"/>
      <c r="Q41" s="362" t="s">
        <v>17</v>
      </c>
      <c r="R41" s="362"/>
      <c r="S41" s="362"/>
      <c r="T41" s="202">
        <f>R40-T39</f>
        <v>0</v>
      </c>
    </row>
    <row r="45" spans="1:21" x14ac:dyDescent="0.25">
      <c r="D45" s="355" t="s">
        <v>20</v>
      </c>
      <c r="E45" s="355"/>
      <c r="F45" s="355"/>
      <c r="G45" s="355"/>
      <c r="O45" s="355" t="s">
        <v>21</v>
      </c>
      <c r="P45" s="355"/>
      <c r="Q45" s="355"/>
      <c r="R45" s="355"/>
    </row>
    <row r="46" spans="1:21" x14ac:dyDescent="0.25">
      <c r="D46" s="355"/>
      <c r="E46" s="355"/>
      <c r="F46" s="355"/>
      <c r="G46" s="355"/>
      <c r="O46" s="355"/>
      <c r="P46" s="355"/>
      <c r="Q46" s="355"/>
      <c r="R46" s="355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62" t="s">
        <v>17</v>
      </c>
      <c r="G63" s="362"/>
      <c r="H63" s="362"/>
      <c r="I63" s="202">
        <f>G62-J61</f>
        <v>0</v>
      </c>
      <c r="L63" s="16"/>
      <c r="M63" s="16"/>
      <c r="N63" s="16"/>
      <c r="O63" s="16"/>
      <c r="P63" s="16"/>
      <c r="Q63" s="362" t="s">
        <v>17</v>
      </c>
      <c r="R63" s="362"/>
      <c r="S63" s="362"/>
      <c r="T63" s="202">
        <f>R62-T61</f>
        <v>0</v>
      </c>
    </row>
    <row r="69" spans="1:22" x14ac:dyDescent="0.25">
      <c r="D69" s="355" t="s">
        <v>74</v>
      </c>
      <c r="E69" s="355"/>
      <c r="F69" s="355"/>
      <c r="G69" s="355"/>
      <c r="O69" s="355" t="s">
        <v>75</v>
      </c>
      <c r="P69" s="355"/>
      <c r="Q69" s="355"/>
      <c r="R69" s="355"/>
    </row>
    <row r="70" spans="1:22" x14ac:dyDescent="0.25">
      <c r="D70" s="355"/>
      <c r="E70" s="355"/>
      <c r="F70" s="355"/>
      <c r="G70" s="355"/>
      <c r="O70" s="355"/>
      <c r="P70" s="355"/>
      <c r="Q70" s="355"/>
      <c r="R70" s="355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62" t="s">
        <v>17</v>
      </c>
      <c r="G87" s="362"/>
      <c r="H87" s="362"/>
      <c r="I87" s="202">
        <f>G86-I85</f>
        <v>0</v>
      </c>
      <c r="L87" s="16"/>
      <c r="M87" s="16"/>
      <c r="N87" s="16"/>
      <c r="O87" s="16"/>
      <c r="P87" s="16"/>
      <c r="Q87" s="362" t="s">
        <v>17</v>
      </c>
      <c r="R87" s="362"/>
      <c r="S87" s="362"/>
      <c r="T87" s="202">
        <f>R86-U85</f>
        <v>35.800000000000011</v>
      </c>
    </row>
    <row r="92" spans="1:22" x14ac:dyDescent="0.25">
      <c r="D92" s="355" t="s">
        <v>97</v>
      </c>
      <c r="E92" s="355"/>
      <c r="F92" s="355"/>
      <c r="G92" s="355"/>
      <c r="O92" s="355" t="s">
        <v>167</v>
      </c>
      <c r="P92" s="355"/>
      <c r="Q92" s="355"/>
      <c r="R92" s="355"/>
    </row>
    <row r="93" spans="1:22" x14ac:dyDescent="0.25">
      <c r="D93" s="355"/>
      <c r="E93" s="355"/>
      <c r="F93" s="355"/>
      <c r="G93" s="355"/>
      <c r="O93" s="355"/>
      <c r="P93" s="355"/>
      <c r="Q93" s="355"/>
      <c r="R93" s="355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 t="s">
        <v>453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62" t="s">
        <v>17</v>
      </c>
      <c r="G110" s="362"/>
      <c r="H110" s="362"/>
      <c r="I110" s="202">
        <f>G109-J108</f>
        <v>36.300000000000011</v>
      </c>
      <c r="L110" s="16"/>
      <c r="M110" s="16"/>
      <c r="N110" s="16"/>
      <c r="O110" s="16"/>
      <c r="P110" s="16"/>
      <c r="Q110" s="362" t="s">
        <v>17</v>
      </c>
      <c r="R110" s="362"/>
      <c r="S110" s="362"/>
      <c r="T110" s="202">
        <f>R109-U108</f>
        <v>411.92000000000007</v>
      </c>
    </row>
    <row r="115" spans="1:21" x14ac:dyDescent="0.25">
      <c r="D115" s="355" t="s">
        <v>102</v>
      </c>
      <c r="E115" s="355"/>
      <c r="F115" s="355"/>
      <c r="G115" s="355"/>
      <c r="O115" s="355" t="s">
        <v>203</v>
      </c>
      <c r="P115" s="355"/>
      <c r="Q115" s="355"/>
      <c r="R115" s="355"/>
    </row>
    <row r="116" spans="1:21" x14ac:dyDescent="0.25">
      <c r="D116" s="355"/>
      <c r="E116" s="355"/>
      <c r="F116" s="355"/>
      <c r="G116" s="355"/>
      <c r="O116" s="355"/>
      <c r="P116" s="355"/>
      <c r="Q116" s="355"/>
      <c r="R116" s="355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320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442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442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442</v>
      </c>
      <c r="E119" s="11" t="s">
        <v>456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442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442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442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442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442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442</v>
      </c>
      <c r="E122" s="11" t="s">
        <v>457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442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458</v>
      </c>
      <c r="C123" s="16" t="s">
        <v>459</v>
      </c>
      <c r="D123" s="16" t="s">
        <v>442</v>
      </c>
      <c r="E123" s="11" t="s">
        <v>460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461</v>
      </c>
      <c r="N123" s="16" t="s">
        <v>446</v>
      </c>
      <c r="O123" s="16" t="s">
        <v>442</v>
      </c>
      <c r="P123" s="16" t="s">
        <v>457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442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442</v>
      </c>
      <c r="P124" s="16" t="s">
        <v>457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442</v>
      </c>
      <c r="E125" s="11" t="s">
        <v>462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442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442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442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442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442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442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442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442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442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442</v>
      </c>
      <c r="E130" s="16" t="s">
        <v>456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450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445</v>
      </c>
      <c r="C131" s="16" t="s">
        <v>463</v>
      </c>
      <c r="D131" s="16" t="s">
        <v>442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450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442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450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450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306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306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62" t="s">
        <v>17</v>
      </c>
      <c r="G139" s="362"/>
      <c r="H139" s="362"/>
      <c r="I139" s="202">
        <f>G138-J137</f>
        <v>759.58740000000034</v>
      </c>
      <c r="L139" s="16"/>
      <c r="M139" s="16"/>
      <c r="N139" s="16"/>
      <c r="O139" s="16"/>
      <c r="P139" s="16"/>
      <c r="Q139" s="362" t="s">
        <v>17</v>
      </c>
      <c r="R139" s="362"/>
      <c r="S139" s="362"/>
      <c r="T139" s="202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B1" zoomScale="80" zoomScaleNormal="80" workbookViewId="0">
      <selection activeCell="T3" sqref="T3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5" t="s">
        <v>0</v>
      </c>
      <c r="D1" s="365"/>
      <c r="E1" s="365"/>
      <c r="M1" s="365" t="s">
        <v>1</v>
      </c>
      <c r="N1" s="365"/>
      <c r="O1" s="365"/>
    </row>
    <row r="2" spans="1:19" x14ac:dyDescent="0.25">
      <c r="A2" s="4" t="s">
        <v>2</v>
      </c>
      <c r="B2" s="4" t="s">
        <v>464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596</v>
      </c>
      <c r="I2" s="4" t="s">
        <v>295</v>
      </c>
      <c r="K2" s="4" t="s">
        <v>2</v>
      </c>
      <c r="L2" s="4" t="s">
        <v>464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465</v>
      </c>
      <c r="S2" s="4" t="s">
        <v>295</v>
      </c>
    </row>
    <row r="3" spans="1:19" x14ac:dyDescent="0.25">
      <c r="A3" s="7" t="s">
        <v>466</v>
      </c>
      <c r="B3" s="11" t="s">
        <v>115</v>
      </c>
      <c r="C3" s="11" t="s">
        <v>45</v>
      </c>
      <c r="D3" s="11" t="s">
        <v>467</v>
      </c>
      <c r="E3" s="11" t="s">
        <v>468</v>
      </c>
      <c r="F3" s="11">
        <v>164058</v>
      </c>
      <c r="G3" s="26">
        <v>300</v>
      </c>
      <c r="H3" s="350">
        <v>878</v>
      </c>
      <c r="I3" s="241">
        <v>280</v>
      </c>
      <c r="K3" s="7">
        <v>45329</v>
      </c>
      <c r="L3" s="11" t="s">
        <v>170</v>
      </c>
      <c r="M3" s="11" t="s">
        <v>50</v>
      </c>
      <c r="N3" s="11" t="s">
        <v>974</v>
      </c>
      <c r="O3" s="11" t="s">
        <v>419</v>
      </c>
      <c r="P3" s="11"/>
      <c r="Q3" s="26">
        <v>330</v>
      </c>
      <c r="R3" s="26"/>
      <c r="S3" s="241">
        <v>310</v>
      </c>
    </row>
    <row r="4" spans="1:19" x14ac:dyDescent="0.25">
      <c r="A4" s="7">
        <v>45319</v>
      </c>
      <c r="B4" s="11" t="s">
        <v>144</v>
      </c>
      <c r="C4" s="11" t="s">
        <v>24</v>
      </c>
      <c r="D4" s="11" t="s">
        <v>467</v>
      </c>
      <c r="E4" s="11" t="s">
        <v>268</v>
      </c>
      <c r="F4" s="11">
        <v>9427</v>
      </c>
      <c r="G4" s="26">
        <v>300</v>
      </c>
      <c r="H4" s="350">
        <v>878</v>
      </c>
      <c r="I4" s="241">
        <v>280</v>
      </c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>
        <v>45319</v>
      </c>
      <c r="B5" s="11" t="s">
        <v>115</v>
      </c>
      <c r="C5" s="11" t="s">
        <v>45</v>
      </c>
      <c r="D5" s="11" t="s">
        <v>467</v>
      </c>
      <c r="E5" s="11" t="s">
        <v>268</v>
      </c>
      <c r="F5" s="11">
        <v>9496</v>
      </c>
      <c r="G5" s="26">
        <v>300</v>
      </c>
      <c r="H5" s="350">
        <v>878</v>
      </c>
      <c r="I5" s="241">
        <v>280</v>
      </c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900</v>
      </c>
      <c r="H26" s="21">
        <f>SUM(H19:H25)</f>
        <v>0</v>
      </c>
      <c r="I26" s="21">
        <f>SUM(I3:I25)</f>
        <v>840</v>
      </c>
      <c r="K26" s="15"/>
      <c r="L26" s="16"/>
      <c r="M26" s="16"/>
      <c r="N26" s="16"/>
      <c r="O26" s="16"/>
      <c r="P26" s="21" t="s">
        <v>13</v>
      </c>
      <c r="Q26" s="21">
        <f>SUM(Q3:Q25)</f>
        <v>330</v>
      </c>
      <c r="R26" s="21">
        <f>SUM(R19:R25)</f>
        <v>0</v>
      </c>
      <c r="S26" s="21">
        <f>SUM(S3:S25)</f>
        <v>310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891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326.7</v>
      </c>
      <c r="R27" s="18"/>
      <c r="S27" s="18"/>
    </row>
    <row r="28" spans="1:19" ht="15.75" x14ac:dyDescent="0.25">
      <c r="F28" s="356" t="s">
        <v>17</v>
      </c>
      <c r="G28" s="356"/>
      <c r="H28" s="356"/>
      <c r="I28" s="202">
        <f>G27-I26</f>
        <v>51</v>
      </c>
      <c r="P28" s="356" t="s">
        <v>17</v>
      </c>
      <c r="Q28" s="356"/>
      <c r="R28" s="356"/>
      <c r="S28" s="202">
        <f>Q27-S26</f>
        <v>16.699999999999989</v>
      </c>
    </row>
    <row r="34" spans="1:28" ht="26.25" x14ac:dyDescent="0.4">
      <c r="C34" s="365" t="s">
        <v>18</v>
      </c>
      <c r="D34" s="365"/>
      <c r="E34" s="365"/>
      <c r="M34" s="365" t="s">
        <v>19</v>
      </c>
      <c r="N34" s="365"/>
      <c r="O34" s="365"/>
    </row>
    <row r="35" spans="1:28" x14ac:dyDescent="0.25">
      <c r="A35" s="4" t="s">
        <v>2</v>
      </c>
      <c r="B35" s="4" t="s">
        <v>464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465</v>
      </c>
      <c r="I35" s="4" t="s">
        <v>295</v>
      </c>
      <c r="K35" s="4" t="s">
        <v>2</v>
      </c>
      <c r="L35" s="4" t="s">
        <v>464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465</v>
      </c>
      <c r="S35" s="4" t="s">
        <v>295</v>
      </c>
      <c r="T35" s="36" t="s">
        <v>251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469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56" t="s">
        <v>17</v>
      </c>
      <c r="G66" s="356"/>
      <c r="H66" s="356"/>
      <c r="I66" s="202">
        <f>G65-I64</f>
        <v>0</v>
      </c>
      <c r="P66" s="356" t="s">
        <v>17</v>
      </c>
      <c r="Q66" s="356"/>
      <c r="R66" s="356"/>
      <c r="S66" s="202">
        <f>Q65-S64</f>
        <v>0</v>
      </c>
    </row>
    <row r="70" spans="1:31" ht="26.25" x14ac:dyDescent="0.4">
      <c r="C70" s="365" t="s">
        <v>20</v>
      </c>
      <c r="D70" s="365"/>
      <c r="E70" s="365"/>
      <c r="M70" s="365" t="s">
        <v>21</v>
      </c>
      <c r="N70" s="365"/>
      <c r="O70" s="365"/>
    </row>
    <row r="71" spans="1:31" x14ac:dyDescent="0.25">
      <c r="A71" s="4" t="s">
        <v>2</v>
      </c>
      <c r="B71" s="4" t="s">
        <v>464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465</v>
      </c>
      <c r="I71" s="4" t="s">
        <v>295</v>
      </c>
      <c r="K71" s="4" t="s">
        <v>2</v>
      </c>
      <c r="L71" s="4" t="s">
        <v>464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470</v>
      </c>
      <c r="S71" s="4" t="s">
        <v>295</v>
      </c>
      <c r="W71" s="4" t="s">
        <v>2</v>
      </c>
      <c r="X71" s="4" t="s">
        <v>464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465</v>
      </c>
      <c r="AE71" s="4" t="s">
        <v>295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471</v>
      </c>
      <c r="AA72" s="11" t="s">
        <v>472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473</v>
      </c>
      <c r="Y73" s="11" t="s">
        <v>47</v>
      </c>
      <c r="Z73" s="11" t="s">
        <v>471</v>
      </c>
      <c r="AA73" s="11" t="s">
        <v>474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471</v>
      </c>
      <c r="AA74" s="11" t="s">
        <v>475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471</v>
      </c>
      <c r="AA75" s="11" t="s">
        <v>475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476</v>
      </c>
      <c r="Y76" s="11" t="s">
        <v>60</v>
      </c>
      <c r="Z76" s="11" t="s">
        <v>471</v>
      </c>
      <c r="AA76" s="11" t="s">
        <v>475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471</v>
      </c>
      <c r="AA77" s="11" t="s">
        <v>475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471</v>
      </c>
      <c r="AA78" s="11" t="s">
        <v>475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477</v>
      </c>
      <c r="AA79" s="11" t="s">
        <v>475</v>
      </c>
      <c r="AB79" s="11" t="s">
        <v>478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471</v>
      </c>
      <c r="AA80" s="11" t="s">
        <v>479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473</v>
      </c>
      <c r="Y81" s="11" t="s">
        <v>47</v>
      </c>
      <c r="Z81" s="11" t="s">
        <v>471</v>
      </c>
      <c r="AA81" s="11" t="s">
        <v>472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477</v>
      </c>
      <c r="AA82" s="11" t="s">
        <v>480</v>
      </c>
      <c r="AB82" s="11" t="s">
        <v>478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473</v>
      </c>
      <c r="Y83" s="11" t="s">
        <v>47</v>
      </c>
      <c r="Z83" s="11" t="s">
        <v>471</v>
      </c>
      <c r="AA83" s="11" t="s">
        <v>474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471</v>
      </c>
      <c r="AA84" s="11" t="s">
        <v>474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56" t="s">
        <v>17</v>
      </c>
      <c r="Q97" s="356"/>
      <c r="R97" s="356"/>
      <c r="S97" s="202">
        <f>Q96-S95</f>
        <v>0</v>
      </c>
    </row>
    <row r="98" spans="1:27" ht="15.75" x14ac:dyDescent="0.25">
      <c r="F98" s="356" t="s">
        <v>17</v>
      </c>
      <c r="G98" s="356"/>
      <c r="H98" s="356"/>
      <c r="I98" s="202">
        <f>G97-I96</f>
        <v>0</v>
      </c>
    </row>
    <row r="102" spans="1:27" ht="26.25" x14ac:dyDescent="0.4">
      <c r="M102" s="365" t="s">
        <v>75</v>
      </c>
      <c r="N102" s="365"/>
      <c r="O102" s="365"/>
      <c r="W102" s="366"/>
      <c r="X102" s="366"/>
      <c r="Y102" s="366"/>
    </row>
    <row r="103" spans="1:27" ht="26.25" x14ac:dyDescent="0.4">
      <c r="C103" s="365" t="s">
        <v>74</v>
      </c>
      <c r="D103" s="365"/>
      <c r="E103" s="365"/>
      <c r="F103" t="s">
        <v>481</v>
      </c>
      <c r="K103" s="4" t="s">
        <v>2</v>
      </c>
      <c r="L103" s="4" t="s">
        <v>464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465</v>
      </c>
      <c r="S103" s="4" t="s">
        <v>295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464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482</v>
      </c>
      <c r="I104" s="4" t="s">
        <v>295</v>
      </c>
      <c r="K104" s="7">
        <v>45145</v>
      </c>
      <c r="L104" s="11" t="s">
        <v>30</v>
      </c>
      <c r="M104" s="11" t="s">
        <v>31</v>
      </c>
      <c r="N104" s="11" t="s">
        <v>471</v>
      </c>
      <c r="O104" s="11" t="s">
        <v>483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484</v>
      </c>
      <c r="E105" s="11" t="s">
        <v>468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471</v>
      </c>
      <c r="O105" s="11" t="s">
        <v>483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484</v>
      </c>
      <c r="E106" s="11" t="s">
        <v>475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471</v>
      </c>
      <c r="O106" s="11" t="s">
        <v>485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484</v>
      </c>
      <c r="E107" s="11" t="s">
        <v>475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471</v>
      </c>
      <c r="O107" s="11" t="s">
        <v>485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484</v>
      </c>
      <c r="E108" s="11" t="s">
        <v>468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471</v>
      </c>
      <c r="O108" s="11" t="s">
        <v>485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486</v>
      </c>
      <c r="E109" s="11" t="s">
        <v>479</v>
      </c>
      <c r="F109" s="11"/>
      <c r="G109" s="26">
        <v>510</v>
      </c>
      <c r="H109" s="26" t="s">
        <v>487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488</v>
      </c>
      <c r="O109" s="11" t="s">
        <v>485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484</v>
      </c>
      <c r="E110" s="11" t="s">
        <v>468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488</v>
      </c>
      <c r="O110" s="11" t="s">
        <v>485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484</v>
      </c>
      <c r="E111" s="11" t="s">
        <v>475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488</v>
      </c>
      <c r="O111" s="11" t="s">
        <v>485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489</v>
      </c>
      <c r="C112" s="11" t="s">
        <v>58</v>
      </c>
      <c r="D112" s="11" t="s">
        <v>484</v>
      </c>
      <c r="E112" s="11" t="s">
        <v>475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484</v>
      </c>
      <c r="O112" s="11" t="s">
        <v>485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484</v>
      </c>
      <c r="E113" s="11" t="s">
        <v>485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471</v>
      </c>
      <c r="O113" s="11" t="s">
        <v>483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484</v>
      </c>
      <c r="E114" s="11" t="s">
        <v>468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467</v>
      </c>
      <c r="O114" s="11" t="s">
        <v>490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484</v>
      </c>
      <c r="E115" s="11" t="s">
        <v>491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67"/>
      <c r="Z115" s="367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484</v>
      </c>
      <c r="E116" s="11" t="s">
        <v>475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484</v>
      </c>
      <c r="E117" s="11" t="s">
        <v>491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484</v>
      </c>
      <c r="E118" s="11" t="s">
        <v>468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484</v>
      </c>
      <c r="E119" s="11" t="s">
        <v>468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484</v>
      </c>
      <c r="E120" s="11" t="s">
        <v>491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484</v>
      </c>
      <c r="E121" s="11" t="s">
        <v>475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484</v>
      </c>
      <c r="E122" s="11" t="s">
        <v>475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484</v>
      </c>
      <c r="E123" s="16" t="s">
        <v>468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484</v>
      </c>
      <c r="E124" s="16" t="s">
        <v>468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484</v>
      </c>
      <c r="E125" s="16" t="s">
        <v>475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484</v>
      </c>
      <c r="E126" s="16" t="s">
        <v>468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484</v>
      </c>
      <c r="E127" s="16" t="s">
        <v>475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484</v>
      </c>
      <c r="E128" s="16" t="s">
        <v>491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484</v>
      </c>
      <c r="E129" s="16" t="s">
        <v>491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484</v>
      </c>
      <c r="E130" s="16" t="s">
        <v>491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484</v>
      </c>
      <c r="E131" s="16" t="s">
        <v>479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484</v>
      </c>
      <c r="E132" s="16" t="s">
        <v>491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56" t="s">
        <v>17</v>
      </c>
      <c r="Q138" s="356"/>
      <c r="R138" s="356"/>
      <c r="S138" s="202">
        <f>Q137-S136</f>
        <v>132</v>
      </c>
    </row>
    <row r="139" spans="1:19" ht="15.75" x14ac:dyDescent="0.25">
      <c r="F139" s="356" t="s">
        <v>17</v>
      </c>
      <c r="G139" s="356"/>
      <c r="H139" s="356"/>
      <c r="I139" s="202">
        <f>G138-I137</f>
        <v>400.60000000000036</v>
      </c>
    </row>
    <row r="143" spans="1:19" ht="26.25" x14ac:dyDescent="0.4">
      <c r="M143" s="365" t="s">
        <v>167</v>
      </c>
      <c r="N143" s="365"/>
      <c r="O143" s="365"/>
    </row>
    <row r="144" spans="1:19" ht="26.25" x14ac:dyDescent="0.4">
      <c r="C144" s="365" t="s">
        <v>97</v>
      </c>
      <c r="D144" s="365"/>
      <c r="E144" s="365"/>
      <c r="G144" t="s">
        <v>492</v>
      </c>
      <c r="K144" s="4" t="s">
        <v>2</v>
      </c>
      <c r="L144" s="4" t="s">
        <v>464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465</v>
      </c>
      <c r="S144" s="4" t="s">
        <v>295</v>
      </c>
    </row>
    <row r="145" spans="1:20" x14ac:dyDescent="0.25">
      <c r="A145" s="4" t="s">
        <v>2</v>
      </c>
      <c r="B145" s="4" t="s">
        <v>464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465</v>
      </c>
      <c r="I145" s="4" t="s">
        <v>295</v>
      </c>
      <c r="K145" s="7">
        <v>45202</v>
      </c>
      <c r="L145" s="11" t="s">
        <v>164</v>
      </c>
      <c r="M145" s="11" t="s">
        <v>58</v>
      </c>
      <c r="N145" s="11" t="s">
        <v>471</v>
      </c>
      <c r="O145" s="11" t="s">
        <v>268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467</v>
      </c>
      <c r="E146" s="11" t="s">
        <v>268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471</v>
      </c>
      <c r="O146" s="11" t="s">
        <v>490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467</v>
      </c>
      <c r="E147" s="11" t="s">
        <v>485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471</v>
      </c>
      <c r="O147" s="11" t="s">
        <v>490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467</v>
      </c>
      <c r="E148" s="11" t="s">
        <v>485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471</v>
      </c>
      <c r="O148" s="11" t="s">
        <v>268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467</v>
      </c>
      <c r="E149" s="11" t="s">
        <v>268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471</v>
      </c>
      <c r="O149" s="11" t="s">
        <v>268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467</v>
      </c>
      <c r="E150" s="11" t="s">
        <v>485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471</v>
      </c>
      <c r="O150" s="11" t="s">
        <v>419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467</v>
      </c>
      <c r="E151" s="11" t="s">
        <v>457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471</v>
      </c>
      <c r="O151" s="11" t="s">
        <v>490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467</v>
      </c>
      <c r="E152" s="11" t="s">
        <v>268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471</v>
      </c>
      <c r="O152" s="11" t="s">
        <v>490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467</v>
      </c>
      <c r="E153" s="11" t="s">
        <v>457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471</v>
      </c>
      <c r="O153" s="11" t="s">
        <v>490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471</v>
      </c>
      <c r="O154" s="11" t="s">
        <v>490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471</v>
      </c>
      <c r="O155" s="11" t="s">
        <v>490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471</v>
      </c>
      <c r="O156" s="11" t="s">
        <v>268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471</v>
      </c>
      <c r="O157" s="11" t="s">
        <v>268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471</v>
      </c>
      <c r="O158" s="11" t="s">
        <v>268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471</v>
      </c>
      <c r="O159" s="11" t="s">
        <v>490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471</v>
      </c>
      <c r="O160" s="11" t="s">
        <v>268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471</v>
      </c>
      <c r="O161" s="11" t="s">
        <v>490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471</v>
      </c>
      <c r="O162" s="11" t="s">
        <v>419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493</v>
      </c>
      <c r="O163" s="16" t="s">
        <v>494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56" t="s">
        <v>17</v>
      </c>
      <c r="Q170" s="356"/>
      <c r="R170" s="356"/>
      <c r="S170" s="202">
        <f>Q169-S168</f>
        <v>233.89999999999964</v>
      </c>
    </row>
    <row r="171" spans="1:19" ht="15.75" x14ac:dyDescent="0.25">
      <c r="F171" s="356" t="s">
        <v>17</v>
      </c>
      <c r="G171" s="356"/>
      <c r="H171" s="356"/>
      <c r="I171" s="202">
        <f>G170-I169</f>
        <v>105</v>
      </c>
    </row>
    <row r="176" spans="1:19" ht="26.25" x14ac:dyDescent="0.4">
      <c r="M176" s="365" t="s">
        <v>203</v>
      </c>
      <c r="N176" s="365"/>
      <c r="O176" s="365"/>
    </row>
    <row r="177" spans="1:19" ht="26.25" x14ac:dyDescent="0.4">
      <c r="C177" s="365" t="s">
        <v>102</v>
      </c>
      <c r="D177" s="365"/>
      <c r="E177" s="365"/>
      <c r="K177" s="4" t="s">
        <v>2</v>
      </c>
      <c r="L177" s="4" t="s">
        <v>464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465</v>
      </c>
      <c r="S177" s="4" t="s">
        <v>295</v>
      </c>
    </row>
    <row r="178" spans="1:19" x14ac:dyDescent="0.25">
      <c r="A178" s="4" t="s">
        <v>2</v>
      </c>
      <c r="B178" s="4" t="s">
        <v>464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465</v>
      </c>
      <c r="I178" s="4" t="s">
        <v>295</v>
      </c>
      <c r="K178" s="7">
        <v>45266</v>
      </c>
      <c r="L178" s="11" t="s">
        <v>79</v>
      </c>
      <c r="M178" s="11" t="s">
        <v>41</v>
      </c>
      <c r="N178" s="11" t="s">
        <v>495</v>
      </c>
      <c r="O178" s="11" t="s">
        <v>485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467</v>
      </c>
      <c r="E179" s="11" t="s">
        <v>485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467</v>
      </c>
      <c r="O179" s="11" t="s">
        <v>496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467</v>
      </c>
      <c r="E180" s="11" t="s">
        <v>485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467</v>
      </c>
      <c r="O180" s="11" t="s">
        <v>268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467</v>
      </c>
      <c r="O181" s="11" t="s">
        <v>268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467</v>
      </c>
      <c r="O182" s="11" t="s">
        <v>268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497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56" t="s">
        <v>17</v>
      </c>
      <c r="Q203" s="356"/>
      <c r="R203" s="356"/>
      <c r="S203" s="202">
        <f>Q202-S201</f>
        <v>323.20000000000005</v>
      </c>
    </row>
    <row r="204" spans="1:19" ht="15.75" x14ac:dyDescent="0.25">
      <c r="F204" s="356" t="s">
        <v>17</v>
      </c>
      <c r="G204" s="356"/>
      <c r="H204" s="356"/>
      <c r="I204" s="202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" zoomScale="80" zoomScaleNormal="80" workbookViewId="0">
      <selection activeCell="T7" sqref="T7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55" t="s">
        <v>0</v>
      </c>
      <c r="E1" s="355"/>
      <c r="F1" s="355"/>
      <c r="G1" s="355"/>
      <c r="O1" s="355" t="s">
        <v>1</v>
      </c>
      <c r="P1" s="355"/>
      <c r="Q1" s="355"/>
      <c r="R1" s="355"/>
    </row>
    <row r="2" spans="1:22" x14ac:dyDescent="0.25">
      <c r="D2" s="355"/>
      <c r="E2" s="355"/>
      <c r="F2" s="355"/>
      <c r="G2" s="355"/>
      <c r="O2" s="355"/>
      <c r="P2" s="355"/>
      <c r="Q2" s="355"/>
      <c r="R2" s="355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>
        <v>45323</v>
      </c>
      <c r="M4" s="11" t="s">
        <v>99</v>
      </c>
      <c r="N4" s="11" t="s">
        <v>38</v>
      </c>
      <c r="O4" s="11" t="s">
        <v>86</v>
      </c>
      <c r="P4" s="11" t="s">
        <v>56</v>
      </c>
      <c r="Q4" s="11">
        <v>7807027008</v>
      </c>
      <c r="R4" s="10">
        <v>170</v>
      </c>
      <c r="S4" s="10"/>
      <c r="T4" s="10"/>
      <c r="U4" s="10">
        <v>160</v>
      </c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>
        <v>45324</v>
      </c>
      <c r="M5" s="11" t="s">
        <v>343</v>
      </c>
      <c r="N5" s="11" t="s">
        <v>60</v>
      </c>
      <c r="O5" s="11" t="s">
        <v>86</v>
      </c>
      <c r="P5" s="11" t="s">
        <v>527</v>
      </c>
      <c r="Q5" s="11"/>
      <c r="R5" s="10">
        <v>150</v>
      </c>
      <c r="S5" s="10"/>
      <c r="T5" s="10"/>
      <c r="U5" s="10">
        <v>140</v>
      </c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>
        <v>45324</v>
      </c>
      <c r="M6" s="11" t="s">
        <v>144</v>
      </c>
      <c r="N6" s="11" t="s">
        <v>24</v>
      </c>
      <c r="O6" s="11" t="s">
        <v>86</v>
      </c>
      <c r="P6" s="11" t="s">
        <v>527</v>
      </c>
      <c r="Q6" s="11"/>
      <c r="R6" s="10">
        <v>150</v>
      </c>
      <c r="S6" s="10"/>
      <c r="T6" s="10"/>
      <c r="U6" s="10">
        <v>140</v>
      </c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918</v>
      </c>
      <c r="E7" s="8" t="s">
        <v>356</v>
      </c>
      <c r="F7" s="11"/>
      <c r="G7" s="10">
        <v>200</v>
      </c>
      <c r="H7" s="10"/>
      <c r="I7" s="10">
        <v>190</v>
      </c>
      <c r="J7" s="11"/>
      <c r="K7" s="12">
        <v>866</v>
      </c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1460</v>
      </c>
      <c r="H34" s="21"/>
      <c r="I34" s="21">
        <f>SUM(I4:I20)</f>
        <v>1400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470</v>
      </c>
      <c r="S34" s="21">
        <f>SUM(S4:S18)</f>
        <v>0</v>
      </c>
      <c r="T34" s="21">
        <f>SUM(T4:T18)</f>
        <v>0</v>
      </c>
      <c r="U34" s="21">
        <f>SUM(U4:U32)</f>
        <v>440</v>
      </c>
    </row>
    <row r="35" spans="1:22" x14ac:dyDescent="0.25">
      <c r="A35" s="16"/>
      <c r="B35" s="191" t="s">
        <v>306</v>
      </c>
      <c r="C35" s="16"/>
      <c r="D35" s="16"/>
      <c r="E35" s="16"/>
      <c r="F35" s="20" t="s">
        <v>16</v>
      </c>
      <c r="G35" s="20">
        <f>G34*0.99</f>
        <v>1445.4</v>
      </c>
      <c r="H35" s="16"/>
      <c r="I35" s="16"/>
      <c r="J35" s="16"/>
      <c r="L35" s="16"/>
      <c r="M35" s="191" t="s">
        <v>306</v>
      </c>
      <c r="N35" s="16"/>
      <c r="O35" s="16"/>
      <c r="P35" s="16"/>
      <c r="Q35" s="20" t="s">
        <v>16</v>
      </c>
      <c r="R35" s="20">
        <f>R34*0.99</f>
        <v>465.3</v>
      </c>
      <c r="S35" s="16"/>
      <c r="T35" s="18">
        <f>R35-S34</f>
        <v>465.3</v>
      </c>
      <c r="U35" s="16"/>
    </row>
    <row r="36" spans="1:22" ht="15.75" x14ac:dyDescent="0.25">
      <c r="A36" s="16"/>
      <c r="B36" s="16"/>
      <c r="C36" s="16"/>
      <c r="D36" s="16"/>
      <c r="E36" s="16"/>
      <c r="F36" s="362" t="s">
        <v>17</v>
      </c>
      <c r="G36" s="362"/>
      <c r="H36" s="362"/>
      <c r="I36" s="202">
        <f>G35-I34</f>
        <v>45.400000000000091</v>
      </c>
      <c r="L36" s="16"/>
      <c r="M36" s="16"/>
      <c r="N36" s="16"/>
      <c r="O36" s="16"/>
      <c r="P36" s="16"/>
      <c r="Q36" s="362" t="s">
        <v>17</v>
      </c>
      <c r="R36" s="362"/>
      <c r="S36" s="362"/>
      <c r="T36" s="202">
        <f>T35-U34</f>
        <v>25.300000000000011</v>
      </c>
    </row>
    <row r="40" spans="1:22" x14ac:dyDescent="0.25">
      <c r="D40" s="355" t="s">
        <v>18</v>
      </c>
      <c r="E40" s="355"/>
      <c r="F40" s="355"/>
      <c r="G40" s="355"/>
      <c r="O40" s="355" t="s">
        <v>86</v>
      </c>
      <c r="P40" s="355"/>
      <c r="Q40" s="355"/>
      <c r="R40" s="355"/>
    </row>
    <row r="41" spans="1:22" x14ac:dyDescent="0.25">
      <c r="D41" s="355"/>
      <c r="E41" s="355"/>
      <c r="F41" s="355"/>
      <c r="G41" s="355"/>
      <c r="O41" s="355"/>
      <c r="P41" s="355"/>
      <c r="Q41" s="355"/>
      <c r="R41" s="355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440</v>
      </c>
      <c r="I42" s="4" t="s">
        <v>441</v>
      </c>
      <c r="J42" s="36" t="s">
        <v>108</v>
      </c>
      <c r="K42" s="36" t="s">
        <v>300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440</v>
      </c>
      <c r="T42" s="4" t="s">
        <v>441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339</v>
      </c>
      <c r="E43" s="16" t="s">
        <v>479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306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306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62" t="s">
        <v>17</v>
      </c>
      <c r="G58" s="362"/>
      <c r="H58" s="362"/>
      <c r="I58" s="202">
        <f>I57-J56</f>
        <v>15.5</v>
      </c>
      <c r="L58" s="16"/>
      <c r="M58" s="16"/>
      <c r="N58" s="16"/>
      <c r="O58" s="16"/>
      <c r="P58" s="16"/>
      <c r="Q58" s="362" t="s">
        <v>17</v>
      </c>
      <c r="R58" s="362"/>
      <c r="S58" s="362"/>
      <c r="T58" s="202">
        <f>R57-T56</f>
        <v>0</v>
      </c>
    </row>
    <row r="62" spans="1:21" x14ac:dyDescent="0.25">
      <c r="D62" s="355" t="s">
        <v>20</v>
      </c>
      <c r="E62" s="355"/>
      <c r="F62" s="355"/>
      <c r="G62" s="355"/>
      <c r="O62" s="355" t="s">
        <v>21</v>
      </c>
      <c r="P62" s="355"/>
      <c r="Q62" s="355"/>
      <c r="R62" s="355"/>
    </row>
    <row r="63" spans="1:21" x14ac:dyDescent="0.25">
      <c r="D63" s="355"/>
      <c r="E63" s="355"/>
      <c r="F63" s="355"/>
      <c r="G63" s="355"/>
      <c r="O63" s="355"/>
      <c r="P63" s="355"/>
      <c r="Q63" s="355"/>
      <c r="R63" s="355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440</v>
      </c>
      <c r="I64" s="4" t="s">
        <v>320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440</v>
      </c>
      <c r="T64" s="4" t="s">
        <v>441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430</v>
      </c>
      <c r="E65" s="16" t="s">
        <v>430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306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306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62" t="s">
        <v>17</v>
      </c>
      <c r="G80" s="362"/>
      <c r="H80" s="362"/>
      <c r="I80" s="202">
        <f>G79-J78</f>
        <v>8.5999999999999943</v>
      </c>
      <c r="L80" s="16"/>
      <c r="M80" s="16"/>
      <c r="N80" s="16"/>
      <c r="O80" s="16"/>
      <c r="P80" s="16"/>
      <c r="Q80" s="362" t="s">
        <v>17</v>
      </c>
      <c r="R80" s="362"/>
      <c r="S80" s="362"/>
      <c r="T80" s="202">
        <f>R79-T78</f>
        <v>0</v>
      </c>
    </row>
    <row r="86" spans="1:22" x14ac:dyDescent="0.25">
      <c r="D86" s="355" t="s">
        <v>74</v>
      </c>
      <c r="E86" s="355"/>
      <c r="F86" s="355"/>
      <c r="G86" s="355"/>
      <c r="O86" s="355" t="s">
        <v>75</v>
      </c>
      <c r="P86" s="355"/>
      <c r="Q86" s="355"/>
      <c r="R86" s="355"/>
    </row>
    <row r="87" spans="1:22" x14ac:dyDescent="0.25">
      <c r="D87" s="355"/>
      <c r="E87" s="355"/>
      <c r="F87" s="355"/>
      <c r="G87" s="355"/>
      <c r="O87" s="355"/>
      <c r="P87" s="355"/>
      <c r="Q87" s="355"/>
      <c r="R87" s="355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440</v>
      </c>
      <c r="I88" s="4" t="s">
        <v>441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440</v>
      </c>
      <c r="T88" s="4" t="s">
        <v>441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447</v>
      </c>
      <c r="P89" s="16" t="s">
        <v>56</v>
      </c>
      <c r="Q89" s="16" t="s">
        <v>448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447</v>
      </c>
      <c r="P90" s="16" t="s">
        <v>56</v>
      </c>
      <c r="Q90" s="16" t="s">
        <v>449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306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306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62" t="s">
        <v>17</v>
      </c>
      <c r="G104" s="362"/>
      <c r="H104" s="362"/>
      <c r="I104" s="202">
        <f>G103-I102</f>
        <v>0</v>
      </c>
      <c r="L104" s="16"/>
      <c r="M104" s="16"/>
      <c r="N104" s="16"/>
      <c r="O104" s="16"/>
      <c r="P104" s="16"/>
      <c r="Q104" s="362" t="s">
        <v>17</v>
      </c>
      <c r="R104" s="362"/>
      <c r="S104" s="362"/>
      <c r="T104" s="202">
        <f>R103-U102</f>
        <v>35.800000000000011</v>
      </c>
    </row>
    <row r="109" spans="1:22" x14ac:dyDescent="0.25">
      <c r="D109" s="355" t="s">
        <v>97</v>
      </c>
      <c r="E109" s="355"/>
      <c r="F109" s="355"/>
      <c r="G109" s="355"/>
      <c r="O109" s="355" t="s">
        <v>167</v>
      </c>
      <c r="P109" s="355"/>
      <c r="Q109" s="355"/>
      <c r="R109" s="355"/>
    </row>
    <row r="110" spans="1:22" x14ac:dyDescent="0.25">
      <c r="D110" s="355"/>
      <c r="E110" s="355"/>
      <c r="F110" s="355"/>
      <c r="G110" s="355"/>
      <c r="O110" s="355"/>
      <c r="P110" s="355"/>
      <c r="Q110" s="355"/>
      <c r="R110" s="355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440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440</v>
      </c>
      <c r="T111" s="4" t="s">
        <v>441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442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450</v>
      </c>
      <c r="P112" s="16" t="s">
        <v>388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442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450</v>
      </c>
      <c r="P113" s="16" t="s">
        <v>388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450</v>
      </c>
      <c r="P114" s="16" t="s">
        <v>388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280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451</v>
      </c>
      <c r="N116" s="16" t="s">
        <v>58</v>
      </c>
      <c r="O116" s="16" t="s">
        <v>450</v>
      </c>
      <c r="P116" s="16" t="s">
        <v>452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450</v>
      </c>
      <c r="P117" s="16" t="s">
        <v>452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450</v>
      </c>
      <c r="P118" s="16" t="s">
        <v>452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451</v>
      </c>
      <c r="N119" s="16" t="s">
        <v>58</v>
      </c>
      <c r="O119" s="16" t="s">
        <v>450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450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280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450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450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454</v>
      </c>
      <c r="P124" s="16" t="s">
        <v>455</v>
      </c>
      <c r="Q124" s="16"/>
      <c r="R124" s="18">
        <v>416</v>
      </c>
      <c r="S124" s="18"/>
      <c r="T124" s="18"/>
      <c r="U124" s="18"/>
      <c r="V124" t="s">
        <v>498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306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306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62" t="s">
        <v>17</v>
      </c>
      <c r="G127" s="362"/>
      <c r="H127" s="362"/>
      <c r="I127" s="202">
        <f>G126-J125</f>
        <v>36.300000000000011</v>
      </c>
      <c r="L127" s="16"/>
      <c r="M127" s="16"/>
      <c r="N127" s="16"/>
      <c r="O127" s="16"/>
      <c r="P127" s="16"/>
      <c r="Q127" s="362" t="s">
        <v>17</v>
      </c>
      <c r="R127" s="362"/>
      <c r="S127" s="362"/>
      <c r="T127" s="202">
        <f>R126-U125</f>
        <v>949.67000000000007</v>
      </c>
    </row>
    <row r="132" spans="1:21" x14ac:dyDescent="0.25">
      <c r="D132" s="355" t="s">
        <v>102</v>
      </c>
      <c r="E132" s="355"/>
      <c r="F132" s="355"/>
      <c r="G132" s="355"/>
      <c r="O132" s="355" t="s">
        <v>203</v>
      </c>
      <c r="P132" s="355"/>
      <c r="Q132" s="355"/>
      <c r="R132" s="355"/>
    </row>
    <row r="133" spans="1:21" x14ac:dyDescent="0.25">
      <c r="D133" s="355"/>
      <c r="E133" s="355"/>
      <c r="F133" s="355"/>
      <c r="G133" s="355"/>
      <c r="O133" s="355"/>
      <c r="P133" s="355"/>
      <c r="Q133" s="355"/>
      <c r="R133" s="355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440</v>
      </c>
      <c r="I134" s="4" t="s">
        <v>441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440</v>
      </c>
      <c r="T134" s="4" t="s">
        <v>441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306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306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62" t="s">
        <v>17</v>
      </c>
      <c r="G150" s="362"/>
      <c r="H150" s="362"/>
      <c r="I150" s="202">
        <f>G149-I148</f>
        <v>0</v>
      </c>
      <c r="L150" s="16"/>
      <c r="M150" s="16"/>
      <c r="N150" s="16"/>
      <c r="O150" s="16"/>
      <c r="P150" s="16"/>
      <c r="Q150" s="362" t="s">
        <v>17</v>
      </c>
      <c r="R150" s="362"/>
      <c r="S150" s="362"/>
      <c r="T150" s="202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12" sqref="J12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55" t="s">
        <v>639</v>
      </c>
      <c r="E1" s="355"/>
      <c r="F1" s="355"/>
      <c r="G1" s="355"/>
      <c r="O1" s="355" t="s">
        <v>902</v>
      </c>
      <c r="P1" s="355"/>
      <c r="Q1" s="355"/>
      <c r="R1" s="355"/>
    </row>
    <row r="2" spans="1:21" x14ac:dyDescent="0.25">
      <c r="D2" s="355"/>
      <c r="E2" s="355"/>
      <c r="F2" s="355"/>
      <c r="G2" s="355"/>
      <c r="O2" s="355"/>
      <c r="P2" s="355"/>
      <c r="Q2" s="355"/>
      <c r="R2" s="355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440</v>
      </c>
      <c r="I3" s="4" t="s">
        <v>441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440</v>
      </c>
      <c r="T3" s="4" t="s">
        <v>441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499</v>
      </c>
      <c r="E4" s="16" t="s">
        <v>500</v>
      </c>
      <c r="F4" s="16"/>
      <c r="G4" s="18">
        <v>180</v>
      </c>
      <c r="H4" s="18"/>
      <c r="I4" s="246">
        <v>150</v>
      </c>
      <c r="J4" s="246">
        <v>873</v>
      </c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499</v>
      </c>
      <c r="E5" s="16" t="s">
        <v>500</v>
      </c>
      <c r="F5" s="16"/>
      <c r="G5" s="18">
        <v>180</v>
      </c>
      <c r="H5" s="18"/>
      <c r="I5" s="246">
        <v>150</v>
      </c>
      <c r="J5" s="246">
        <v>873</v>
      </c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306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306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62" t="s">
        <v>17</v>
      </c>
      <c r="G19" s="362"/>
      <c r="H19" s="362"/>
      <c r="I19" s="202">
        <f>G18-I17</f>
        <v>56.399999999999977</v>
      </c>
      <c r="L19" s="16"/>
      <c r="M19" s="16"/>
      <c r="N19" s="16"/>
      <c r="O19" s="16"/>
      <c r="P19" s="16"/>
      <c r="Q19" s="362" t="s">
        <v>17</v>
      </c>
      <c r="R19" s="362"/>
      <c r="S19" s="362"/>
      <c r="T19" s="202">
        <f>T18-U17</f>
        <v>0</v>
      </c>
    </row>
    <row r="23" spans="1:21" x14ac:dyDescent="0.25">
      <c r="D23" s="355" t="s">
        <v>18</v>
      </c>
      <c r="E23" s="355"/>
      <c r="F23" s="355"/>
      <c r="G23" s="355"/>
      <c r="O23" s="355" t="s">
        <v>19</v>
      </c>
      <c r="P23" s="355"/>
      <c r="Q23" s="355"/>
      <c r="R23" s="355"/>
    </row>
    <row r="24" spans="1:21" x14ac:dyDescent="0.25">
      <c r="D24" s="355"/>
      <c r="E24" s="355"/>
      <c r="F24" s="355"/>
      <c r="G24" s="355"/>
      <c r="O24" s="355"/>
      <c r="P24" s="355"/>
      <c r="Q24" s="355"/>
      <c r="R24" s="355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440</v>
      </c>
      <c r="I25" s="4" t="s">
        <v>441</v>
      </c>
      <c r="J25" s="36" t="s">
        <v>108</v>
      </c>
      <c r="K25" s="36" t="s">
        <v>300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440</v>
      </c>
      <c r="T25" s="4" t="s">
        <v>441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306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306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62" t="s">
        <v>17</v>
      </c>
      <c r="G41" s="362"/>
      <c r="H41" s="362"/>
      <c r="I41" s="202">
        <f>I40-J39</f>
        <v>0</v>
      </c>
      <c r="L41" s="16"/>
      <c r="M41" s="16"/>
      <c r="N41" s="16"/>
      <c r="O41" s="16"/>
      <c r="P41" s="16"/>
      <c r="Q41" s="362" t="s">
        <v>17</v>
      </c>
      <c r="R41" s="362"/>
      <c r="S41" s="362"/>
      <c r="T41" s="202">
        <f>R40-T39</f>
        <v>0</v>
      </c>
    </row>
    <row r="45" spans="1:21" x14ac:dyDescent="0.25">
      <c r="D45" s="355" t="s">
        <v>20</v>
      </c>
      <c r="E45" s="355"/>
      <c r="F45" s="355"/>
      <c r="G45" s="355"/>
      <c r="O45" s="355" t="s">
        <v>21</v>
      </c>
      <c r="P45" s="355"/>
      <c r="Q45" s="355"/>
      <c r="R45" s="355"/>
    </row>
    <row r="46" spans="1:21" x14ac:dyDescent="0.25">
      <c r="D46" s="355"/>
      <c r="E46" s="355"/>
      <c r="F46" s="355"/>
      <c r="G46" s="355"/>
      <c r="O46" s="355"/>
      <c r="P46" s="355"/>
      <c r="Q46" s="355"/>
      <c r="R46" s="355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440</v>
      </c>
      <c r="I47" s="4" t="s">
        <v>320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440</v>
      </c>
      <c r="T47" s="4" t="s">
        <v>441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306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306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62" t="s">
        <v>17</v>
      </c>
      <c r="G63" s="362"/>
      <c r="H63" s="362"/>
      <c r="I63" s="202">
        <f>G62-J61</f>
        <v>0</v>
      </c>
      <c r="L63" s="16"/>
      <c r="M63" s="16"/>
      <c r="N63" s="16"/>
      <c r="O63" s="16"/>
      <c r="P63" s="16"/>
      <c r="Q63" s="362" t="s">
        <v>17</v>
      </c>
      <c r="R63" s="362"/>
      <c r="S63" s="362"/>
      <c r="T63" s="202">
        <f>R62-T61</f>
        <v>0</v>
      </c>
    </row>
    <row r="69" spans="1:22" x14ac:dyDescent="0.25">
      <c r="D69" s="355" t="s">
        <v>74</v>
      </c>
      <c r="E69" s="355"/>
      <c r="F69" s="355"/>
      <c r="G69" s="355"/>
      <c r="O69" s="355" t="s">
        <v>75</v>
      </c>
      <c r="P69" s="355"/>
      <c r="Q69" s="355"/>
      <c r="R69" s="355"/>
    </row>
    <row r="70" spans="1:22" x14ac:dyDescent="0.25">
      <c r="D70" s="355"/>
      <c r="E70" s="355"/>
      <c r="F70" s="355"/>
      <c r="G70" s="355"/>
      <c r="O70" s="355"/>
      <c r="P70" s="355"/>
      <c r="Q70" s="355"/>
      <c r="R70" s="355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440</v>
      </c>
      <c r="I71" s="4" t="s">
        <v>441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440</v>
      </c>
      <c r="T71" s="4" t="s">
        <v>441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447</v>
      </c>
      <c r="P72" s="16" t="s">
        <v>56</v>
      </c>
      <c r="Q72" s="16" t="s">
        <v>448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447</v>
      </c>
      <c r="P73" s="16" t="s">
        <v>56</v>
      </c>
      <c r="Q73" s="16" t="s">
        <v>449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306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306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62" t="s">
        <v>17</v>
      </c>
      <c r="G87" s="362"/>
      <c r="H87" s="362"/>
      <c r="I87" s="202">
        <f>G86-I85</f>
        <v>0</v>
      </c>
      <c r="L87" s="16"/>
      <c r="M87" s="16"/>
      <c r="N87" s="16"/>
      <c r="O87" s="16"/>
      <c r="P87" s="16"/>
      <c r="Q87" s="362" t="s">
        <v>17</v>
      </c>
      <c r="R87" s="362"/>
      <c r="S87" s="362"/>
      <c r="T87" s="202">
        <f>R86-U85</f>
        <v>35.800000000000011</v>
      </c>
    </row>
    <row r="92" spans="1:22" x14ac:dyDescent="0.25">
      <c r="D92" s="355" t="s">
        <v>97</v>
      </c>
      <c r="E92" s="355"/>
      <c r="F92" s="355"/>
      <c r="G92" s="355"/>
      <c r="O92" s="355" t="s">
        <v>167</v>
      </c>
      <c r="P92" s="355"/>
      <c r="Q92" s="355"/>
      <c r="R92" s="355"/>
    </row>
    <row r="93" spans="1:22" x14ac:dyDescent="0.25">
      <c r="D93" s="355"/>
      <c r="E93" s="355"/>
      <c r="F93" s="355"/>
      <c r="G93" s="355"/>
      <c r="O93" s="355"/>
      <c r="P93" s="355"/>
      <c r="Q93" s="355"/>
      <c r="R93" s="355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440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440</v>
      </c>
      <c r="T94" s="4" t="s">
        <v>441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442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450</v>
      </c>
      <c r="P95" s="16" t="s">
        <v>388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442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450</v>
      </c>
      <c r="P96" s="16" t="s">
        <v>388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450</v>
      </c>
      <c r="P97" s="16" t="s">
        <v>388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280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451</v>
      </c>
      <c r="N99" s="16" t="s">
        <v>58</v>
      </c>
      <c r="O99" s="16" t="s">
        <v>450</v>
      </c>
      <c r="P99" s="16" t="s">
        <v>452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450</v>
      </c>
      <c r="P100" s="16" t="s">
        <v>452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450</v>
      </c>
      <c r="P101" s="16" t="s">
        <v>452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451</v>
      </c>
      <c r="N102" s="16" t="s">
        <v>58</v>
      </c>
      <c r="O102" s="16" t="s">
        <v>450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450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280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450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450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454</v>
      </c>
      <c r="P107" s="16" t="s">
        <v>455</v>
      </c>
      <c r="Q107" s="16"/>
      <c r="R107" s="18">
        <v>416</v>
      </c>
      <c r="S107" s="18"/>
      <c r="T107" s="18"/>
      <c r="U107" s="18"/>
      <c r="V107" t="s">
        <v>498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306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306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62" t="s">
        <v>17</v>
      </c>
      <c r="G110" s="362"/>
      <c r="H110" s="362"/>
      <c r="I110" s="202">
        <f>G109-J108</f>
        <v>36.300000000000011</v>
      </c>
      <c r="L110" s="16"/>
      <c r="M110" s="16"/>
      <c r="N110" s="16"/>
      <c r="O110" s="16"/>
      <c r="P110" s="16"/>
      <c r="Q110" s="362" t="s">
        <v>17</v>
      </c>
      <c r="R110" s="362"/>
      <c r="S110" s="362"/>
      <c r="T110" s="202">
        <f>R109-U108</f>
        <v>949.67000000000007</v>
      </c>
    </row>
    <row r="115" spans="1:21" x14ac:dyDescent="0.25">
      <c r="D115" s="355" t="s">
        <v>102</v>
      </c>
      <c r="E115" s="355"/>
      <c r="F115" s="355"/>
      <c r="G115" s="355"/>
      <c r="O115" s="355" t="s">
        <v>203</v>
      </c>
      <c r="P115" s="355"/>
      <c r="Q115" s="355"/>
      <c r="R115" s="355"/>
    </row>
    <row r="116" spans="1:21" x14ac:dyDescent="0.25">
      <c r="D116" s="355"/>
      <c r="E116" s="355"/>
      <c r="F116" s="355"/>
      <c r="G116" s="355"/>
      <c r="O116" s="355"/>
      <c r="P116" s="355"/>
      <c r="Q116" s="355"/>
      <c r="R116" s="355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440</v>
      </c>
      <c r="I117" s="4" t="s">
        <v>441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440</v>
      </c>
      <c r="T117" s="4" t="s">
        <v>441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306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306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62" t="s">
        <v>17</v>
      </c>
      <c r="G133" s="362"/>
      <c r="H133" s="362"/>
      <c r="I133" s="202">
        <f>G132-I131</f>
        <v>0</v>
      </c>
      <c r="L133" s="16"/>
      <c r="M133" s="16"/>
      <c r="N133" s="16"/>
      <c r="O133" s="16"/>
      <c r="P133" s="16"/>
      <c r="Q133" s="362" t="s">
        <v>17</v>
      </c>
      <c r="R133" s="362"/>
      <c r="S133" s="362"/>
      <c r="T133" s="20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68" t="s">
        <v>0</v>
      </c>
      <c r="D1" s="368"/>
      <c r="E1" s="368"/>
      <c r="F1" s="368"/>
      <c r="N1" s="368" t="s">
        <v>1</v>
      </c>
      <c r="O1" s="368"/>
      <c r="P1" s="368"/>
      <c r="Q1" s="36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286</v>
      </c>
      <c r="U2" s="4" t="s">
        <v>501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502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502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502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502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919</v>
      </c>
      <c r="C7" s="16" t="s">
        <v>55</v>
      </c>
      <c r="D7" s="16" t="s">
        <v>502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>
        <f>SUM(G3:G7)</f>
        <v>400</v>
      </c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800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792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56" t="s">
        <v>17</v>
      </c>
      <c r="G26" s="356"/>
      <c r="H26" s="356"/>
      <c r="I26" s="248"/>
      <c r="J26" s="202">
        <f>G25-J24</f>
        <v>417</v>
      </c>
      <c r="Q26" s="356" t="s">
        <v>17</v>
      </c>
      <c r="R26" s="356"/>
      <c r="S26" s="356"/>
      <c r="T26" s="248"/>
      <c r="U26" s="202">
        <f>R25-U24</f>
        <v>0</v>
      </c>
    </row>
    <row r="30" spans="1:21" ht="23.25" x14ac:dyDescent="0.35">
      <c r="C30" s="368" t="s">
        <v>503</v>
      </c>
      <c r="D30" s="368"/>
      <c r="E30" s="368"/>
      <c r="F30" s="368"/>
      <c r="N30" s="368" t="s">
        <v>19</v>
      </c>
      <c r="O30" s="368"/>
      <c r="P30" s="368"/>
      <c r="Q30" s="36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300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6" t="s">
        <v>17</v>
      </c>
      <c r="G55" s="356"/>
      <c r="H55" s="356"/>
      <c r="I55" s="248"/>
      <c r="J55" s="202">
        <f>G54-J53</f>
        <v>0</v>
      </c>
      <c r="Q55" s="356" t="s">
        <v>17</v>
      </c>
      <c r="R55" s="356"/>
      <c r="S55" s="356"/>
      <c r="T55" s="248"/>
      <c r="U55" s="202">
        <f>R54-U53</f>
        <v>0</v>
      </c>
    </row>
    <row r="59" spans="1:21" ht="23.25" x14ac:dyDescent="0.35">
      <c r="C59" s="368" t="s">
        <v>130</v>
      </c>
      <c r="D59" s="368"/>
      <c r="E59" s="368"/>
      <c r="F59" s="368"/>
      <c r="N59" s="368" t="s">
        <v>21</v>
      </c>
      <c r="O59" s="368"/>
      <c r="P59" s="368"/>
      <c r="Q59" s="36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>
        <v>44986</v>
      </c>
      <c r="B61" s="16" t="s">
        <v>504</v>
      </c>
      <c r="C61" s="16"/>
      <c r="D61" s="16"/>
      <c r="E61" s="16"/>
      <c r="F61" s="16"/>
      <c r="G61" s="241">
        <v>160</v>
      </c>
      <c r="H61" s="16"/>
      <c r="I61" s="241" t="s">
        <v>505</v>
      </c>
      <c r="J61" s="241">
        <v>150</v>
      </c>
      <c r="L61" s="15">
        <v>45079</v>
      </c>
      <c r="M61" s="16"/>
      <c r="N61" s="16"/>
      <c r="O61" s="16" t="s">
        <v>506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505</v>
      </c>
      <c r="J62" s="241">
        <v>300</v>
      </c>
      <c r="L62" s="15">
        <v>45084</v>
      </c>
      <c r="M62" s="16"/>
      <c r="N62" s="16"/>
      <c r="O62" s="16" t="s">
        <v>507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505</v>
      </c>
      <c r="J63" s="241">
        <v>75</v>
      </c>
      <c r="L63" s="15">
        <v>45091</v>
      </c>
      <c r="M63" s="16"/>
      <c r="N63" s="16"/>
      <c r="O63" s="16" t="s">
        <v>506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505</v>
      </c>
      <c r="J64" s="241">
        <v>150</v>
      </c>
      <c r="L64" s="15">
        <v>45093</v>
      </c>
      <c r="M64" s="16"/>
      <c r="N64" s="16"/>
      <c r="O64" s="16" t="s">
        <v>506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505</v>
      </c>
      <c r="J65" s="241">
        <v>150</v>
      </c>
      <c r="L65" s="15">
        <v>45096</v>
      </c>
      <c r="M65" s="16"/>
      <c r="N65" s="16"/>
      <c r="O65" s="16" t="s">
        <v>506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505</v>
      </c>
      <c r="J66" s="241">
        <v>75</v>
      </c>
      <c r="L66" s="15">
        <v>45098</v>
      </c>
      <c r="M66" s="16"/>
      <c r="N66" s="16"/>
      <c r="O66" s="16" t="s">
        <v>506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505</v>
      </c>
      <c r="J67" s="241">
        <v>150</v>
      </c>
      <c r="L67" s="15">
        <v>45100</v>
      </c>
      <c r="M67" s="16"/>
      <c r="N67" s="16"/>
      <c r="O67" s="16" t="s">
        <v>506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506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506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506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56" t="s">
        <v>17</v>
      </c>
      <c r="G84" s="356"/>
      <c r="H84" s="356"/>
      <c r="I84" s="248"/>
      <c r="J84" s="202">
        <f>G83-J82</f>
        <v>79.799999999999955</v>
      </c>
      <c r="Q84" s="356" t="s">
        <v>17</v>
      </c>
      <c r="R84" s="356"/>
      <c r="S84" s="356"/>
      <c r="T84" s="248"/>
      <c r="U84" s="202">
        <f>R83-U82</f>
        <v>54.599999999999909</v>
      </c>
    </row>
    <row r="87" spans="1:21" ht="23.25" x14ac:dyDescent="0.35">
      <c r="C87" s="368" t="s">
        <v>74</v>
      </c>
      <c r="D87" s="368"/>
      <c r="E87" s="368"/>
      <c r="F87" s="368"/>
      <c r="N87" s="368" t="s">
        <v>75</v>
      </c>
      <c r="O87" s="368"/>
      <c r="P87" s="368"/>
      <c r="Q87" s="36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>
        <v>45112</v>
      </c>
      <c r="B89" s="16" t="s">
        <v>508</v>
      </c>
      <c r="C89" s="16" t="s">
        <v>47</v>
      </c>
      <c r="D89" s="16" t="s">
        <v>502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502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509</v>
      </c>
      <c r="C90" s="16" t="s">
        <v>50</v>
      </c>
      <c r="D90" s="16" t="s">
        <v>502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502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510</v>
      </c>
      <c r="D91" s="16" t="s">
        <v>502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502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343</v>
      </c>
      <c r="N92" s="16" t="s">
        <v>60</v>
      </c>
      <c r="O92" s="16" t="s">
        <v>502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56" t="s">
        <v>17</v>
      </c>
      <c r="G112" s="356"/>
      <c r="H112" s="356"/>
      <c r="I112" s="248"/>
      <c r="J112" s="202">
        <f>G111-J110</f>
        <v>63</v>
      </c>
      <c r="Q112" s="356" t="s">
        <v>17</v>
      </c>
      <c r="R112" s="356"/>
      <c r="S112" s="356"/>
      <c r="T112" s="248"/>
      <c r="U112" s="202">
        <f>R111-U110</f>
        <v>50.399999999999977</v>
      </c>
    </row>
    <row r="115" spans="1:21" ht="23.25" x14ac:dyDescent="0.35">
      <c r="C115" s="368" t="s">
        <v>97</v>
      </c>
      <c r="D115" s="368"/>
      <c r="E115" s="368"/>
      <c r="F115" s="368"/>
      <c r="N115" s="368" t="s">
        <v>167</v>
      </c>
      <c r="O115" s="368"/>
      <c r="P115" s="368"/>
      <c r="Q115" s="36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11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511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502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511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502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511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511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511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511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56" t="s">
        <v>17</v>
      </c>
      <c r="G140" s="356"/>
      <c r="H140" s="356"/>
      <c r="I140" s="248"/>
      <c r="J140" s="202">
        <f>G139-J138</f>
        <v>25.199999999999989</v>
      </c>
      <c r="Q140" s="356" t="s">
        <v>17</v>
      </c>
      <c r="R140" s="356"/>
      <c r="S140" s="356"/>
      <c r="T140" s="248"/>
      <c r="U140" s="202">
        <f>R139-U138</f>
        <v>8.4000000000000057</v>
      </c>
    </row>
    <row r="143" spans="1:21" ht="23.25" x14ac:dyDescent="0.35">
      <c r="C143" s="368" t="s">
        <v>102</v>
      </c>
      <c r="D143" s="368"/>
      <c r="E143" s="368"/>
      <c r="F143" s="368"/>
      <c r="N143" s="368" t="s">
        <v>203</v>
      </c>
      <c r="O143" s="368"/>
      <c r="P143" s="368"/>
      <c r="Q143" s="36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45231</v>
      </c>
      <c r="B145" s="16" t="s">
        <v>512</v>
      </c>
      <c r="C145" s="16" t="s">
        <v>123</v>
      </c>
      <c r="D145" s="16" t="s">
        <v>502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6" t="s">
        <v>17</v>
      </c>
      <c r="G168" s="356"/>
      <c r="H168" s="356"/>
      <c r="I168" s="248"/>
      <c r="J168" s="202">
        <f>G167-J166</f>
        <v>4.2000000000000028</v>
      </c>
      <c r="Q168" s="356" t="s">
        <v>17</v>
      </c>
      <c r="R168" s="356"/>
      <c r="S168" s="356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C1" zoomScale="80" zoomScaleNormal="80" workbookViewId="0">
      <selection activeCell="L8" sqref="L8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1.42578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68" t="s">
        <v>0</v>
      </c>
      <c r="D1" s="368"/>
      <c r="E1" s="368"/>
      <c r="F1" s="368"/>
      <c r="N1" s="368" t="s">
        <v>1</v>
      </c>
      <c r="O1" s="368"/>
      <c r="P1" s="368"/>
      <c r="Q1" s="36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482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440</v>
      </c>
      <c r="T2" s="247" t="s">
        <v>284</v>
      </c>
      <c r="U2" s="4" t="s">
        <v>514</v>
      </c>
    </row>
    <row r="3" spans="1:21" ht="18.75" x14ac:dyDescent="0.3">
      <c r="A3" s="15" t="s">
        <v>516</v>
      </c>
      <c r="B3" s="16" t="s">
        <v>111</v>
      </c>
      <c r="C3" s="16" t="s">
        <v>113</v>
      </c>
      <c r="D3" s="16" t="s">
        <v>515</v>
      </c>
      <c r="E3" s="16" t="s">
        <v>438</v>
      </c>
      <c r="F3" s="16"/>
      <c r="G3" s="241">
        <v>220</v>
      </c>
      <c r="H3" s="241"/>
      <c r="I3" s="249"/>
      <c r="J3" s="241">
        <v>200</v>
      </c>
      <c r="L3" s="15">
        <v>45324</v>
      </c>
      <c r="M3" s="16" t="s">
        <v>966</v>
      </c>
      <c r="N3" s="16" t="s">
        <v>113</v>
      </c>
      <c r="O3" s="16" t="s">
        <v>517</v>
      </c>
      <c r="P3" s="16" t="s">
        <v>88</v>
      </c>
      <c r="Q3" s="16"/>
      <c r="R3" s="241">
        <v>100</v>
      </c>
      <c r="S3" s="241"/>
      <c r="T3" s="351">
        <v>876</v>
      </c>
      <c r="U3" s="241">
        <v>85</v>
      </c>
    </row>
    <row r="4" spans="1:21" ht="18.75" x14ac:dyDescent="0.3">
      <c r="A4" s="15" t="s">
        <v>298</v>
      </c>
      <c r="B4" s="16" t="s">
        <v>115</v>
      </c>
      <c r="C4" s="16" t="s">
        <v>45</v>
      </c>
      <c r="D4" s="16" t="s">
        <v>903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>
        <v>45324</v>
      </c>
      <c r="M4" s="16" t="s">
        <v>121</v>
      </c>
      <c r="N4" s="16" t="s">
        <v>50</v>
      </c>
      <c r="O4" s="16" t="s">
        <v>517</v>
      </c>
      <c r="P4" s="16" t="s">
        <v>88</v>
      </c>
      <c r="Q4" s="16"/>
      <c r="R4" s="241">
        <v>100</v>
      </c>
      <c r="S4" s="241"/>
      <c r="T4" s="351">
        <v>876</v>
      </c>
      <c r="U4" s="241">
        <v>85</v>
      </c>
    </row>
    <row r="5" spans="1:21" x14ac:dyDescent="0.25">
      <c r="A5" s="15" t="s">
        <v>298</v>
      </c>
      <c r="B5" s="16" t="s">
        <v>186</v>
      </c>
      <c r="C5" s="16" t="s">
        <v>60</v>
      </c>
      <c r="D5" s="16" t="s">
        <v>517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>
        <v>45324</v>
      </c>
      <c r="M5" s="16" t="s">
        <v>115</v>
      </c>
      <c r="N5" s="16" t="s">
        <v>45</v>
      </c>
      <c r="O5" s="16" t="s">
        <v>517</v>
      </c>
      <c r="P5" s="16" t="s">
        <v>88</v>
      </c>
      <c r="Q5" s="16"/>
      <c r="R5" s="241">
        <v>100</v>
      </c>
      <c r="S5" s="241"/>
      <c r="T5" s="352">
        <v>876</v>
      </c>
      <c r="U5" s="241">
        <v>85</v>
      </c>
    </row>
    <row r="6" spans="1:21" x14ac:dyDescent="0.25">
      <c r="A6" s="15" t="s">
        <v>298</v>
      </c>
      <c r="B6" s="16" t="s">
        <v>119</v>
      </c>
      <c r="C6" s="16" t="s">
        <v>113</v>
      </c>
      <c r="D6" s="16" t="s">
        <v>517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>
        <v>45324</v>
      </c>
      <c r="M6" s="16" t="s">
        <v>90</v>
      </c>
      <c r="N6" s="16" t="s">
        <v>55</v>
      </c>
      <c r="O6" s="16" t="s">
        <v>517</v>
      </c>
      <c r="P6" s="16" t="s">
        <v>88</v>
      </c>
      <c r="Q6" s="16"/>
      <c r="R6" s="241">
        <v>100</v>
      </c>
      <c r="S6" s="241"/>
      <c r="T6" s="352">
        <v>876</v>
      </c>
      <c r="U6" s="241">
        <v>85</v>
      </c>
    </row>
    <row r="7" spans="1:21" x14ac:dyDescent="0.25">
      <c r="A7" s="15" t="s">
        <v>518</v>
      </c>
      <c r="B7" s="16" t="s">
        <v>99</v>
      </c>
      <c r="C7" s="16" t="s">
        <v>38</v>
      </c>
      <c r="D7" s="16" t="s">
        <v>519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>
        <v>45328</v>
      </c>
      <c r="M7" s="16" t="s">
        <v>79</v>
      </c>
      <c r="N7" s="16" t="s">
        <v>55</v>
      </c>
      <c r="O7" s="16" t="s">
        <v>522</v>
      </c>
      <c r="P7" s="16" t="s">
        <v>88</v>
      </c>
      <c r="Q7" s="16"/>
      <c r="R7" s="241">
        <v>160</v>
      </c>
      <c r="S7" s="241"/>
      <c r="T7" s="325">
        <v>877</v>
      </c>
      <c r="U7" s="241">
        <v>140</v>
      </c>
    </row>
    <row r="8" spans="1:21" x14ac:dyDescent="0.25">
      <c r="A8" s="15" t="s">
        <v>518</v>
      </c>
      <c r="B8" s="16" t="s">
        <v>119</v>
      </c>
      <c r="C8" s="16" t="s">
        <v>113</v>
      </c>
      <c r="D8" s="16" t="s">
        <v>519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325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517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325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517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325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517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325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515</v>
      </c>
      <c r="E12" s="16" t="s">
        <v>419</v>
      </c>
      <c r="F12" s="16"/>
      <c r="G12" s="241">
        <v>500</v>
      </c>
      <c r="H12" s="241"/>
      <c r="I12" s="241"/>
      <c r="J12" s="241">
        <v>480</v>
      </c>
      <c r="L12" s="15"/>
      <c r="M12" s="16"/>
      <c r="N12" s="16"/>
      <c r="O12" s="16"/>
      <c r="P12" s="16"/>
      <c r="Q12" s="16"/>
      <c r="R12" s="241"/>
      <c r="S12" s="241"/>
      <c r="T12" s="325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920</v>
      </c>
      <c r="E13" s="16" t="s">
        <v>425</v>
      </c>
      <c r="F13" s="16">
        <v>21</v>
      </c>
      <c r="G13" s="241">
        <v>150</v>
      </c>
      <c r="H13" s="241"/>
      <c r="I13" s="241"/>
      <c r="J13" s="241">
        <v>140</v>
      </c>
      <c r="L13" s="15"/>
      <c r="M13" s="16"/>
      <c r="N13" s="16"/>
      <c r="O13" s="16"/>
      <c r="P13" s="16"/>
      <c r="Q13" s="16"/>
      <c r="R13" s="241"/>
      <c r="S13" s="241"/>
      <c r="T13" s="325"/>
      <c r="U13" s="241"/>
    </row>
    <row r="14" spans="1:21" x14ac:dyDescent="0.25">
      <c r="A14" s="15">
        <v>45315</v>
      </c>
      <c r="B14" s="16" t="s">
        <v>121</v>
      </c>
      <c r="C14" s="16" t="s">
        <v>50</v>
      </c>
      <c r="D14" s="16" t="s">
        <v>517</v>
      </c>
      <c r="E14" s="16" t="s">
        <v>56</v>
      </c>
      <c r="F14" s="16"/>
      <c r="G14" s="241">
        <v>160</v>
      </c>
      <c r="H14" s="241"/>
      <c r="I14" s="241" t="s">
        <v>948</v>
      </c>
      <c r="J14" s="241">
        <v>150</v>
      </c>
      <c r="L14" s="15"/>
      <c r="M14" s="16"/>
      <c r="N14" s="16"/>
      <c r="O14" s="16"/>
      <c r="P14" s="16"/>
      <c r="Q14" s="16"/>
      <c r="R14" s="241"/>
      <c r="S14" s="241"/>
      <c r="T14" s="325"/>
      <c r="U14" s="241"/>
    </row>
    <row r="15" spans="1:21" x14ac:dyDescent="0.25">
      <c r="A15" s="15">
        <v>45316</v>
      </c>
      <c r="B15" s="16" t="s">
        <v>119</v>
      </c>
      <c r="C15" s="16" t="s">
        <v>113</v>
      </c>
      <c r="D15" s="16" t="s">
        <v>939</v>
      </c>
      <c r="E15" s="16" t="s">
        <v>523</v>
      </c>
      <c r="F15" s="16"/>
      <c r="G15" s="241">
        <v>550</v>
      </c>
      <c r="H15" s="241"/>
      <c r="I15" s="241" t="s">
        <v>948</v>
      </c>
      <c r="J15" s="241">
        <v>520</v>
      </c>
      <c r="L15" s="15"/>
      <c r="M15" s="16"/>
      <c r="N15" s="16"/>
      <c r="O15" s="16"/>
      <c r="P15" s="16"/>
      <c r="Q15" s="16"/>
      <c r="R15" s="241"/>
      <c r="S15" s="241"/>
      <c r="T15" s="325"/>
      <c r="U15" s="241"/>
    </row>
    <row r="16" spans="1:21" x14ac:dyDescent="0.25">
      <c r="A16" s="15">
        <v>45318</v>
      </c>
      <c r="B16" s="16" t="s">
        <v>121</v>
      </c>
      <c r="C16" s="16" t="s">
        <v>50</v>
      </c>
      <c r="D16" s="16" t="s">
        <v>517</v>
      </c>
      <c r="E16" s="16" t="s">
        <v>917</v>
      </c>
      <c r="F16" s="16"/>
      <c r="G16" s="241">
        <v>160</v>
      </c>
      <c r="H16" s="241"/>
      <c r="I16" s="325">
        <v>865</v>
      </c>
      <c r="J16" s="241">
        <v>150</v>
      </c>
      <c r="L16" s="15"/>
      <c r="M16" s="16"/>
      <c r="N16" s="16"/>
      <c r="O16" s="16"/>
      <c r="P16" s="16"/>
      <c r="Q16" s="16"/>
      <c r="R16" s="241"/>
      <c r="S16" s="241"/>
      <c r="T16" s="325"/>
      <c r="U16" s="241"/>
    </row>
    <row r="17" spans="1:21" x14ac:dyDescent="0.25">
      <c r="A17" s="15">
        <v>45318</v>
      </c>
      <c r="B17" s="16" t="s">
        <v>115</v>
      </c>
      <c r="C17" s="16" t="s">
        <v>45</v>
      </c>
      <c r="D17" s="16" t="s">
        <v>517</v>
      </c>
      <c r="E17" s="16" t="s">
        <v>56</v>
      </c>
      <c r="F17" s="16"/>
      <c r="G17" s="241">
        <v>160</v>
      </c>
      <c r="H17" s="241"/>
      <c r="I17" s="325">
        <v>865</v>
      </c>
      <c r="J17" s="241">
        <v>150</v>
      </c>
      <c r="L17" s="15"/>
      <c r="M17" s="16"/>
      <c r="N17" s="16"/>
      <c r="O17" s="16"/>
      <c r="P17" s="16"/>
      <c r="Q17" s="16"/>
      <c r="R17" s="241"/>
      <c r="S17" s="241"/>
      <c r="T17" s="325"/>
      <c r="U17" s="241"/>
    </row>
    <row r="18" spans="1:21" x14ac:dyDescent="0.25">
      <c r="A18" s="324">
        <v>45318</v>
      </c>
      <c r="B18" s="16" t="s">
        <v>104</v>
      </c>
      <c r="C18" s="16" t="s">
        <v>41</v>
      </c>
      <c r="D18" s="16" t="s">
        <v>517</v>
      </c>
      <c r="E18" s="16" t="s">
        <v>56</v>
      </c>
      <c r="F18" s="16"/>
      <c r="G18" s="241">
        <v>160</v>
      </c>
      <c r="H18" s="241"/>
      <c r="I18" s="325">
        <v>865</v>
      </c>
      <c r="J18" s="241">
        <v>150</v>
      </c>
      <c r="L18" s="16"/>
      <c r="M18" s="16"/>
      <c r="N18" s="16"/>
      <c r="O18" s="16"/>
      <c r="P18" s="16"/>
      <c r="Q18" s="16"/>
      <c r="R18" s="241"/>
      <c r="S18" s="241"/>
      <c r="T18" s="325"/>
      <c r="U18" s="241"/>
    </row>
    <row r="19" spans="1:21" x14ac:dyDescent="0.25">
      <c r="A19" s="312">
        <v>45318</v>
      </c>
      <c r="B19" s="16" t="s">
        <v>111</v>
      </c>
      <c r="C19" s="16" t="s">
        <v>58</v>
      </c>
      <c r="D19" s="16" t="s">
        <v>565</v>
      </c>
      <c r="E19" s="16" t="s">
        <v>452</v>
      </c>
      <c r="F19" s="16"/>
      <c r="G19" s="241">
        <v>150</v>
      </c>
      <c r="H19" s="241"/>
      <c r="I19" s="241"/>
      <c r="J19" s="241">
        <v>140</v>
      </c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4030</v>
      </c>
      <c r="H24" s="21">
        <f>SUM(H17:H23)</f>
        <v>0</v>
      </c>
      <c r="I24" s="21"/>
      <c r="J24" s="21">
        <f>SUM(J3:J23)</f>
        <v>3790</v>
      </c>
      <c r="Q24" s="21" t="s">
        <v>13</v>
      </c>
      <c r="R24" s="21">
        <f>SUM(R3:R23)</f>
        <v>560</v>
      </c>
      <c r="S24" s="21">
        <f>SUM(S17:S23)</f>
        <v>0</v>
      </c>
      <c r="T24" s="21"/>
      <c r="U24" s="21">
        <f>SUM(U3:U23)</f>
        <v>480</v>
      </c>
    </row>
    <row r="25" spans="1:21" x14ac:dyDescent="0.25">
      <c r="F25" s="21" t="s">
        <v>16</v>
      </c>
      <c r="G25" s="21">
        <f>G24*0.99</f>
        <v>3989.7</v>
      </c>
      <c r="H25" s="18"/>
      <c r="I25" s="18"/>
      <c r="J25" s="18"/>
      <c r="Q25" s="21" t="s">
        <v>16</v>
      </c>
      <c r="R25" s="21">
        <f>R24*0.99</f>
        <v>554.4</v>
      </c>
      <c r="S25" s="18"/>
      <c r="T25" s="18"/>
      <c r="U25" s="18"/>
    </row>
    <row r="26" spans="1:21" ht="15.75" x14ac:dyDescent="0.25">
      <c r="F26" s="356" t="s">
        <v>17</v>
      </c>
      <c r="G26" s="356"/>
      <c r="H26" s="356"/>
      <c r="I26" s="248"/>
      <c r="J26" s="202">
        <f>G25-J24</f>
        <v>199.69999999999982</v>
      </c>
      <c r="Q26" s="356" t="s">
        <v>17</v>
      </c>
      <c r="R26" s="356"/>
      <c r="S26" s="356"/>
      <c r="T26" s="248"/>
      <c r="U26" s="202">
        <f>R25-U24</f>
        <v>74.399999999999977</v>
      </c>
    </row>
    <row r="30" spans="1:21" ht="23.25" x14ac:dyDescent="0.35">
      <c r="C30" s="368" t="s">
        <v>503</v>
      </c>
      <c r="D30" s="368"/>
      <c r="E30" s="368"/>
      <c r="F30" s="368"/>
      <c r="N30" s="368" t="s">
        <v>19</v>
      </c>
      <c r="O30" s="368"/>
      <c r="P30" s="368"/>
      <c r="Q30" s="36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286</v>
      </c>
      <c r="AF33" s="4" t="s">
        <v>501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520</v>
      </c>
      <c r="AA34" s="16" t="s">
        <v>479</v>
      </c>
      <c r="AB34" s="16"/>
      <c r="AC34" s="241">
        <v>550</v>
      </c>
      <c r="AD34" s="16"/>
      <c r="AE34" s="241" t="s">
        <v>521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520</v>
      </c>
      <c r="AA35" s="251" t="s">
        <v>430</v>
      </c>
      <c r="AB35" s="251"/>
      <c r="AC35" s="252">
        <v>350</v>
      </c>
      <c r="AD35" s="251"/>
      <c r="AE35" s="252" t="s">
        <v>521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520</v>
      </c>
      <c r="AA36" s="16" t="s">
        <v>457</v>
      </c>
      <c r="AB36" s="16"/>
      <c r="AC36" s="241">
        <v>180</v>
      </c>
      <c r="AD36" s="16"/>
      <c r="AE36" s="241" t="s">
        <v>521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520</v>
      </c>
      <c r="AA37" s="251" t="s">
        <v>430</v>
      </c>
      <c r="AB37" s="251"/>
      <c r="AC37" s="252">
        <v>300</v>
      </c>
      <c r="AD37" s="252"/>
      <c r="AE37" s="252" t="s">
        <v>521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520</v>
      </c>
      <c r="AA38" s="16" t="s">
        <v>479</v>
      </c>
      <c r="AB38" s="16">
        <v>7850</v>
      </c>
      <c r="AC38" s="241">
        <v>550</v>
      </c>
      <c r="AD38" s="241"/>
      <c r="AE38" s="241" t="s">
        <v>521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520</v>
      </c>
      <c r="AA39" s="16" t="s">
        <v>472</v>
      </c>
      <c r="AB39" s="16"/>
      <c r="AC39" s="241">
        <v>350</v>
      </c>
      <c r="AD39" s="241"/>
      <c r="AE39" s="241" t="s">
        <v>521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6" t="s">
        <v>17</v>
      </c>
      <c r="G55" s="356"/>
      <c r="H55" s="356"/>
      <c r="I55" s="248"/>
      <c r="J55" s="202">
        <f>G54-J53</f>
        <v>0</v>
      </c>
      <c r="Q55" s="356" t="s">
        <v>17</v>
      </c>
      <c r="R55" s="356"/>
      <c r="S55" s="356"/>
      <c r="T55" s="248"/>
      <c r="U55" s="202">
        <f>R54-U53</f>
        <v>0</v>
      </c>
    </row>
    <row r="59" spans="1:21" ht="23.25" x14ac:dyDescent="0.35">
      <c r="C59" s="368" t="s">
        <v>130</v>
      </c>
      <c r="D59" s="368"/>
      <c r="E59" s="368"/>
      <c r="F59" s="368"/>
      <c r="N59" s="368" t="s">
        <v>21</v>
      </c>
      <c r="O59" s="368"/>
      <c r="P59" s="368"/>
      <c r="Q59" s="36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K60" s="36" t="s">
        <v>251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11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56" t="s">
        <v>17</v>
      </c>
      <c r="R83" s="356"/>
      <c r="S83" s="356"/>
      <c r="T83" s="248"/>
      <c r="U83" s="202">
        <f>R82-U81</f>
        <v>0</v>
      </c>
    </row>
    <row r="84" spans="1:21" ht="15.75" x14ac:dyDescent="0.25">
      <c r="F84" s="356" t="s">
        <v>17</v>
      </c>
      <c r="G84" s="356"/>
      <c r="H84" s="356"/>
      <c r="I84" s="248"/>
      <c r="J84" s="202">
        <f>G83-J82</f>
        <v>0</v>
      </c>
    </row>
    <row r="86" spans="1:21" ht="23.25" x14ac:dyDescent="0.35">
      <c r="N86" s="368" t="s">
        <v>75</v>
      </c>
      <c r="O86" s="368"/>
      <c r="P86" s="368"/>
      <c r="Q86" s="368"/>
    </row>
    <row r="87" spans="1:21" ht="23.25" x14ac:dyDescent="0.35">
      <c r="C87" s="368" t="s">
        <v>74</v>
      </c>
      <c r="D87" s="368"/>
      <c r="E87" s="368"/>
      <c r="F87" s="368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482</v>
      </c>
      <c r="T87" s="247" t="s">
        <v>286</v>
      </c>
      <c r="U87" s="4" t="s">
        <v>501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286</v>
      </c>
      <c r="J88" s="4" t="s">
        <v>501</v>
      </c>
      <c r="L88" s="15">
        <v>45139</v>
      </c>
      <c r="M88" s="16" t="s">
        <v>164</v>
      </c>
      <c r="N88" s="16" t="s">
        <v>58</v>
      </c>
      <c r="O88" s="16" t="s">
        <v>522</v>
      </c>
      <c r="P88" s="16" t="s">
        <v>88</v>
      </c>
      <c r="Q88" s="16"/>
      <c r="R88" s="241">
        <v>160</v>
      </c>
      <c r="S88" s="16">
        <v>642</v>
      </c>
      <c r="T88" s="241" t="s">
        <v>522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523</v>
      </c>
      <c r="E89" s="16" t="s">
        <v>524</v>
      </c>
      <c r="F89" s="16"/>
      <c r="G89" s="254">
        <v>345</v>
      </c>
      <c r="H89" s="16">
        <v>617</v>
      </c>
      <c r="I89" s="18" t="s">
        <v>525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526</v>
      </c>
      <c r="P89" s="16" t="s">
        <v>527</v>
      </c>
      <c r="Q89" s="16"/>
      <c r="R89" s="241">
        <v>150</v>
      </c>
      <c r="S89" s="16">
        <v>658</v>
      </c>
      <c r="T89" s="241" t="s">
        <v>528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529</v>
      </c>
      <c r="E90" s="16" t="s">
        <v>523</v>
      </c>
      <c r="F90" s="16"/>
      <c r="G90" s="254">
        <v>200</v>
      </c>
      <c r="H90" s="16">
        <v>637</v>
      </c>
      <c r="I90" s="18" t="s">
        <v>528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526</v>
      </c>
      <c r="P90" s="16" t="s">
        <v>527</v>
      </c>
      <c r="Q90" s="16"/>
      <c r="R90" s="241">
        <v>150</v>
      </c>
      <c r="S90" s="16">
        <v>658</v>
      </c>
      <c r="T90" s="241" t="s">
        <v>528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529</v>
      </c>
      <c r="E91" s="16" t="s">
        <v>523</v>
      </c>
      <c r="F91" s="16"/>
      <c r="G91" s="255">
        <v>200</v>
      </c>
      <c r="H91" s="16">
        <v>637</v>
      </c>
      <c r="I91" s="241" t="s">
        <v>528</v>
      </c>
      <c r="J91" s="241">
        <v>180</v>
      </c>
      <c r="L91" s="15">
        <v>45139</v>
      </c>
      <c r="M91" s="16" t="s">
        <v>187</v>
      </c>
      <c r="N91" s="16" t="s">
        <v>366</v>
      </c>
      <c r="O91" s="16" t="s">
        <v>526</v>
      </c>
      <c r="P91" s="16" t="s">
        <v>527</v>
      </c>
      <c r="Q91" s="16"/>
      <c r="R91" s="241">
        <v>150</v>
      </c>
      <c r="S91" s="16">
        <v>658</v>
      </c>
      <c r="T91" s="241" t="s">
        <v>528</v>
      </c>
      <c r="U91" s="241">
        <v>140</v>
      </c>
    </row>
    <row r="92" spans="1:21" x14ac:dyDescent="0.25">
      <c r="A92" s="15">
        <v>45125</v>
      </c>
      <c r="B92" s="16" t="s">
        <v>530</v>
      </c>
      <c r="C92" s="16" t="s">
        <v>531</v>
      </c>
      <c r="D92" s="16" t="s">
        <v>532</v>
      </c>
      <c r="E92" s="16" t="s">
        <v>160</v>
      </c>
      <c r="F92" s="16"/>
      <c r="G92" s="255">
        <v>520</v>
      </c>
      <c r="H92" s="16">
        <v>627</v>
      </c>
      <c r="I92" s="241" t="s">
        <v>533</v>
      </c>
      <c r="J92" s="241">
        <v>410</v>
      </c>
      <c r="L92" s="15">
        <v>45139</v>
      </c>
      <c r="M92" s="16" t="s">
        <v>187</v>
      </c>
      <c r="N92" s="16" t="s">
        <v>366</v>
      </c>
      <c r="O92" s="16" t="s">
        <v>526</v>
      </c>
      <c r="P92" s="16" t="s">
        <v>160</v>
      </c>
      <c r="Q92" s="16"/>
      <c r="R92" s="241">
        <v>600</v>
      </c>
      <c r="S92" s="16">
        <v>658</v>
      </c>
      <c r="T92" s="241" t="s">
        <v>528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534</v>
      </c>
      <c r="E93" s="16" t="s">
        <v>535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458</v>
      </c>
      <c r="N93" s="16" t="s">
        <v>459</v>
      </c>
      <c r="O93" s="16" t="s">
        <v>526</v>
      </c>
      <c r="P93" s="16" t="s">
        <v>160</v>
      </c>
      <c r="Q93" s="16"/>
      <c r="R93" s="241">
        <v>600</v>
      </c>
      <c r="S93" s="16">
        <v>658</v>
      </c>
      <c r="T93" s="241" t="s">
        <v>528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534</v>
      </c>
      <c r="E94" s="16" t="s">
        <v>535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536</v>
      </c>
      <c r="N94" s="16" t="s">
        <v>201</v>
      </c>
      <c r="O94" s="16" t="s">
        <v>537</v>
      </c>
      <c r="P94" s="16" t="s">
        <v>430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538</v>
      </c>
      <c r="Q95" s="16"/>
      <c r="R95" s="241">
        <v>180</v>
      </c>
      <c r="S95" s="256">
        <v>673</v>
      </c>
      <c r="T95" s="241" t="s">
        <v>539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540</v>
      </c>
      <c r="N96" s="45" t="s">
        <v>177</v>
      </c>
      <c r="O96" s="45" t="s">
        <v>526</v>
      </c>
      <c r="P96" s="45" t="s">
        <v>541</v>
      </c>
      <c r="Q96" s="45" t="s">
        <v>281</v>
      </c>
      <c r="R96" s="241">
        <v>690</v>
      </c>
      <c r="S96" s="16">
        <v>658</v>
      </c>
      <c r="T96" s="241" t="s">
        <v>528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526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528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273</v>
      </c>
      <c r="N98" s="16" t="s">
        <v>38</v>
      </c>
      <c r="O98" s="16" t="s">
        <v>542</v>
      </c>
      <c r="P98" s="16" t="s">
        <v>56</v>
      </c>
      <c r="Q98" s="16"/>
      <c r="R98" s="241">
        <v>200</v>
      </c>
      <c r="S98" s="16">
        <v>677</v>
      </c>
      <c r="T98" s="241" t="s">
        <v>543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544</v>
      </c>
      <c r="P99" s="16" t="s">
        <v>545</v>
      </c>
      <c r="Q99" s="16"/>
      <c r="R99" s="241">
        <v>230</v>
      </c>
      <c r="S99" s="16">
        <v>676</v>
      </c>
      <c r="T99" s="241" t="s">
        <v>546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544</v>
      </c>
      <c r="P100" s="16" t="s">
        <v>545</v>
      </c>
      <c r="Q100" s="16"/>
      <c r="R100" s="241">
        <v>230</v>
      </c>
      <c r="S100" s="16">
        <v>676</v>
      </c>
      <c r="T100" s="241" t="s">
        <v>546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547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547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355</v>
      </c>
      <c r="P103" s="16" t="s">
        <v>425</v>
      </c>
      <c r="Q103" s="16"/>
      <c r="R103" s="241">
        <v>280</v>
      </c>
      <c r="S103" s="16">
        <v>666</v>
      </c>
      <c r="T103" s="241" t="s">
        <v>548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549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550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547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522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551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522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56" t="s">
        <v>17</v>
      </c>
      <c r="R112" s="356"/>
      <c r="S112" s="356"/>
      <c r="T112" s="248"/>
      <c r="U112" s="202">
        <f>R111-U110</f>
        <v>312.38000000000011</v>
      </c>
    </row>
    <row r="113" spans="1:21" ht="15.75" x14ac:dyDescent="0.25">
      <c r="F113" s="356" t="s">
        <v>17</v>
      </c>
      <c r="G113" s="356"/>
      <c r="H113" s="356"/>
      <c r="I113" s="248"/>
      <c r="J113" s="202">
        <f>G112-J111</f>
        <v>169.34999999999991</v>
      </c>
    </row>
    <row r="115" spans="1:21" ht="23.25" x14ac:dyDescent="0.35">
      <c r="N115" s="368" t="s">
        <v>167</v>
      </c>
      <c r="O115" s="368"/>
      <c r="P115" s="368"/>
      <c r="Q115" s="368"/>
    </row>
    <row r="116" spans="1:21" ht="23.25" x14ac:dyDescent="0.35">
      <c r="C116" s="368" t="s">
        <v>97</v>
      </c>
      <c r="D116" s="368"/>
      <c r="E116" s="368"/>
      <c r="F116" s="368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286</v>
      </c>
      <c r="U116" s="4" t="s">
        <v>501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286</v>
      </c>
      <c r="J117" s="4" t="s">
        <v>501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527</v>
      </c>
      <c r="Q117" s="16">
        <v>7807025379</v>
      </c>
      <c r="R117" s="241">
        <v>150</v>
      </c>
      <c r="S117" s="16">
        <v>732</v>
      </c>
      <c r="T117" s="241" t="s">
        <v>528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552</v>
      </c>
      <c r="D118" s="16" t="s">
        <v>86</v>
      </c>
      <c r="E118" s="16" t="s">
        <v>527</v>
      </c>
      <c r="F118" s="16"/>
      <c r="G118" s="241">
        <v>150</v>
      </c>
      <c r="H118" s="16">
        <v>691</v>
      </c>
      <c r="I118" s="241" t="s">
        <v>553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527</v>
      </c>
      <c r="Q118" s="16">
        <v>7807025379</v>
      </c>
      <c r="R118" s="241">
        <v>210</v>
      </c>
      <c r="S118" s="16">
        <v>732</v>
      </c>
      <c r="T118" s="241" t="s">
        <v>528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527</v>
      </c>
      <c r="F119" s="16"/>
      <c r="G119" s="241">
        <v>150</v>
      </c>
      <c r="H119" s="16">
        <v>691</v>
      </c>
      <c r="I119" s="241" t="s">
        <v>553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527</v>
      </c>
      <c r="Q119" s="16">
        <v>7807025379</v>
      </c>
      <c r="R119" s="241">
        <v>210</v>
      </c>
      <c r="S119" s="16">
        <v>732</v>
      </c>
      <c r="T119" s="241" t="s">
        <v>528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554</v>
      </c>
      <c r="D120" s="16" t="s">
        <v>555</v>
      </c>
      <c r="E120" s="16" t="s">
        <v>160</v>
      </c>
      <c r="F120" s="16"/>
      <c r="G120" s="241">
        <v>520</v>
      </c>
      <c r="H120" s="16">
        <v>680</v>
      </c>
      <c r="I120" s="241" t="s">
        <v>556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479</v>
      </c>
      <c r="Q120" s="16">
        <v>7807025502</v>
      </c>
      <c r="R120" s="241">
        <v>480</v>
      </c>
      <c r="S120" s="16">
        <v>732</v>
      </c>
      <c r="T120" s="241" t="s">
        <v>528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515</v>
      </c>
      <c r="E121" s="16" t="s">
        <v>557</v>
      </c>
      <c r="F121" s="16"/>
      <c r="G121" s="241">
        <v>200</v>
      </c>
      <c r="H121" s="16">
        <v>706</v>
      </c>
      <c r="I121" s="241" t="s">
        <v>558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559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560</v>
      </c>
      <c r="E122" s="16" t="s">
        <v>523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533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560</v>
      </c>
      <c r="E123" s="16" t="s">
        <v>523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343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553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500</v>
      </c>
      <c r="E125" s="16" t="s">
        <v>286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561</v>
      </c>
      <c r="P125" s="16" t="s">
        <v>562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563</v>
      </c>
      <c r="C126" s="16" t="s">
        <v>41</v>
      </c>
      <c r="D126" s="16" t="s">
        <v>500</v>
      </c>
      <c r="E126" s="16" t="s">
        <v>286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561</v>
      </c>
      <c r="P126" s="16" t="s">
        <v>562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522</v>
      </c>
      <c r="E127" s="16" t="s">
        <v>88</v>
      </c>
      <c r="F127" s="16"/>
      <c r="G127" s="241">
        <v>160</v>
      </c>
      <c r="H127" s="16">
        <v>694</v>
      </c>
      <c r="I127" s="241" t="s">
        <v>522</v>
      </c>
      <c r="J127" s="241">
        <v>150</v>
      </c>
      <c r="L127" s="15">
        <v>45211</v>
      </c>
      <c r="M127" s="16" t="s">
        <v>564</v>
      </c>
      <c r="N127" s="16" t="s">
        <v>58</v>
      </c>
      <c r="O127" s="16" t="s">
        <v>565</v>
      </c>
      <c r="P127" s="16" t="s">
        <v>566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515</v>
      </c>
      <c r="E128" s="16" t="s">
        <v>557</v>
      </c>
      <c r="F128" s="16"/>
      <c r="G128" s="241">
        <v>200</v>
      </c>
      <c r="H128" s="16">
        <v>730</v>
      </c>
      <c r="I128" s="241" t="s">
        <v>558</v>
      </c>
      <c r="J128" s="241">
        <v>190</v>
      </c>
      <c r="L128" s="15">
        <v>45211</v>
      </c>
      <c r="M128" s="16" t="s">
        <v>343</v>
      </c>
      <c r="N128" s="16" t="s">
        <v>60</v>
      </c>
      <c r="O128" s="16" t="s">
        <v>500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500</v>
      </c>
      <c r="E129" s="16" t="s">
        <v>523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528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500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343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528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500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528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500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567</v>
      </c>
      <c r="P132" s="51" t="s">
        <v>568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569</v>
      </c>
      <c r="D133" s="16" t="s">
        <v>500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343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570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522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522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565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571</v>
      </c>
      <c r="E136" s="16" t="s">
        <v>572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573</v>
      </c>
      <c r="P136" s="16" t="s">
        <v>438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574</v>
      </c>
      <c r="E137" s="16" t="s">
        <v>438</v>
      </c>
      <c r="F137" s="16">
        <v>140179</v>
      </c>
      <c r="G137" s="241">
        <v>350</v>
      </c>
      <c r="H137" s="16">
        <v>734</v>
      </c>
      <c r="I137" s="241" t="s">
        <v>575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576</v>
      </c>
      <c r="E138" s="16" t="s">
        <v>523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576</v>
      </c>
      <c r="E139" s="16" t="s">
        <v>523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547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547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515</v>
      </c>
      <c r="P142" s="16" t="s">
        <v>577</v>
      </c>
      <c r="Q142" s="16"/>
      <c r="R142" s="241">
        <v>200</v>
      </c>
      <c r="S142" s="16">
        <v>794</v>
      </c>
      <c r="T142" s="241" t="s">
        <v>558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527</v>
      </c>
      <c r="Q143" s="11">
        <v>7807025839</v>
      </c>
      <c r="R143" s="241">
        <v>150</v>
      </c>
      <c r="S143" s="261">
        <v>768</v>
      </c>
      <c r="T143" s="241" t="s">
        <v>528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578</v>
      </c>
      <c r="N144" s="16" t="s">
        <v>579</v>
      </c>
      <c r="O144" s="16" t="s">
        <v>86</v>
      </c>
      <c r="P144" s="16" t="s">
        <v>397</v>
      </c>
      <c r="Q144" s="11">
        <v>7807025876</v>
      </c>
      <c r="R144" s="241">
        <v>600</v>
      </c>
      <c r="S144" s="261">
        <v>768</v>
      </c>
      <c r="T144" s="241" t="s">
        <v>528</v>
      </c>
      <c r="U144" s="241">
        <v>550</v>
      </c>
    </row>
    <row r="145" spans="1:21" ht="15.75" x14ac:dyDescent="0.25">
      <c r="F145" s="356" t="s">
        <v>17</v>
      </c>
      <c r="G145" s="356"/>
      <c r="H145" s="356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56" t="s">
        <v>17</v>
      </c>
      <c r="R149" s="356"/>
      <c r="S149" s="356"/>
      <c r="T149" s="248"/>
      <c r="U149" s="202">
        <f>R148-U147</f>
        <v>842.92000000000007</v>
      </c>
    </row>
    <row r="152" spans="1:21" ht="23.25" x14ac:dyDescent="0.35">
      <c r="C152" s="368" t="s">
        <v>102</v>
      </c>
      <c r="D152" s="368"/>
      <c r="E152" s="368"/>
      <c r="F152" s="368"/>
      <c r="N152" s="368" t="s">
        <v>203</v>
      </c>
      <c r="O152" s="368"/>
      <c r="P152" s="368"/>
      <c r="Q152" s="368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482</v>
      </c>
      <c r="I153" s="247" t="s">
        <v>286</v>
      </c>
      <c r="J153" s="4" t="s">
        <v>501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482</v>
      </c>
      <c r="T153" s="247" t="s">
        <v>286</v>
      </c>
      <c r="U153" s="4" t="s">
        <v>501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523</v>
      </c>
      <c r="E154" s="16" t="s">
        <v>580</v>
      </c>
      <c r="F154" s="16"/>
      <c r="G154" s="241">
        <v>580</v>
      </c>
      <c r="H154" s="16">
        <v>794</v>
      </c>
      <c r="I154" s="241" t="s">
        <v>558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573</v>
      </c>
      <c r="P154" s="16" t="s">
        <v>425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581</v>
      </c>
      <c r="E155" s="16" t="s">
        <v>582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522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573</v>
      </c>
      <c r="E156" s="16" t="s">
        <v>583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584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573</v>
      </c>
      <c r="E157" s="16" t="s">
        <v>583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523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565</v>
      </c>
      <c r="E158" s="16" t="s">
        <v>585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533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573</v>
      </c>
      <c r="E159" s="16" t="s">
        <v>583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451</v>
      </c>
      <c r="N159" s="16" t="s">
        <v>58</v>
      </c>
      <c r="O159" s="16" t="s">
        <v>565</v>
      </c>
      <c r="P159" s="16" t="s">
        <v>425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586</v>
      </c>
      <c r="D160" s="16" t="s">
        <v>573</v>
      </c>
      <c r="E160" s="16" t="s">
        <v>583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451</v>
      </c>
      <c r="N160" s="16" t="s">
        <v>58</v>
      </c>
      <c r="O160" s="16" t="s">
        <v>547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547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517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451</v>
      </c>
      <c r="N163" s="16" t="s">
        <v>58</v>
      </c>
      <c r="O163" s="16" t="s">
        <v>517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587</v>
      </c>
      <c r="P164" s="16" t="s">
        <v>425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588</v>
      </c>
      <c r="N165" s="16" t="s">
        <v>589</v>
      </c>
      <c r="O165" s="16" t="s">
        <v>573</v>
      </c>
      <c r="P165" s="16" t="s">
        <v>590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517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517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517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591</v>
      </c>
      <c r="P169" s="16" t="s">
        <v>592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420</v>
      </c>
      <c r="M170" s="16" t="s">
        <v>99</v>
      </c>
      <c r="N170" s="16" t="s">
        <v>38</v>
      </c>
      <c r="O170" s="16" t="s">
        <v>565</v>
      </c>
      <c r="P170" s="16" t="s">
        <v>593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420</v>
      </c>
      <c r="M171" s="16" t="s">
        <v>144</v>
      </c>
      <c r="N171" s="16" t="s">
        <v>24</v>
      </c>
      <c r="O171" s="16" t="s">
        <v>547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420</v>
      </c>
      <c r="M172" s="16" t="s">
        <v>594</v>
      </c>
      <c r="N172" s="16" t="s">
        <v>50</v>
      </c>
      <c r="O172" s="16" t="s">
        <v>547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595</v>
      </c>
      <c r="P173" s="16" t="s">
        <v>438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594</v>
      </c>
      <c r="N174" s="16" t="s">
        <v>50</v>
      </c>
      <c r="O174" s="16" t="s">
        <v>517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517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565</v>
      </c>
      <c r="P176" s="16" t="s">
        <v>566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547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547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56" t="s">
        <v>17</v>
      </c>
      <c r="G184" s="356"/>
      <c r="H184" s="356"/>
      <c r="I184" s="248"/>
      <c r="J184" s="202">
        <f>G183-J182</f>
        <v>105.75999999999999</v>
      </c>
      <c r="Q184" s="356" t="s">
        <v>17</v>
      </c>
      <c r="R184" s="356"/>
      <c r="S184" s="356"/>
      <c r="T184" s="248"/>
      <c r="U184" s="202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14" sqref="J14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68" t="s">
        <v>0</v>
      </c>
      <c r="D1" s="368"/>
      <c r="E1" s="368"/>
      <c r="F1" s="368"/>
      <c r="O1" s="368" t="s">
        <v>1</v>
      </c>
      <c r="P1" s="368"/>
      <c r="Q1" s="368"/>
      <c r="R1" s="368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440</v>
      </c>
      <c r="I2" s="247" t="s">
        <v>513</v>
      </c>
      <c r="J2" s="4" t="s">
        <v>514</v>
      </c>
      <c r="K2" s="263" t="s">
        <v>596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440</v>
      </c>
      <c r="U2" s="247" t="s">
        <v>513</v>
      </c>
      <c r="V2" s="4" t="s">
        <v>514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597</v>
      </c>
      <c r="E3" s="241" t="s">
        <v>598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597</v>
      </c>
      <c r="E4" s="16" t="s">
        <v>598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599</v>
      </c>
      <c r="E5" s="16" t="s">
        <v>598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443</v>
      </c>
      <c r="B6" s="16" t="s">
        <v>119</v>
      </c>
      <c r="C6" s="16" t="s">
        <v>113</v>
      </c>
      <c r="D6" s="16" t="s">
        <v>600</v>
      </c>
      <c r="E6" s="16" t="s">
        <v>598</v>
      </c>
      <c r="F6" s="16"/>
      <c r="G6" s="241">
        <v>220</v>
      </c>
      <c r="H6" s="241"/>
      <c r="I6" s="241"/>
      <c r="J6" s="241">
        <v>200</v>
      </c>
      <c r="K6" s="265">
        <v>863</v>
      </c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56" t="s">
        <v>17</v>
      </c>
      <c r="G26" s="356"/>
      <c r="H26" s="356"/>
      <c r="I26" s="248"/>
      <c r="J26" s="202">
        <f>G25-J24</f>
        <v>71.200000000000045</v>
      </c>
      <c r="K26" s="268"/>
      <c r="R26" s="356" t="s">
        <v>17</v>
      </c>
      <c r="S26" s="356"/>
      <c r="T26" s="356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H19" sqref="H19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68" t="s">
        <v>0</v>
      </c>
      <c r="D1" s="368"/>
      <c r="E1" s="368"/>
      <c r="F1" s="368"/>
      <c r="N1" s="368" t="s">
        <v>1</v>
      </c>
      <c r="O1" s="368"/>
      <c r="P1" s="368"/>
      <c r="Q1" s="36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373</v>
      </c>
      <c r="T2" s="247" t="s">
        <v>286</v>
      </c>
      <c r="U2" s="4" t="s">
        <v>501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601</v>
      </c>
      <c r="E3" s="16" t="s">
        <v>602</v>
      </c>
      <c r="F3" s="16"/>
      <c r="G3" s="241">
        <v>470</v>
      </c>
      <c r="H3" s="16">
        <v>870</v>
      </c>
      <c r="I3" s="241"/>
      <c r="J3" s="241">
        <v>420</v>
      </c>
      <c r="L3" s="15">
        <v>45325</v>
      </c>
      <c r="M3" s="16" t="s">
        <v>104</v>
      </c>
      <c r="N3" s="16" t="s">
        <v>55</v>
      </c>
      <c r="O3" s="16" t="s">
        <v>467</v>
      </c>
      <c r="P3" s="16" t="s">
        <v>268</v>
      </c>
      <c r="Q3" s="16">
        <v>27049</v>
      </c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601</v>
      </c>
      <c r="E4" s="16" t="s">
        <v>603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604</v>
      </c>
      <c r="B5" s="16" t="s">
        <v>121</v>
      </c>
      <c r="C5" s="16" t="s">
        <v>50</v>
      </c>
      <c r="D5" s="16" t="s">
        <v>601</v>
      </c>
      <c r="E5" s="16" t="s">
        <v>419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518</v>
      </c>
      <c r="B6" s="16" t="s">
        <v>121</v>
      </c>
      <c r="C6" s="16" t="s">
        <v>50</v>
      </c>
      <c r="D6" s="16" t="s">
        <v>605</v>
      </c>
      <c r="E6" s="16" t="s">
        <v>606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607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601</v>
      </c>
      <c r="E8" s="16" t="s">
        <v>614</v>
      </c>
      <c r="F8" s="16"/>
      <c r="G8" s="241">
        <v>200</v>
      </c>
      <c r="H8" s="241"/>
      <c r="I8" s="241"/>
      <c r="J8" s="241">
        <v>100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45317</v>
      </c>
      <c r="B9" s="16" t="s">
        <v>144</v>
      </c>
      <c r="C9" s="16" t="s">
        <v>24</v>
      </c>
      <c r="D9" s="16" t="s">
        <v>601</v>
      </c>
      <c r="E9" s="16" t="s">
        <v>614</v>
      </c>
      <c r="F9" s="16"/>
      <c r="G9" s="241">
        <v>200</v>
      </c>
      <c r="H9" s="241"/>
      <c r="I9" s="241"/>
      <c r="J9" s="241">
        <v>100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2050</v>
      </c>
      <c r="H24" s="21">
        <f>SUM(H17:H23)</f>
        <v>0</v>
      </c>
      <c r="I24" s="21"/>
      <c r="J24" s="21">
        <f>SUM(J3:J23)</f>
        <v>1695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1947.5</v>
      </c>
      <c r="H25" s="18"/>
      <c r="I25" s="18"/>
      <c r="J25" s="18"/>
      <c r="Q25" s="21" t="s">
        <v>608</v>
      </c>
      <c r="R25" s="21">
        <f>R24*0.95</f>
        <v>0</v>
      </c>
      <c r="S25" s="18"/>
      <c r="T25" s="18"/>
      <c r="U25" s="18"/>
    </row>
    <row r="26" spans="1:32" ht="15.75" x14ac:dyDescent="0.25">
      <c r="F26" s="356" t="s">
        <v>17</v>
      </c>
      <c r="G26" s="356"/>
      <c r="H26" s="356"/>
      <c r="I26" s="248"/>
      <c r="J26" s="202">
        <f>G25-J24</f>
        <v>252.5</v>
      </c>
      <c r="Q26" s="356" t="s">
        <v>17</v>
      </c>
      <c r="R26" s="356"/>
      <c r="S26" s="356"/>
      <c r="T26" s="248"/>
      <c r="U26" s="202">
        <f>R25-U24</f>
        <v>0</v>
      </c>
    </row>
    <row r="30" spans="1:32" ht="26.25" x14ac:dyDescent="0.4">
      <c r="C30" s="368" t="s">
        <v>503</v>
      </c>
      <c r="D30" s="368"/>
      <c r="E30" s="368"/>
      <c r="F30" s="368"/>
      <c r="H30" s="269" t="s">
        <v>609</v>
      </c>
      <c r="I30" s="269">
        <v>544</v>
      </c>
      <c r="N30" s="368" t="s">
        <v>19</v>
      </c>
      <c r="O30" s="368"/>
      <c r="P30" s="368"/>
      <c r="Q30" s="368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56" t="s">
        <v>17</v>
      </c>
      <c r="G55" s="356"/>
      <c r="H55" s="356"/>
      <c r="I55" s="248"/>
      <c r="J55" s="202">
        <f>G54-J53</f>
        <v>0</v>
      </c>
      <c r="Q55" s="356" t="s">
        <v>17</v>
      </c>
      <c r="R55" s="356"/>
      <c r="S55" s="356"/>
      <c r="T55" s="248"/>
      <c r="U55" s="202">
        <f>R54-U53</f>
        <v>0</v>
      </c>
    </row>
    <row r="59" spans="1:21" ht="23.25" x14ac:dyDescent="0.35">
      <c r="C59" s="368" t="s">
        <v>130</v>
      </c>
      <c r="D59" s="368"/>
      <c r="E59" s="368"/>
      <c r="F59" s="368"/>
      <c r="N59" s="368" t="s">
        <v>21</v>
      </c>
      <c r="O59" s="368"/>
      <c r="P59" s="368"/>
      <c r="Q59" s="36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11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56" t="s">
        <v>17</v>
      </c>
      <c r="G84" s="356"/>
      <c r="H84" s="356"/>
      <c r="I84" s="248"/>
      <c r="J84" s="202">
        <f>G83-J82</f>
        <v>0</v>
      </c>
      <c r="Q84" s="356" t="s">
        <v>17</v>
      </c>
      <c r="R84" s="356"/>
      <c r="S84" s="356"/>
      <c r="T84" s="248"/>
      <c r="U84" s="202">
        <f>R83-U82</f>
        <v>0</v>
      </c>
    </row>
    <row r="87" spans="1:22" ht="23.25" x14ac:dyDescent="0.35">
      <c r="C87" s="368" t="s">
        <v>74</v>
      </c>
      <c r="D87" s="368"/>
      <c r="E87" s="368"/>
      <c r="F87" s="368"/>
      <c r="N87" s="368" t="s">
        <v>75</v>
      </c>
      <c r="O87" s="368"/>
      <c r="P87" s="368"/>
      <c r="Q87" s="368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11</v>
      </c>
      <c r="U88" s="4" t="s">
        <v>501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56" t="s">
        <v>17</v>
      </c>
      <c r="G112" s="356"/>
      <c r="H112" s="356"/>
      <c r="I112" s="248"/>
      <c r="J112" s="202">
        <f>G111-J110</f>
        <v>0</v>
      </c>
      <c r="Q112" s="356" t="s">
        <v>17</v>
      </c>
      <c r="R112" s="356"/>
      <c r="S112" s="356"/>
      <c r="T112" s="248"/>
      <c r="U112" s="202">
        <f>R111-U110</f>
        <v>0</v>
      </c>
    </row>
    <row r="115" spans="1:21" ht="23.25" x14ac:dyDescent="0.35">
      <c r="C115" s="368" t="s">
        <v>97</v>
      </c>
      <c r="D115" s="368"/>
      <c r="E115" s="368"/>
      <c r="F115" s="368"/>
      <c r="N115" s="368" t="s">
        <v>167</v>
      </c>
      <c r="O115" s="368"/>
      <c r="P115" s="368"/>
      <c r="Q115" s="36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11</v>
      </c>
      <c r="U116" s="4" t="s">
        <v>501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610</v>
      </c>
      <c r="E117" s="16" t="s">
        <v>606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611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612</v>
      </c>
      <c r="C118" s="16" t="s">
        <v>58</v>
      </c>
      <c r="D118" s="16" t="s">
        <v>613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611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610</v>
      </c>
      <c r="E119" s="16" t="s">
        <v>356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601</v>
      </c>
      <c r="P119" s="16" t="s">
        <v>614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607</v>
      </c>
      <c r="E120" s="16" t="s">
        <v>615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610</v>
      </c>
      <c r="E121" s="16" t="s">
        <v>614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56" t="s">
        <v>17</v>
      </c>
      <c r="G140" s="356"/>
      <c r="H140" s="356"/>
      <c r="I140" s="248"/>
      <c r="J140" s="202">
        <f>G139-J138</f>
        <v>99</v>
      </c>
      <c r="Q140" s="356" t="s">
        <v>17</v>
      </c>
      <c r="R140" s="356"/>
      <c r="S140" s="356"/>
      <c r="T140" s="248"/>
      <c r="U140" s="202">
        <f>R139-U138</f>
        <v>37</v>
      </c>
    </row>
    <row r="143" spans="1:21" ht="23.25" x14ac:dyDescent="0.35">
      <c r="C143" s="368" t="s">
        <v>102</v>
      </c>
      <c r="D143" s="368"/>
      <c r="E143" s="368"/>
      <c r="F143" s="368"/>
      <c r="N143" s="368" t="s">
        <v>203</v>
      </c>
      <c r="O143" s="368"/>
      <c r="P143" s="368"/>
      <c r="Q143" s="36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605</v>
      </c>
      <c r="E145" s="16" t="s">
        <v>616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438</v>
      </c>
      <c r="P145" s="16" t="s">
        <v>485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601</v>
      </c>
      <c r="E146" s="16" t="s">
        <v>356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438</v>
      </c>
      <c r="P146" s="16" t="s">
        <v>485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6" t="s">
        <v>17</v>
      </c>
      <c r="G168" s="356"/>
      <c r="H168" s="356"/>
      <c r="I168" s="248"/>
      <c r="J168" s="202">
        <f>G167-J166</f>
        <v>15</v>
      </c>
      <c r="Q168" s="356" t="s">
        <v>17</v>
      </c>
      <c r="R168" s="356"/>
      <c r="S168" s="356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L15" sqref="L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69" t="s">
        <v>0</v>
      </c>
      <c r="D1" s="369"/>
      <c r="J1" s="369" t="s">
        <v>1</v>
      </c>
      <c r="K1" s="369"/>
      <c r="L1" s="369"/>
      <c r="M1" s="274"/>
    </row>
    <row r="2" spans="2:15" ht="27" x14ac:dyDescent="0.35">
      <c r="C2" s="369"/>
      <c r="D2" s="369"/>
      <c r="J2" s="369"/>
      <c r="K2" s="369"/>
      <c r="L2" s="369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617</v>
      </c>
      <c r="C4" s="51" t="s">
        <v>618</v>
      </c>
      <c r="D4" s="51" t="s">
        <v>619</v>
      </c>
      <c r="E4" s="51" t="s">
        <v>620</v>
      </c>
      <c r="F4" s="51"/>
      <c r="I4" s="4" t="s">
        <v>617</v>
      </c>
      <c r="J4" s="51" t="s">
        <v>618</v>
      </c>
      <c r="K4" s="51" t="s">
        <v>619</v>
      </c>
      <c r="L4" s="51" t="s">
        <v>621</v>
      </c>
      <c r="M4" s="51" t="s">
        <v>622</v>
      </c>
      <c r="N4" s="51" t="s">
        <v>620</v>
      </c>
      <c r="O4" s="51"/>
    </row>
    <row r="5" spans="2:15" x14ac:dyDescent="0.25">
      <c r="B5" s="16" t="s">
        <v>343</v>
      </c>
      <c r="C5" s="18" t="s">
        <v>899</v>
      </c>
      <c r="D5" s="16"/>
      <c r="E5" s="18">
        <v>64</v>
      </c>
      <c r="F5" s="16"/>
      <c r="I5" s="16" t="s">
        <v>343</v>
      </c>
      <c r="J5" s="18" t="s">
        <v>970</v>
      </c>
      <c r="K5" s="16"/>
      <c r="L5" s="18"/>
      <c r="M5" s="18"/>
      <c r="N5" s="18">
        <v>40</v>
      </c>
      <c r="O5" s="16"/>
    </row>
    <row r="6" spans="2:15" x14ac:dyDescent="0.25">
      <c r="B6" s="16" t="s">
        <v>173</v>
      </c>
      <c r="C6" s="18" t="s">
        <v>900</v>
      </c>
      <c r="D6" s="16"/>
      <c r="E6" s="18">
        <v>24</v>
      </c>
      <c r="F6" s="16"/>
      <c r="I6" s="16" t="s">
        <v>173</v>
      </c>
      <c r="J6" s="18" t="s">
        <v>970</v>
      </c>
      <c r="K6" s="16"/>
      <c r="L6" s="18"/>
      <c r="M6" s="18"/>
      <c r="N6" s="18">
        <v>40</v>
      </c>
      <c r="O6" s="16"/>
    </row>
    <row r="7" spans="2:15" x14ac:dyDescent="0.25">
      <c r="B7" s="16" t="s">
        <v>173</v>
      </c>
      <c r="C7" s="18" t="s">
        <v>927</v>
      </c>
      <c r="D7" s="16" t="s">
        <v>928</v>
      </c>
      <c r="E7" s="18">
        <v>28</v>
      </c>
      <c r="F7" s="16"/>
      <c r="I7" s="16" t="s">
        <v>244</v>
      </c>
      <c r="J7" s="18" t="s">
        <v>971</v>
      </c>
      <c r="K7" s="16"/>
      <c r="L7" s="18"/>
      <c r="M7" s="18"/>
      <c r="N7" s="18">
        <v>20</v>
      </c>
      <c r="O7" s="16"/>
    </row>
    <row r="8" spans="2:15" x14ac:dyDescent="0.25">
      <c r="B8" s="16" t="s">
        <v>343</v>
      </c>
      <c r="C8" s="18" t="s">
        <v>927</v>
      </c>
      <c r="D8" s="16" t="s">
        <v>929</v>
      </c>
      <c r="E8" s="18">
        <v>56</v>
      </c>
      <c r="F8" s="16"/>
      <c r="I8" s="16" t="s">
        <v>693</v>
      </c>
      <c r="J8" s="18" t="s">
        <v>972</v>
      </c>
      <c r="K8" s="16"/>
      <c r="L8" s="18"/>
      <c r="M8" s="18"/>
      <c r="N8" s="18">
        <v>60</v>
      </c>
      <c r="O8" s="16"/>
    </row>
    <row r="9" spans="2:15" x14ac:dyDescent="0.25">
      <c r="B9" s="16" t="s">
        <v>244</v>
      </c>
      <c r="C9" s="18" t="s">
        <v>927</v>
      </c>
      <c r="D9" s="16" t="s">
        <v>930</v>
      </c>
      <c r="E9" s="18">
        <v>28</v>
      </c>
      <c r="F9" s="16"/>
      <c r="I9" s="16" t="s">
        <v>202</v>
      </c>
      <c r="J9" s="18" t="s">
        <v>972</v>
      </c>
      <c r="K9" s="16"/>
      <c r="L9" s="18"/>
      <c r="M9" s="18"/>
      <c r="N9" s="18">
        <v>60</v>
      </c>
      <c r="O9" s="16"/>
    </row>
    <row r="10" spans="2:15" x14ac:dyDescent="0.25">
      <c r="B10" s="16" t="s">
        <v>693</v>
      </c>
      <c r="C10" s="18" t="s">
        <v>931</v>
      </c>
      <c r="D10" s="16" t="s">
        <v>932</v>
      </c>
      <c r="E10" s="18">
        <v>24</v>
      </c>
      <c r="F10" s="16"/>
      <c r="I10" s="16" t="s">
        <v>935</v>
      </c>
      <c r="J10" s="18" t="s">
        <v>971</v>
      </c>
      <c r="K10" s="16"/>
      <c r="L10" s="18"/>
      <c r="M10" s="18"/>
      <c r="N10" s="18">
        <v>20</v>
      </c>
      <c r="O10" s="16"/>
    </row>
    <row r="11" spans="2:15" x14ac:dyDescent="0.25">
      <c r="B11" s="16" t="s">
        <v>202</v>
      </c>
      <c r="C11" s="18" t="s">
        <v>925</v>
      </c>
      <c r="D11" s="16" t="s">
        <v>933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343</v>
      </c>
      <c r="C12" s="18" t="s">
        <v>925</v>
      </c>
      <c r="D12" s="16" t="s">
        <v>932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925</v>
      </c>
      <c r="D13" s="16" t="s">
        <v>937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925</v>
      </c>
      <c r="D14" s="16" t="s">
        <v>934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935</v>
      </c>
      <c r="C15" s="18" t="s">
        <v>925</v>
      </c>
      <c r="D15" s="16" t="s">
        <v>936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70" t="s">
        <v>306</v>
      </c>
      <c r="D21" s="370"/>
      <c r="E21" s="371">
        <f>SUM(E5:E20)</f>
        <v>344</v>
      </c>
      <c r="F21" s="16"/>
      <c r="I21" s="16"/>
      <c r="J21" s="372" t="s">
        <v>306</v>
      </c>
      <c r="K21" s="372"/>
      <c r="L21" s="372"/>
      <c r="M21" s="372"/>
      <c r="N21" s="371">
        <f>SUM(N5:N20)</f>
        <v>240</v>
      </c>
      <c r="O21" s="16"/>
    </row>
    <row r="22" spans="2:15" ht="15" customHeight="1" x14ac:dyDescent="0.25">
      <c r="B22" s="16"/>
      <c r="C22" s="370"/>
      <c r="D22" s="370"/>
      <c r="E22" s="371"/>
      <c r="F22" s="16"/>
      <c r="I22" s="16"/>
      <c r="J22" s="372"/>
      <c r="K22" s="372"/>
      <c r="L22" s="372"/>
      <c r="M22" s="372"/>
      <c r="N22" s="371"/>
      <c r="O22" s="16"/>
    </row>
    <row r="28" spans="2:15" ht="27" x14ac:dyDescent="0.35">
      <c r="C28" s="369" t="s">
        <v>18</v>
      </c>
      <c r="D28" s="369"/>
      <c r="J28" s="369" t="s">
        <v>19</v>
      </c>
      <c r="K28" s="369"/>
      <c r="L28" s="369"/>
      <c r="M28" s="274"/>
    </row>
    <row r="29" spans="2:15" ht="27" x14ac:dyDescent="0.35">
      <c r="C29" s="369"/>
      <c r="D29" s="369"/>
      <c r="J29" s="369"/>
      <c r="K29" s="369"/>
      <c r="L29" s="369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617</v>
      </c>
      <c r="C31" s="51" t="s">
        <v>618</v>
      </c>
      <c r="D31" s="51" t="s">
        <v>619</v>
      </c>
      <c r="E31" s="51" t="s">
        <v>620</v>
      </c>
      <c r="F31" s="51"/>
      <c r="I31" s="4" t="s">
        <v>617</v>
      </c>
      <c r="J31" s="51" t="s">
        <v>618</v>
      </c>
      <c r="K31" s="51" t="s">
        <v>619</v>
      </c>
      <c r="L31" s="51" t="s">
        <v>623</v>
      </c>
      <c r="M31" s="51" t="s">
        <v>622</v>
      </c>
      <c r="N31" s="51" t="s">
        <v>620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70" t="s">
        <v>306</v>
      </c>
      <c r="D48" s="370"/>
      <c r="E48" s="371">
        <f>SUM(E32:E47)</f>
        <v>0</v>
      </c>
      <c r="F48" s="16"/>
      <c r="I48" s="16"/>
      <c r="J48" s="372" t="s">
        <v>306</v>
      </c>
      <c r="K48" s="372"/>
      <c r="L48" s="372"/>
      <c r="M48" s="372"/>
      <c r="N48" s="371">
        <f>SUM(N32:N47)</f>
        <v>0</v>
      </c>
      <c r="O48" s="16"/>
    </row>
    <row r="49" spans="2:15" x14ac:dyDescent="0.25">
      <c r="B49" s="16"/>
      <c r="C49" s="370"/>
      <c r="D49" s="370"/>
      <c r="E49" s="371"/>
      <c r="F49" s="16"/>
      <c r="I49" s="16"/>
      <c r="J49" s="372"/>
      <c r="K49" s="372"/>
      <c r="L49" s="372"/>
      <c r="M49" s="372"/>
      <c r="N49" s="371"/>
      <c r="O49" s="16"/>
    </row>
    <row r="55" spans="2:15" ht="27" x14ac:dyDescent="0.35">
      <c r="C55" s="369" t="s">
        <v>130</v>
      </c>
      <c r="D55" s="369"/>
      <c r="J55" s="369" t="s">
        <v>21</v>
      </c>
      <c r="K55" s="369"/>
      <c r="L55" s="369"/>
      <c r="M55" s="274"/>
    </row>
    <row r="56" spans="2:15" ht="27" x14ac:dyDescent="0.35">
      <c r="C56" s="369"/>
      <c r="D56" s="369"/>
      <c r="J56" s="369"/>
      <c r="K56" s="369"/>
      <c r="L56" s="369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617</v>
      </c>
      <c r="C58" s="51" t="s">
        <v>618</v>
      </c>
      <c r="D58" s="51" t="s">
        <v>619</v>
      </c>
      <c r="E58" s="51" t="s">
        <v>620</v>
      </c>
      <c r="F58" s="51"/>
      <c r="I58" s="4" t="s">
        <v>617</v>
      </c>
      <c r="J58" s="51" t="s">
        <v>618</v>
      </c>
      <c r="K58" s="51" t="s">
        <v>619</v>
      </c>
      <c r="L58" s="51" t="s">
        <v>623</v>
      </c>
      <c r="M58" s="51" t="s">
        <v>622</v>
      </c>
      <c r="N58" s="51" t="s">
        <v>620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70" t="s">
        <v>306</v>
      </c>
      <c r="D75" s="370"/>
      <c r="E75" s="371">
        <f>SUM(E59:E74)</f>
        <v>0</v>
      </c>
      <c r="F75" s="16"/>
      <c r="I75" s="16"/>
      <c r="J75" s="372" t="s">
        <v>306</v>
      </c>
      <c r="K75" s="372"/>
      <c r="L75" s="372"/>
      <c r="M75" s="372"/>
      <c r="N75" s="371">
        <f>SUM(N59:N74)</f>
        <v>0</v>
      </c>
      <c r="O75" s="16"/>
    </row>
    <row r="76" spans="2:15" x14ac:dyDescent="0.25">
      <c r="B76" s="16"/>
      <c r="C76" s="370"/>
      <c r="D76" s="370"/>
      <c r="E76" s="371"/>
      <c r="F76" s="16"/>
      <c r="I76" s="16"/>
      <c r="J76" s="372"/>
      <c r="K76" s="372"/>
      <c r="L76" s="372"/>
      <c r="M76" s="372"/>
      <c r="N76" s="371"/>
      <c r="O76" s="16"/>
    </row>
    <row r="82" spans="2:15" ht="27" x14ac:dyDescent="0.35">
      <c r="C82" s="369" t="s">
        <v>74</v>
      </c>
      <c r="D82" s="369"/>
      <c r="J82" s="369" t="s">
        <v>75</v>
      </c>
      <c r="K82" s="369"/>
      <c r="L82" s="369"/>
      <c r="M82" s="274"/>
    </row>
    <row r="83" spans="2:15" ht="27" x14ac:dyDescent="0.35">
      <c r="C83" s="369"/>
      <c r="D83" s="369"/>
      <c r="J83" s="369"/>
      <c r="K83" s="369"/>
      <c r="L83" s="369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617</v>
      </c>
      <c r="C85" s="51" t="s">
        <v>618</v>
      </c>
      <c r="D85" s="51" t="s">
        <v>619</v>
      </c>
      <c r="E85" s="51" t="s">
        <v>620</v>
      </c>
      <c r="F85" s="51"/>
      <c r="I85" s="4" t="s">
        <v>617</v>
      </c>
      <c r="J85" s="51" t="s">
        <v>624</v>
      </c>
      <c r="K85" s="51" t="s">
        <v>625</v>
      </c>
      <c r="L85" s="51" t="s">
        <v>623</v>
      </c>
      <c r="M85" s="51" t="s">
        <v>626</v>
      </c>
      <c r="N85" s="51" t="s">
        <v>620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627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628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629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630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631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632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633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634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635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627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70" t="s">
        <v>306</v>
      </c>
      <c r="D107" s="370"/>
      <c r="E107" s="371">
        <f>SUM(E86:E106)</f>
        <v>0</v>
      </c>
      <c r="F107" s="16"/>
      <c r="I107" s="16"/>
      <c r="J107" s="372" t="s">
        <v>306</v>
      </c>
      <c r="K107" s="372"/>
      <c r="L107" s="372"/>
      <c r="M107" s="372"/>
      <c r="N107" s="371">
        <f>SUM(N86:N106)</f>
        <v>3440</v>
      </c>
      <c r="O107" s="16"/>
    </row>
    <row r="108" spans="2:15" x14ac:dyDescent="0.25">
      <c r="B108" s="16"/>
      <c r="C108" s="370"/>
      <c r="D108" s="370"/>
      <c r="E108" s="371"/>
      <c r="F108" s="16"/>
      <c r="I108" s="16"/>
      <c r="J108" s="372"/>
      <c r="K108" s="372"/>
      <c r="L108" s="372"/>
      <c r="M108" s="372"/>
      <c r="N108" s="371"/>
      <c r="O108" s="16"/>
    </row>
    <row r="115" spans="2:15" ht="27" x14ac:dyDescent="0.35">
      <c r="C115" s="369" t="s">
        <v>636</v>
      </c>
      <c r="D115" s="369"/>
      <c r="J115" s="369" t="s">
        <v>167</v>
      </c>
      <c r="K115" s="369"/>
      <c r="L115" s="369"/>
      <c r="M115" s="274"/>
    </row>
    <row r="116" spans="2:15" ht="27" x14ac:dyDescent="0.35">
      <c r="C116" s="369"/>
      <c r="D116" s="369"/>
      <c r="J116" s="369"/>
      <c r="K116" s="369"/>
      <c r="L116" s="369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617</v>
      </c>
      <c r="C118" s="51" t="s">
        <v>624</v>
      </c>
      <c r="D118" s="51" t="s">
        <v>625</v>
      </c>
      <c r="E118" s="51" t="s">
        <v>620</v>
      </c>
      <c r="F118" s="51"/>
      <c r="I118" s="4" t="s">
        <v>617</v>
      </c>
      <c r="J118" s="51" t="s">
        <v>618</v>
      </c>
      <c r="K118" s="51" t="s">
        <v>619</v>
      </c>
      <c r="L118" s="51" t="s">
        <v>623</v>
      </c>
      <c r="M118" s="51" t="s">
        <v>622</v>
      </c>
      <c r="N118" s="51" t="s">
        <v>620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627</v>
      </c>
      <c r="C120" s="50"/>
      <c r="D120" s="50"/>
      <c r="E120" s="50" t="e">
        <f>#REF!+#REF!+D120+C120</f>
        <v>#REF!</v>
      </c>
      <c r="F120" s="16"/>
      <c r="I120" s="16" t="s">
        <v>637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628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629</v>
      </c>
      <c r="C126" s="50"/>
      <c r="D126" s="50"/>
      <c r="E126" s="50" t="e">
        <f>#REF!+#REF!+D126+C126</f>
        <v>#REF!</v>
      </c>
      <c r="F126" s="16"/>
      <c r="I126" s="16" t="s">
        <v>629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630</v>
      </c>
      <c r="C127" s="50"/>
      <c r="D127" s="50">
        <v>100</v>
      </c>
      <c r="E127" s="50" t="e">
        <f>#REF!+#REF!+D127+C127</f>
        <v>#REF!</v>
      </c>
      <c r="F127" s="16"/>
      <c r="I127" s="16" t="s">
        <v>630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631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632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633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634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635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72" t="s">
        <v>306</v>
      </c>
      <c r="K135" s="372"/>
      <c r="L135" s="372"/>
      <c r="M135" s="372"/>
      <c r="N135" s="371">
        <f>SUM(N119:N134)</f>
        <v>341</v>
      </c>
      <c r="O135" s="16"/>
    </row>
    <row r="136" spans="2:15" ht="15" customHeight="1" x14ac:dyDescent="0.25">
      <c r="B136" s="16" t="s">
        <v>627</v>
      </c>
      <c r="C136" s="50"/>
      <c r="D136" s="50"/>
      <c r="E136" s="50" t="e">
        <f>#REF!+#REF!+D136+C136</f>
        <v>#REF!</v>
      </c>
      <c r="F136" s="16"/>
      <c r="I136" s="16"/>
      <c r="J136" s="372"/>
      <c r="K136" s="372"/>
      <c r="L136" s="372"/>
      <c r="M136" s="372"/>
      <c r="N136" s="371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70" t="s">
        <v>306</v>
      </c>
      <c r="D140" s="370"/>
      <c r="E140" s="373" t="e">
        <f>SUM(E119:E139)</f>
        <v>#REF!</v>
      </c>
      <c r="F140" s="16"/>
    </row>
    <row r="141" spans="2:15" x14ac:dyDescent="0.25">
      <c r="B141" s="16"/>
      <c r="C141" s="370"/>
      <c r="D141" s="370"/>
      <c r="E141" s="373"/>
      <c r="F141" s="16"/>
    </row>
    <row r="142" spans="2:15" x14ac:dyDescent="0.25">
      <c r="E142" s="41"/>
    </row>
    <row r="143" spans="2:15" ht="27" x14ac:dyDescent="0.35">
      <c r="C143" s="369" t="s">
        <v>102</v>
      </c>
      <c r="D143" s="369"/>
      <c r="J143" s="369" t="s">
        <v>203</v>
      </c>
      <c r="K143" s="369"/>
      <c r="L143" s="369"/>
      <c r="M143" s="274"/>
    </row>
    <row r="144" spans="2:15" ht="27" x14ac:dyDescent="0.35">
      <c r="C144" s="369"/>
      <c r="D144" s="369"/>
      <c r="J144" s="369"/>
      <c r="K144" s="369"/>
      <c r="L144" s="369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617</v>
      </c>
      <c r="C146" s="51" t="s">
        <v>618</v>
      </c>
      <c r="D146" s="51" t="s">
        <v>638</v>
      </c>
      <c r="E146" s="51" t="s">
        <v>620</v>
      </c>
      <c r="F146" s="51"/>
      <c r="I146" s="4" t="s">
        <v>617</v>
      </c>
      <c r="J146" s="51" t="s">
        <v>618</v>
      </c>
      <c r="K146" s="51" t="s">
        <v>619</v>
      </c>
      <c r="L146" s="51" t="s">
        <v>623</v>
      </c>
      <c r="M146" s="51" t="s">
        <v>622</v>
      </c>
      <c r="N146" s="51" t="s">
        <v>620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637</v>
      </c>
      <c r="C148" s="18"/>
      <c r="D148" s="16"/>
      <c r="E148" s="18"/>
      <c r="F148" s="16"/>
      <c r="I148" s="16" t="s">
        <v>637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628</v>
      </c>
      <c r="C153" s="18"/>
      <c r="D153" s="16"/>
      <c r="E153" s="18"/>
      <c r="F153" s="16"/>
      <c r="I153" s="16" t="s">
        <v>628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629</v>
      </c>
      <c r="C154" s="18"/>
      <c r="D154" s="16"/>
      <c r="E154" s="18"/>
      <c r="F154" s="16"/>
      <c r="I154" s="16" t="s">
        <v>629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630</v>
      </c>
      <c r="C155" s="18"/>
      <c r="D155" s="16"/>
      <c r="E155" s="18"/>
      <c r="F155" s="16"/>
      <c r="I155" s="16" t="s">
        <v>630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70" t="s">
        <v>306</v>
      </c>
      <c r="D163" s="370"/>
      <c r="E163" s="371">
        <f>SUM(E147:E162)</f>
        <v>0</v>
      </c>
      <c r="F163" s="16"/>
      <c r="I163" s="16"/>
      <c r="J163" s="372" t="s">
        <v>306</v>
      </c>
      <c r="K163" s="372"/>
      <c r="L163" s="372"/>
      <c r="M163" s="372"/>
      <c r="N163" s="371">
        <f>SUM(N147:N162)</f>
        <v>0</v>
      </c>
      <c r="O163" s="16"/>
    </row>
    <row r="164" spans="2:15" x14ac:dyDescent="0.25">
      <c r="B164" s="16"/>
      <c r="C164" s="370"/>
      <c r="D164" s="370"/>
      <c r="E164" s="371"/>
      <c r="F164" s="16"/>
      <c r="I164" s="16"/>
      <c r="J164" s="372"/>
      <c r="K164" s="372"/>
      <c r="L164" s="372"/>
      <c r="M164" s="372"/>
      <c r="N164" s="371"/>
      <c r="O164" s="16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E1" zoomScale="80" zoomScaleNormal="80" workbookViewId="0">
      <selection activeCell="P11" sqref="P1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3" width="13.85546875" customWidth="1"/>
    <col min="4" max="4" width="15.140625" customWidth="1"/>
    <col min="5" max="5" width="10.28515625" customWidth="1"/>
    <col min="6" max="6" width="11.42578125" customWidth="1"/>
    <col min="8" max="8" width="11.140625" customWidth="1"/>
    <col min="9" max="9" width="12.57031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58" t="s">
        <v>0</v>
      </c>
      <c r="C1" s="358"/>
      <c r="D1" s="358"/>
      <c r="E1" s="358"/>
      <c r="F1" s="358"/>
      <c r="G1" s="16"/>
      <c r="H1" s="16"/>
      <c r="I1" s="16"/>
      <c r="J1" s="53"/>
      <c r="M1" s="15"/>
      <c r="N1" s="358" t="s">
        <v>1</v>
      </c>
      <c r="O1" s="358"/>
      <c r="P1" s="358"/>
      <c r="Q1" s="358"/>
      <c r="R1" s="358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>
        <v>45324</v>
      </c>
      <c r="N3" s="8" t="s">
        <v>104</v>
      </c>
      <c r="O3" s="8" t="s">
        <v>109</v>
      </c>
      <c r="P3" s="8" t="s">
        <v>962</v>
      </c>
      <c r="Q3" s="8">
        <v>1292</v>
      </c>
      <c r="R3" s="34">
        <v>180</v>
      </c>
      <c r="S3" s="8" t="s">
        <v>47</v>
      </c>
      <c r="T3" s="8"/>
      <c r="U3" s="34">
        <v>165</v>
      </c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>
        <v>45324</v>
      </c>
      <c r="N4" s="8" t="s">
        <v>79</v>
      </c>
      <c r="O4" s="8" t="s">
        <v>109</v>
      </c>
      <c r="P4" s="8" t="s">
        <v>56</v>
      </c>
      <c r="Q4" s="8">
        <v>1293</v>
      </c>
      <c r="R4" s="34">
        <v>220</v>
      </c>
      <c r="S4" s="8" t="s">
        <v>41</v>
      </c>
      <c r="T4" s="8"/>
      <c r="U4" s="34">
        <v>195</v>
      </c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>
        <v>45325</v>
      </c>
      <c r="N5" s="8" t="s">
        <v>121</v>
      </c>
      <c r="O5" s="8" t="s">
        <v>109</v>
      </c>
      <c r="P5" s="8" t="s">
        <v>91</v>
      </c>
      <c r="Q5" s="8">
        <v>1294</v>
      </c>
      <c r="R5" s="34">
        <v>200</v>
      </c>
      <c r="S5" s="8" t="s">
        <v>50</v>
      </c>
      <c r="T5" s="8" t="s">
        <v>963</v>
      </c>
      <c r="U5" s="34">
        <v>175</v>
      </c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>
        <v>45327</v>
      </c>
      <c r="N6" s="8" t="s">
        <v>79</v>
      </c>
      <c r="O6" s="8" t="s">
        <v>109</v>
      </c>
      <c r="P6" s="8" t="s">
        <v>120</v>
      </c>
      <c r="Q6" s="8"/>
      <c r="R6" s="34">
        <v>600</v>
      </c>
      <c r="S6" s="8" t="s">
        <v>33</v>
      </c>
      <c r="T6" s="8"/>
      <c r="U6" s="34">
        <v>570</v>
      </c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200</v>
      </c>
      <c r="J7" s="58">
        <v>843</v>
      </c>
      <c r="K7" s="12"/>
      <c r="L7" s="12"/>
      <c r="M7" s="7">
        <v>45327</v>
      </c>
      <c r="N7" s="8" t="s">
        <v>122</v>
      </c>
      <c r="O7" s="8" t="s">
        <v>109</v>
      </c>
      <c r="P7" s="8" t="s">
        <v>160</v>
      </c>
      <c r="Q7" s="8"/>
      <c r="R7" s="34">
        <v>600</v>
      </c>
      <c r="S7" s="8" t="s">
        <v>123</v>
      </c>
      <c r="T7" s="8"/>
      <c r="U7" s="34">
        <v>570</v>
      </c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200</v>
      </c>
      <c r="J8" s="58">
        <v>843</v>
      </c>
      <c r="K8" s="12"/>
      <c r="L8" s="12"/>
      <c r="M8" s="7">
        <v>45328</v>
      </c>
      <c r="N8" s="8" t="s">
        <v>104</v>
      </c>
      <c r="O8" s="8" t="s">
        <v>109</v>
      </c>
      <c r="P8" s="8" t="s">
        <v>962</v>
      </c>
      <c r="Q8" s="8"/>
      <c r="R8" s="34">
        <v>180</v>
      </c>
      <c r="S8" s="8" t="s">
        <v>41</v>
      </c>
      <c r="T8" s="8"/>
      <c r="U8" s="34">
        <v>160</v>
      </c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200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 t="s">
        <v>118</v>
      </c>
      <c r="I31" s="34">
        <v>165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333">
        <v>45312</v>
      </c>
      <c r="B32" s="313" t="s">
        <v>116</v>
      </c>
      <c r="C32" s="313" t="s">
        <v>109</v>
      </c>
      <c r="D32" s="313" t="s">
        <v>114</v>
      </c>
      <c r="E32" s="313">
        <v>23118</v>
      </c>
      <c r="F32" s="321">
        <v>600</v>
      </c>
      <c r="G32" s="313" t="s">
        <v>31</v>
      </c>
      <c r="H32" s="313"/>
      <c r="I32" s="321">
        <v>575</v>
      </c>
      <c r="J32" s="335">
        <v>869</v>
      </c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333">
        <v>45312</v>
      </c>
      <c r="B33" s="313" t="s">
        <v>164</v>
      </c>
      <c r="C33" s="313" t="s">
        <v>109</v>
      </c>
      <c r="D33" s="313" t="s">
        <v>114</v>
      </c>
      <c r="E33" s="313">
        <v>23121</v>
      </c>
      <c r="F33" s="321">
        <v>600</v>
      </c>
      <c r="G33" s="313" t="s">
        <v>58</v>
      </c>
      <c r="H33" s="313"/>
      <c r="I33" s="321">
        <v>575</v>
      </c>
      <c r="J33" s="335">
        <v>869</v>
      </c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333">
        <v>45314</v>
      </c>
      <c r="B34" s="313" t="s">
        <v>144</v>
      </c>
      <c r="C34" s="313" t="s">
        <v>109</v>
      </c>
      <c r="D34" s="313" t="s">
        <v>88</v>
      </c>
      <c r="E34" s="313">
        <v>1270</v>
      </c>
      <c r="F34" s="321">
        <v>180</v>
      </c>
      <c r="G34" s="313" t="s">
        <v>24</v>
      </c>
      <c r="H34" s="313"/>
      <c r="I34" s="321">
        <v>155</v>
      </c>
      <c r="J34" s="335">
        <v>869</v>
      </c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333">
        <v>45314</v>
      </c>
      <c r="B35" s="313" t="s">
        <v>119</v>
      </c>
      <c r="C35" s="313" t="s">
        <v>109</v>
      </c>
      <c r="D35" s="313" t="s">
        <v>91</v>
      </c>
      <c r="E35" s="313">
        <v>1272</v>
      </c>
      <c r="F35" s="321">
        <v>200</v>
      </c>
      <c r="G35" s="313" t="s">
        <v>113</v>
      </c>
      <c r="H35" s="313" t="s">
        <v>118</v>
      </c>
      <c r="I35" s="321">
        <v>165</v>
      </c>
      <c r="J35" s="335">
        <v>869</v>
      </c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333">
        <v>45317</v>
      </c>
      <c r="B36" s="313" t="s">
        <v>121</v>
      </c>
      <c r="C36" s="313" t="s">
        <v>109</v>
      </c>
      <c r="D36" s="313" t="s">
        <v>88</v>
      </c>
      <c r="E36" s="313">
        <v>1276</v>
      </c>
      <c r="F36" s="321">
        <v>180</v>
      </c>
      <c r="G36" s="313" t="s">
        <v>50</v>
      </c>
      <c r="H36" s="313"/>
      <c r="I36" s="321">
        <v>155</v>
      </c>
      <c r="J36" s="335">
        <v>869</v>
      </c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333">
        <v>45317</v>
      </c>
      <c r="B37" s="313" t="s">
        <v>122</v>
      </c>
      <c r="C37" s="313" t="s">
        <v>109</v>
      </c>
      <c r="D37" s="313" t="s">
        <v>91</v>
      </c>
      <c r="E37" s="313">
        <v>1277</v>
      </c>
      <c r="F37" s="321">
        <v>200</v>
      </c>
      <c r="G37" s="313" t="s">
        <v>123</v>
      </c>
      <c r="H37" s="313"/>
      <c r="I37" s="321">
        <v>175</v>
      </c>
      <c r="J37" s="335">
        <v>869</v>
      </c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334">
        <v>45317</v>
      </c>
      <c r="B38" s="320" t="s">
        <v>122</v>
      </c>
      <c r="C38" s="320" t="s">
        <v>109</v>
      </c>
      <c r="D38" s="320" t="s">
        <v>56</v>
      </c>
      <c r="E38" s="320">
        <v>1281</v>
      </c>
      <c r="F38" s="332">
        <v>220</v>
      </c>
      <c r="G38" s="320" t="s">
        <v>24</v>
      </c>
      <c r="H38" s="320"/>
      <c r="I38" s="332">
        <v>195</v>
      </c>
      <c r="J38" s="335">
        <v>869</v>
      </c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334">
        <v>45317</v>
      </c>
      <c r="B39" s="320" t="s">
        <v>115</v>
      </c>
      <c r="C39" s="320" t="s">
        <v>109</v>
      </c>
      <c r="D39" s="320" t="s">
        <v>56</v>
      </c>
      <c r="E39" s="320">
        <v>1278</v>
      </c>
      <c r="F39" s="332">
        <v>220</v>
      </c>
      <c r="G39" s="320" t="s">
        <v>45</v>
      </c>
      <c r="H39" s="320"/>
      <c r="I39" s="332">
        <v>195</v>
      </c>
      <c r="J39" s="335">
        <v>869</v>
      </c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334">
        <v>45322</v>
      </c>
      <c r="B40" s="320" t="s">
        <v>122</v>
      </c>
      <c r="C40" s="320" t="s">
        <v>109</v>
      </c>
      <c r="D40" s="320" t="s">
        <v>949</v>
      </c>
      <c r="E40" s="320">
        <v>14951</v>
      </c>
      <c r="F40" s="332">
        <v>600</v>
      </c>
      <c r="G40" s="320" t="s">
        <v>123</v>
      </c>
      <c r="H40" s="320"/>
      <c r="I40" s="332">
        <v>580</v>
      </c>
      <c r="J40" s="335">
        <v>869</v>
      </c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334">
        <v>45322</v>
      </c>
      <c r="B41" s="320" t="s">
        <v>115</v>
      </c>
      <c r="C41" s="320" t="s">
        <v>109</v>
      </c>
      <c r="D41" s="320" t="s">
        <v>949</v>
      </c>
      <c r="E41" s="320">
        <v>14950</v>
      </c>
      <c r="F41" s="332">
        <v>600</v>
      </c>
      <c r="G41" s="320" t="s">
        <v>45</v>
      </c>
      <c r="H41" s="320"/>
      <c r="I41" s="332">
        <v>580</v>
      </c>
      <c r="J41" s="335">
        <v>869</v>
      </c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334">
        <v>45322</v>
      </c>
      <c r="B42" s="320" t="s">
        <v>104</v>
      </c>
      <c r="C42" s="320" t="s">
        <v>109</v>
      </c>
      <c r="D42" s="320" t="s">
        <v>949</v>
      </c>
      <c r="E42" s="320">
        <v>1286</v>
      </c>
      <c r="F42" s="332">
        <v>600</v>
      </c>
      <c r="G42" s="320" t="s">
        <v>47</v>
      </c>
      <c r="H42" s="320"/>
      <c r="I42" s="332">
        <v>580</v>
      </c>
      <c r="J42" s="335">
        <v>869</v>
      </c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13120</v>
      </c>
      <c r="G50" s="22"/>
      <c r="H50" s="22"/>
      <c r="I50" s="24">
        <f>SUM(I3:I49)</f>
        <v>12235</v>
      </c>
      <c r="M50" s="1"/>
      <c r="Q50" s="20" t="s">
        <v>13</v>
      </c>
      <c r="R50" s="21">
        <f>SUM(R3:R49)</f>
        <v>1980</v>
      </c>
      <c r="S50" s="22"/>
      <c r="T50" s="22"/>
      <c r="U50" s="24">
        <f>SUM(U3:U49)</f>
        <v>1835</v>
      </c>
      <c r="V50" s="62"/>
    </row>
    <row r="51" spans="1:25" x14ac:dyDescent="0.25">
      <c r="A51" s="1"/>
      <c r="E51" s="20" t="s">
        <v>16</v>
      </c>
      <c r="F51" s="21">
        <f>F50*0.99</f>
        <v>12988.8</v>
      </c>
      <c r="M51" s="1"/>
      <c r="Q51" s="20" t="s">
        <v>16</v>
      </c>
      <c r="R51" s="21">
        <f>R50*0.99</f>
        <v>1960.2</v>
      </c>
    </row>
    <row r="52" spans="1:25" x14ac:dyDescent="0.25">
      <c r="E52" s="356" t="s">
        <v>17</v>
      </c>
      <c r="F52" s="356"/>
      <c r="G52" s="356"/>
      <c r="H52" s="356"/>
      <c r="I52" s="25">
        <f>F51-I50</f>
        <v>753.79999999999927</v>
      </c>
      <c r="Q52" s="356" t="s">
        <v>17</v>
      </c>
      <c r="R52" s="356"/>
      <c r="S52" s="356"/>
      <c r="T52" s="356"/>
      <c r="U52" s="25">
        <f>R51-U50</f>
        <v>125.20000000000005</v>
      </c>
      <c r="V52" s="63"/>
    </row>
    <row r="58" spans="1:25" ht="31.5" x14ac:dyDescent="0.5">
      <c r="A58" s="15"/>
      <c r="B58" s="358" t="s">
        <v>18</v>
      </c>
      <c r="C58" s="358"/>
      <c r="D58" s="358"/>
      <c r="E58" s="358"/>
      <c r="F58" s="358"/>
      <c r="G58" s="16"/>
      <c r="H58" s="16"/>
      <c r="I58" s="16"/>
      <c r="J58" s="53"/>
      <c r="M58" s="15"/>
      <c r="N58" s="358" t="s">
        <v>19</v>
      </c>
      <c r="O58" s="358"/>
      <c r="P58" s="358"/>
      <c r="Q58" s="358"/>
      <c r="R58" s="358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56" t="s">
        <v>17</v>
      </c>
      <c r="R109" s="356"/>
      <c r="S109" s="356"/>
      <c r="T109" s="356"/>
      <c r="U109" s="25">
        <f>R108-U107</f>
        <v>0</v>
      </c>
      <c r="V109" s="63"/>
    </row>
    <row r="110" spans="1:23" x14ac:dyDescent="0.25">
      <c r="E110" s="356" t="s">
        <v>17</v>
      </c>
      <c r="F110" s="356"/>
      <c r="G110" s="356"/>
      <c r="H110" s="356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59"/>
      <c r="R112" s="359"/>
      <c r="S112" s="359"/>
      <c r="T112" s="359"/>
      <c r="U112" s="65"/>
      <c r="V112" s="65"/>
    </row>
    <row r="116" spans="1:24" ht="31.5" x14ac:dyDescent="0.5">
      <c r="A116" s="15"/>
      <c r="B116" s="358" t="s">
        <v>130</v>
      </c>
      <c r="C116" s="358"/>
      <c r="D116" s="358"/>
      <c r="E116" s="358"/>
      <c r="F116" s="358"/>
      <c r="G116" s="16"/>
      <c r="H116" s="16"/>
      <c r="I116" s="16"/>
      <c r="J116" s="53"/>
      <c r="M116" s="15"/>
      <c r="N116" s="358" t="s">
        <v>21</v>
      </c>
      <c r="O116" s="358"/>
      <c r="P116" s="358"/>
      <c r="Q116" s="358"/>
      <c r="R116" s="358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56" t="s">
        <v>17</v>
      </c>
      <c r="F167" s="356"/>
      <c r="G167" s="356"/>
      <c r="H167" s="356"/>
      <c r="I167" s="25">
        <f>F166-I165</f>
        <v>0</v>
      </c>
      <c r="Q167" s="356" t="s">
        <v>17</v>
      </c>
      <c r="R167" s="356"/>
      <c r="S167" s="356"/>
      <c r="T167" s="356"/>
      <c r="U167" s="25">
        <f>R166-U165</f>
        <v>0</v>
      </c>
      <c r="V167" s="63"/>
    </row>
    <row r="174" spans="1:23" ht="31.5" x14ac:dyDescent="0.5">
      <c r="A174" s="15"/>
      <c r="B174" s="358" t="s">
        <v>131</v>
      </c>
      <c r="C174" s="358"/>
      <c r="D174" s="358"/>
      <c r="E174" s="358"/>
      <c r="F174" s="358"/>
      <c r="G174" s="16"/>
      <c r="H174" s="16"/>
      <c r="I174" s="16"/>
      <c r="J174" s="53"/>
      <c r="M174" s="15"/>
      <c r="N174" s="358" t="s">
        <v>75</v>
      </c>
      <c r="O174" s="358"/>
      <c r="P174" s="358"/>
      <c r="Q174" s="358"/>
      <c r="R174" s="358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56" t="s">
        <v>17</v>
      </c>
      <c r="F226" s="356"/>
      <c r="G226" s="356"/>
      <c r="H226" s="356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56" t="s">
        <v>17</v>
      </c>
      <c r="R227" s="356"/>
      <c r="S227" s="356"/>
      <c r="T227" s="356"/>
      <c r="U227" s="25">
        <f>R226-U225</f>
        <v>554.79999999999927</v>
      </c>
      <c r="V227" s="63"/>
    </row>
    <row r="233" spans="1:23" ht="31.5" x14ac:dyDescent="0.5">
      <c r="A233" s="15"/>
      <c r="B233" s="358" t="s">
        <v>97</v>
      </c>
      <c r="C233" s="358"/>
      <c r="D233" s="358"/>
      <c r="E233" s="358"/>
      <c r="F233" s="358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58" t="s">
        <v>167</v>
      </c>
      <c r="O234" s="358"/>
      <c r="P234" s="358"/>
      <c r="Q234" s="358"/>
      <c r="R234" s="358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56" t="s">
        <v>17</v>
      </c>
      <c r="F286" s="356"/>
      <c r="G286" s="356"/>
      <c r="H286" s="356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56" t="s">
        <v>17</v>
      </c>
      <c r="R287" s="356"/>
      <c r="S287" s="356"/>
      <c r="T287" s="356"/>
      <c r="U287" s="25">
        <f>R286-U285</f>
        <v>311.5</v>
      </c>
      <c r="V287" s="63"/>
    </row>
    <row r="293" spans="1:23" ht="31.5" x14ac:dyDescent="0.5">
      <c r="A293" s="15"/>
      <c r="B293" s="358" t="s">
        <v>102</v>
      </c>
      <c r="C293" s="358"/>
      <c r="D293" s="358"/>
      <c r="E293" s="358"/>
      <c r="F293" s="358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58" t="s">
        <v>203</v>
      </c>
      <c r="O294" s="358"/>
      <c r="P294" s="358"/>
      <c r="Q294" s="358"/>
      <c r="R294" s="358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56" t="s">
        <v>17</v>
      </c>
      <c r="F345" s="356"/>
      <c r="G345" s="356"/>
      <c r="H345" s="356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56" t="s">
        <v>17</v>
      </c>
      <c r="R346" s="356"/>
      <c r="S346" s="356"/>
      <c r="T346" s="356"/>
      <c r="U346" s="25">
        <f>R345-U344</f>
        <v>663.70000000000073</v>
      </c>
      <c r="V346" s="63"/>
    </row>
  </sheetData>
  <mergeCells count="25"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  <mergeCell ref="E167:H167"/>
    <mergeCell ref="Q167:T167"/>
    <mergeCell ref="B174:F174"/>
    <mergeCell ref="N174:R174"/>
    <mergeCell ref="E226:H226"/>
    <mergeCell ref="Q109:T109"/>
    <mergeCell ref="E110:H110"/>
    <mergeCell ref="Q112:T112"/>
    <mergeCell ref="B116:F116"/>
    <mergeCell ref="N116:R116"/>
    <mergeCell ref="B1:F1"/>
    <mergeCell ref="N1:R1"/>
    <mergeCell ref="E52:H52"/>
    <mergeCell ref="Q52:T52"/>
    <mergeCell ref="B58:F58"/>
    <mergeCell ref="N58:R58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68" t="s">
        <v>203</v>
      </c>
      <c r="D1" s="368"/>
      <c r="E1" s="368"/>
      <c r="F1" s="368"/>
      <c r="N1" s="368" t="s">
        <v>1</v>
      </c>
      <c r="O1" s="368"/>
      <c r="P1" s="368"/>
      <c r="Q1" s="36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286</v>
      </c>
      <c r="J2" s="4" t="s">
        <v>501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482</v>
      </c>
      <c r="T2" s="247" t="s">
        <v>11</v>
      </c>
      <c r="U2" s="4" t="s">
        <v>501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56" t="s">
        <v>17</v>
      </c>
      <c r="G26" s="356"/>
      <c r="H26" s="356"/>
      <c r="I26" s="248"/>
      <c r="J26" s="202">
        <f>G25-J24</f>
        <v>0</v>
      </c>
      <c r="Q26" s="356" t="s">
        <v>17</v>
      </c>
      <c r="R26" s="356"/>
      <c r="S26" s="356"/>
      <c r="T26" s="248"/>
      <c r="U26" s="202">
        <f>T24-U24</f>
        <v>0</v>
      </c>
    </row>
    <row r="30" spans="1:21" ht="23.25" x14ac:dyDescent="0.35">
      <c r="C30" s="368" t="s">
        <v>503</v>
      </c>
      <c r="D30" s="368"/>
      <c r="E30" s="368"/>
      <c r="F30" s="368"/>
      <c r="N30" s="368" t="s">
        <v>19</v>
      </c>
      <c r="O30" s="368"/>
      <c r="P30" s="368"/>
      <c r="Q30" s="36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482</v>
      </c>
      <c r="I31" s="247" t="s">
        <v>286</v>
      </c>
      <c r="J31" s="4" t="s">
        <v>501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482</v>
      </c>
      <c r="T31" s="247" t="s">
        <v>286</v>
      </c>
      <c r="U31" s="4" t="s">
        <v>501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56" t="s">
        <v>17</v>
      </c>
      <c r="G55" s="356"/>
      <c r="H55" s="356"/>
      <c r="I55" s="248"/>
      <c r="J55" s="202">
        <f>G54-J53</f>
        <v>0</v>
      </c>
      <c r="Q55" s="356" t="s">
        <v>17</v>
      </c>
      <c r="R55" s="356"/>
      <c r="S55" s="356"/>
      <c r="T55" s="248"/>
      <c r="U55" s="202">
        <f>R54-U53</f>
        <v>0</v>
      </c>
    </row>
    <row r="59" spans="1:21" ht="23.25" x14ac:dyDescent="0.35">
      <c r="C59" s="368" t="s">
        <v>130</v>
      </c>
      <c r="D59" s="368"/>
      <c r="E59" s="368"/>
      <c r="F59" s="368"/>
      <c r="N59" s="368" t="s">
        <v>21</v>
      </c>
      <c r="O59" s="368"/>
      <c r="P59" s="368"/>
      <c r="Q59" s="36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482</v>
      </c>
      <c r="I60" s="247" t="s">
        <v>286</v>
      </c>
      <c r="J60" s="4" t="s">
        <v>501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482</v>
      </c>
      <c r="T60" s="247" t="s">
        <v>286</v>
      </c>
      <c r="U60" s="4" t="s">
        <v>501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56" t="s">
        <v>17</v>
      </c>
      <c r="G84" s="356"/>
      <c r="H84" s="356"/>
      <c r="I84" s="248"/>
      <c r="J84" s="202">
        <f>G83-J82</f>
        <v>0</v>
      </c>
      <c r="Q84" s="356" t="s">
        <v>17</v>
      </c>
      <c r="R84" s="356"/>
      <c r="S84" s="356"/>
      <c r="T84" s="248"/>
      <c r="U84" s="202">
        <f>R83-U82</f>
        <v>0</v>
      </c>
    </row>
    <row r="87" spans="1:21" ht="23.25" x14ac:dyDescent="0.35">
      <c r="C87" s="368" t="s">
        <v>74</v>
      </c>
      <c r="D87" s="368"/>
      <c r="E87" s="368"/>
      <c r="F87" s="368"/>
      <c r="N87" s="368" t="s">
        <v>75</v>
      </c>
      <c r="O87" s="368"/>
      <c r="P87" s="368"/>
      <c r="Q87" s="36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482</v>
      </c>
      <c r="I88" s="247" t="s">
        <v>286</v>
      </c>
      <c r="J88" s="4" t="s">
        <v>501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482</v>
      </c>
      <c r="T88" s="247" t="s">
        <v>286</v>
      </c>
      <c r="U88" s="4" t="s">
        <v>501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56" t="s">
        <v>17</v>
      </c>
      <c r="G112" s="356"/>
      <c r="H112" s="356"/>
      <c r="I112" s="248"/>
      <c r="J112" s="202">
        <f>G111-J110</f>
        <v>0</v>
      </c>
      <c r="Q112" s="356" t="s">
        <v>17</v>
      </c>
      <c r="R112" s="356"/>
      <c r="S112" s="356"/>
      <c r="T112" s="248"/>
      <c r="U112" s="202">
        <f>R111-U110</f>
        <v>0</v>
      </c>
    </row>
    <row r="115" spans="1:21" ht="23.25" x14ac:dyDescent="0.35">
      <c r="C115" s="368" t="s">
        <v>97</v>
      </c>
      <c r="D115" s="368"/>
      <c r="E115" s="368"/>
      <c r="F115" s="368"/>
      <c r="N115" s="368" t="s">
        <v>167</v>
      </c>
      <c r="O115" s="368"/>
      <c r="P115" s="368"/>
      <c r="Q115" s="36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482</v>
      </c>
      <c r="I116" s="247" t="s">
        <v>286</v>
      </c>
      <c r="J116" s="4" t="s">
        <v>501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482</v>
      </c>
      <c r="T116" s="247" t="s">
        <v>286</v>
      </c>
      <c r="U116" s="4" t="s">
        <v>501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56" t="s">
        <v>17</v>
      </c>
      <c r="G140" s="356"/>
      <c r="H140" s="356"/>
      <c r="I140" s="248"/>
      <c r="J140" s="202">
        <f>G139-J138</f>
        <v>0</v>
      </c>
      <c r="Q140" s="356" t="s">
        <v>17</v>
      </c>
      <c r="R140" s="356"/>
      <c r="S140" s="356"/>
      <c r="T140" s="248"/>
      <c r="U140" s="202">
        <f>R139-U138</f>
        <v>0</v>
      </c>
    </row>
    <row r="143" spans="1:21" ht="23.25" x14ac:dyDescent="0.35">
      <c r="C143" s="368" t="s">
        <v>102</v>
      </c>
      <c r="D143" s="368"/>
      <c r="E143" s="368"/>
      <c r="F143" s="368"/>
      <c r="N143" s="368" t="s">
        <v>203</v>
      </c>
      <c r="O143" s="368"/>
      <c r="P143" s="368"/>
      <c r="Q143" s="36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482</v>
      </c>
      <c r="I144" s="247" t="s">
        <v>286</v>
      </c>
      <c r="J144" s="4" t="s">
        <v>501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482</v>
      </c>
      <c r="T144" s="247" t="s">
        <v>286</v>
      </c>
      <c r="U144" s="4" t="s">
        <v>501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56" t="s">
        <v>17</v>
      </c>
      <c r="G168" s="356"/>
      <c r="H168" s="356"/>
      <c r="I168" s="248"/>
      <c r="J168" s="202">
        <f>G167-J166</f>
        <v>0</v>
      </c>
      <c r="Q168" s="356" t="s">
        <v>17</v>
      </c>
      <c r="R168" s="356"/>
      <c r="S168" s="356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B1" zoomScale="80" zoomScaleNormal="80" workbookViewId="0">
      <selection activeCell="B1" sqref="B1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69" t="s">
        <v>639</v>
      </c>
      <c r="D1" s="369"/>
      <c r="E1" s="369"/>
      <c r="F1" s="274"/>
      <c r="L1" s="369" t="s">
        <v>1</v>
      </c>
      <c r="M1" s="369"/>
      <c r="N1" s="369"/>
      <c r="O1" s="274"/>
    </row>
    <row r="2" spans="2:17" ht="27" x14ac:dyDescent="0.35">
      <c r="C2" s="369"/>
      <c r="D2" s="369"/>
      <c r="E2" s="369"/>
      <c r="F2" s="274"/>
      <c r="L2" s="369"/>
      <c r="M2" s="369"/>
      <c r="N2" s="369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ht="15.75" thickBot="1" x14ac:dyDescent="0.3">
      <c r="B4" s="4" t="s">
        <v>617</v>
      </c>
      <c r="C4" s="51" t="s">
        <v>618</v>
      </c>
      <c r="D4" s="51" t="s">
        <v>619</v>
      </c>
      <c r="E4" s="51" t="s">
        <v>623</v>
      </c>
      <c r="F4" s="51" t="s">
        <v>622</v>
      </c>
      <c r="G4" s="51" t="s">
        <v>620</v>
      </c>
      <c r="H4" s="51"/>
      <c r="K4" s="4" t="s">
        <v>617</v>
      </c>
      <c r="L4" s="51" t="s">
        <v>618</v>
      </c>
      <c r="M4" s="51" t="s">
        <v>619</v>
      </c>
      <c r="N4" s="51" t="s">
        <v>623</v>
      </c>
      <c r="O4" s="51" t="s">
        <v>622</v>
      </c>
      <c r="P4" s="51" t="s">
        <v>620</v>
      </c>
      <c r="Q4" s="51"/>
    </row>
    <row r="5" spans="2:17" ht="23.25" thickBot="1" x14ac:dyDescent="0.3">
      <c r="B5" s="276" t="s">
        <v>640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276" t="s">
        <v>640</v>
      </c>
      <c r="L5" s="18"/>
      <c r="M5" s="16"/>
      <c r="N5" s="18"/>
      <c r="O5" s="18">
        <f t="shared" ref="O5:O16" si="2">M5*N5</f>
        <v>0</v>
      </c>
      <c r="P5" s="18">
        <f t="shared" ref="P5:P22" si="3">O5+L5</f>
        <v>0</v>
      </c>
      <c r="Q5" s="16"/>
    </row>
    <row r="6" spans="2:17" ht="23.25" thickBot="1" x14ac:dyDescent="0.3">
      <c r="B6" s="277" t="s">
        <v>641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277" t="s">
        <v>641</v>
      </c>
      <c r="L6" s="18"/>
      <c r="M6" s="16"/>
      <c r="N6" s="18"/>
      <c r="O6" s="18">
        <f t="shared" si="2"/>
        <v>0</v>
      </c>
      <c r="P6" s="18">
        <f t="shared" si="3"/>
        <v>0</v>
      </c>
      <c r="Q6" s="16"/>
    </row>
    <row r="7" spans="2:17" ht="23.25" thickBot="1" x14ac:dyDescent="0.3">
      <c r="B7" s="276" t="s">
        <v>642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276" t="s">
        <v>642</v>
      </c>
      <c r="L7" s="18"/>
      <c r="M7" s="16"/>
      <c r="N7" s="18"/>
      <c r="O7" s="18">
        <f t="shared" si="2"/>
        <v>0</v>
      </c>
      <c r="P7" s="18">
        <f t="shared" si="3"/>
        <v>0</v>
      </c>
      <c r="Q7" s="16"/>
    </row>
    <row r="8" spans="2:17" ht="23.25" thickBot="1" x14ac:dyDescent="0.3">
      <c r="B8" s="277" t="s">
        <v>643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277" t="s">
        <v>643</v>
      </c>
      <c r="L8" s="18"/>
      <c r="M8" s="16"/>
      <c r="N8" s="18"/>
      <c r="O8" s="18">
        <f t="shared" si="2"/>
        <v>0</v>
      </c>
      <c r="P8" s="18">
        <f t="shared" si="3"/>
        <v>0</v>
      </c>
      <c r="Q8" s="16"/>
    </row>
    <row r="9" spans="2:17" ht="23.25" thickBot="1" x14ac:dyDescent="0.3">
      <c r="B9" s="276" t="s">
        <v>644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276" t="s">
        <v>644</v>
      </c>
      <c r="L9" s="18"/>
      <c r="M9" s="16"/>
      <c r="N9" s="18"/>
      <c r="O9" s="18">
        <f t="shared" si="2"/>
        <v>0</v>
      </c>
      <c r="P9" s="18">
        <f t="shared" si="3"/>
        <v>0</v>
      </c>
      <c r="Q9" s="16"/>
    </row>
    <row r="10" spans="2:17" ht="23.25" thickBot="1" x14ac:dyDescent="0.3">
      <c r="B10" s="277" t="s">
        <v>645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277" t="s">
        <v>645</v>
      </c>
      <c r="L10" s="18"/>
      <c r="M10" s="16"/>
      <c r="N10" s="18"/>
      <c r="O10" s="18">
        <f t="shared" si="2"/>
        <v>0</v>
      </c>
      <c r="P10" s="18">
        <f t="shared" si="3"/>
        <v>0</v>
      </c>
      <c r="Q10" s="16"/>
    </row>
    <row r="11" spans="2:17" ht="23.25" thickBot="1" x14ac:dyDescent="0.3">
      <c r="B11" s="276" t="s">
        <v>646</v>
      </c>
      <c r="C11" s="18">
        <v>20</v>
      </c>
      <c r="D11" s="16"/>
      <c r="E11" s="18"/>
      <c r="F11" s="18">
        <f t="shared" si="0"/>
        <v>0</v>
      </c>
      <c r="G11" s="18">
        <f t="shared" si="1"/>
        <v>20</v>
      </c>
      <c r="H11" s="16"/>
      <c r="K11" s="276" t="s">
        <v>646</v>
      </c>
      <c r="L11" s="18">
        <v>20</v>
      </c>
      <c r="M11" s="16"/>
      <c r="N11" s="18"/>
      <c r="O11" s="18">
        <f t="shared" si="2"/>
        <v>0</v>
      </c>
      <c r="P11" s="18">
        <f t="shared" si="3"/>
        <v>20</v>
      </c>
      <c r="Q11" s="16"/>
    </row>
    <row r="12" spans="2:17" ht="23.25" thickBot="1" x14ac:dyDescent="0.3">
      <c r="B12" s="277" t="s">
        <v>647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277" t="s">
        <v>647</v>
      </c>
      <c r="L12" s="18"/>
      <c r="M12" s="16"/>
      <c r="N12" s="18"/>
      <c r="O12" s="18">
        <f t="shared" si="2"/>
        <v>0</v>
      </c>
      <c r="P12" s="18">
        <f t="shared" si="3"/>
        <v>0</v>
      </c>
      <c r="Q12" s="16"/>
    </row>
    <row r="13" spans="2:17" ht="23.25" thickBot="1" x14ac:dyDescent="0.3">
      <c r="B13" s="276" t="s">
        <v>648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276" t="s">
        <v>648</v>
      </c>
      <c r="L13" s="18"/>
      <c r="M13" s="16"/>
      <c r="N13" s="18"/>
      <c r="O13" s="18">
        <f t="shared" si="2"/>
        <v>0</v>
      </c>
      <c r="P13" s="18">
        <f t="shared" si="3"/>
        <v>0</v>
      </c>
      <c r="Q13" s="16"/>
    </row>
    <row r="14" spans="2:17" ht="23.25" thickBot="1" x14ac:dyDescent="0.3">
      <c r="B14" s="278" t="s">
        <v>649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278" t="s">
        <v>649</v>
      </c>
      <c r="L14" s="18"/>
      <c r="M14" s="16"/>
      <c r="N14" s="18"/>
      <c r="O14" s="18">
        <f t="shared" si="2"/>
        <v>0</v>
      </c>
      <c r="P14" s="18">
        <f t="shared" si="3"/>
        <v>0</v>
      </c>
      <c r="Q14" s="16"/>
    </row>
    <row r="15" spans="2:17" ht="23.25" thickBot="1" x14ac:dyDescent="0.3">
      <c r="B15" s="276" t="s">
        <v>650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276" t="s">
        <v>650</v>
      </c>
      <c r="L15" s="18"/>
      <c r="M15" s="16"/>
      <c r="N15" s="18"/>
      <c r="O15" s="18">
        <f t="shared" si="2"/>
        <v>0</v>
      </c>
      <c r="P15" s="18">
        <f t="shared" si="3"/>
        <v>0</v>
      </c>
      <c r="Q15" s="16"/>
    </row>
    <row r="16" spans="2:17" ht="23.25" thickBot="1" x14ac:dyDescent="0.3">
      <c r="B16" s="277" t="s">
        <v>651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277" t="s">
        <v>651</v>
      </c>
      <c r="L16" s="18"/>
      <c r="M16" s="16"/>
      <c r="N16" s="18"/>
      <c r="O16" s="18">
        <f t="shared" si="2"/>
        <v>0</v>
      </c>
      <c r="P16" s="18">
        <f t="shared" si="3"/>
        <v>0</v>
      </c>
      <c r="Q16" s="16"/>
    </row>
    <row r="17" spans="2:17" ht="23.25" thickBot="1" x14ac:dyDescent="0.3">
      <c r="B17" s="276" t="s">
        <v>652</v>
      </c>
      <c r="C17" s="18"/>
      <c r="D17" s="16">
        <v>1</v>
      </c>
      <c r="E17" s="18"/>
      <c r="F17" s="18"/>
      <c r="G17" s="18">
        <f t="shared" si="1"/>
        <v>0</v>
      </c>
      <c r="H17" s="16"/>
      <c r="K17" s="276" t="s">
        <v>652</v>
      </c>
      <c r="L17" s="18"/>
      <c r="M17" s="16"/>
      <c r="N17" s="18"/>
      <c r="O17" s="18"/>
      <c r="P17" s="18">
        <f t="shared" si="3"/>
        <v>0</v>
      </c>
      <c r="Q17" s="16"/>
    </row>
    <row r="18" spans="2:17" ht="23.25" thickBot="1" x14ac:dyDescent="0.3">
      <c r="B18" s="279" t="s">
        <v>653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279" t="s">
        <v>653</v>
      </c>
      <c r="L18" s="225"/>
      <c r="M18" s="16"/>
      <c r="N18" s="18"/>
      <c r="O18" s="18">
        <f>M18*N18</f>
        <v>0</v>
      </c>
      <c r="P18" s="18">
        <f t="shared" si="3"/>
        <v>0</v>
      </c>
      <c r="Q18" s="16"/>
    </row>
    <row r="19" spans="2:17" ht="34.5" thickBot="1" x14ac:dyDescent="0.3">
      <c r="B19" s="276" t="s">
        <v>654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276" t="s">
        <v>654</v>
      </c>
      <c r="L19" s="18"/>
      <c r="M19" s="16"/>
      <c r="N19" s="18"/>
      <c r="O19" s="18">
        <f>M19*N19</f>
        <v>0</v>
      </c>
      <c r="P19" s="18">
        <f t="shared" si="3"/>
        <v>0</v>
      </c>
      <c r="Q19" s="16"/>
    </row>
    <row r="20" spans="2:17" ht="34.5" thickBot="1" x14ac:dyDescent="0.3">
      <c r="B20" s="279" t="s">
        <v>655</v>
      </c>
      <c r="C20" s="225">
        <v>10</v>
      </c>
      <c r="D20" s="16"/>
      <c r="E20" s="18"/>
      <c r="F20" s="18">
        <f>D20*E20</f>
        <v>0</v>
      </c>
      <c r="G20" s="18">
        <f t="shared" si="1"/>
        <v>10</v>
      </c>
      <c r="H20" s="16"/>
      <c r="K20" s="279" t="s">
        <v>655</v>
      </c>
      <c r="L20" s="225"/>
      <c r="M20" s="16"/>
      <c r="N20" s="18"/>
      <c r="O20" s="18">
        <f>M20*N20</f>
        <v>0</v>
      </c>
      <c r="P20" s="18">
        <f t="shared" si="3"/>
        <v>0</v>
      </c>
      <c r="Q20" s="16"/>
    </row>
    <row r="21" spans="2:17" ht="33.75" customHeight="1" thickBot="1" x14ac:dyDescent="0.3">
      <c r="B21" s="278" t="s">
        <v>656</v>
      </c>
      <c r="C21" s="18">
        <v>20</v>
      </c>
      <c r="D21" s="16"/>
      <c r="E21" s="18"/>
      <c r="F21" s="18">
        <f>D21*E21</f>
        <v>0</v>
      </c>
      <c r="G21" s="18">
        <f t="shared" si="1"/>
        <v>20</v>
      </c>
      <c r="H21" s="16"/>
      <c r="K21" s="278" t="s">
        <v>656</v>
      </c>
      <c r="L21" s="18">
        <v>20</v>
      </c>
      <c r="M21" s="16"/>
      <c r="N21" s="18"/>
      <c r="O21" s="18">
        <f>M21*N21</f>
        <v>0</v>
      </c>
      <c r="P21" s="18">
        <f t="shared" si="3"/>
        <v>20</v>
      </c>
      <c r="Q21" s="16"/>
    </row>
    <row r="22" spans="2:17" ht="44.25" customHeight="1" thickBot="1" x14ac:dyDescent="0.3">
      <c r="B22" s="280" t="s">
        <v>657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280" t="s">
        <v>657</v>
      </c>
      <c r="L22" s="18"/>
      <c r="M22" s="16"/>
      <c r="N22" s="16"/>
      <c r="O22" s="18">
        <f>M22*N22</f>
        <v>0</v>
      </c>
      <c r="P22" s="18">
        <f t="shared" si="3"/>
        <v>0</v>
      </c>
      <c r="Q22" s="16"/>
    </row>
    <row r="23" spans="2:17" x14ac:dyDescent="0.25">
      <c r="B23" s="16"/>
      <c r="C23" s="372" t="s">
        <v>306</v>
      </c>
      <c r="D23" s="372"/>
      <c r="E23" s="372"/>
      <c r="F23" s="372"/>
      <c r="G23" s="371">
        <f>SUM(G5:G22)</f>
        <v>1340</v>
      </c>
      <c r="H23" s="16"/>
      <c r="K23" s="16"/>
      <c r="L23" s="372" t="s">
        <v>306</v>
      </c>
      <c r="M23" s="372"/>
      <c r="N23" s="372"/>
      <c r="O23" s="372"/>
      <c r="P23" s="371">
        <f>SUM(P5:P22)</f>
        <v>40</v>
      </c>
      <c r="Q23" s="16"/>
    </row>
    <row r="24" spans="2:17" x14ac:dyDescent="0.25">
      <c r="B24" s="16"/>
      <c r="C24" s="372"/>
      <c r="D24" s="372"/>
      <c r="E24" s="372"/>
      <c r="F24" s="372"/>
      <c r="G24" s="371"/>
      <c r="H24" s="16"/>
      <c r="K24" s="16"/>
      <c r="L24" s="372"/>
      <c r="M24" s="372"/>
      <c r="N24" s="372"/>
      <c r="O24" s="372"/>
      <c r="P24" s="371"/>
      <c r="Q24" s="16"/>
    </row>
    <row r="47" spans="3:15" ht="27" x14ac:dyDescent="0.35">
      <c r="C47" s="369" t="s">
        <v>503</v>
      </c>
      <c r="D47" s="369"/>
      <c r="E47" s="369"/>
      <c r="F47" s="274"/>
      <c r="L47" s="369" t="s">
        <v>664</v>
      </c>
      <c r="M47" s="369"/>
      <c r="N47" s="369"/>
      <c r="O47" s="274"/>
    </row>
    <row r="48" spans="3:15" ht="27" x14ac:dyDescent="0.35">
      <c r="C48" s="369"/>
      <c r="D48" s="369"/>
      <c r="E48" s="369"/>
      <c r="F48" s="274"/>
      <c r="L48" s="369"/>
      <c r="M48" s="369"/>
      <c r="N48" s="369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ht="15.75" thickBot="1" x14ac:dyDescent="0.3">
      <c r="B50" s="4" t="s">
        <v>617</v>
      </c>
      <c r="C50" s="51" t="s">
        <v>618</v>
      </c>
      <c r="D50" s="51" t="s">
        <v>619</v>
      </c>
      <c r="E50" s="51" t="s">
        <v>623</v>
      </c>
      <c r="F50" s="51" t="s">
        <v>622</v>
      </c>
      <c r="G50" s="51" t="s">
        <v>620</v>
      </c>
      <c r="H50" s="51"/>
      <c r="K50" s="4" t="s">
        <v>617</v>
      </c>
      <c r="L50" s="51" t="s">
        <v>618</v>
      </c>
      <c r="M50" s="51" t="s">
        <v>619</v>
      </c>
      <c r="N50" s="51" t="s">
        <v>623</v>
      </c>
      <c r="O50" s="51" t="s">
        <v>622</v>
      </c>
      <c r="P50" s="51" t="s">
        <v>620</v>
      </c>
      <c r="Q50" s="51"/>
    </row>
    <row r="51" spans="2:17" ht="23.25" thickBot="1" x14ac:dyDescent="0.3">
      <c r="B51" s="276" t="s">
        <v>640</v>
      </c>
      <c r="C51" s="18"/>
      <c r="D51" s="16"/>
      <c r="E51" s="18"/>
      <c r="F51" s="18">
        <f t="shared" ref="F51:F62" si="4">D51*E51</f>
        <v>0</v>
      </c>
      <c r="G51" s="18">
        <f t="shared" ref="G51:G68" si="5">F51+C51</f>
        <v>0</v>
      </c>
      <c r="H51" s="16"/>
      <c r="K51" s="276" t="s">
        <v>640</v>
      </c>
      <c r="L51" s="18"/>
      <c r="M51" s="16"/>
      <c r="N51" s="18"/>
      <c r="O51" s="18">
        <f t="shared" ref="O51:O62" si="6">M51*N51</f>
        <v>0</v>
      </c>
      <c r="P51" s="18">
        <f t="shared" ref="P51:P68" si="7">O51+L51</f>
        <v>0</v>
      </c>
      <c r="Q51" s="16"/>
    </row>
    <row r="52" spans="2:17" ht="23.25" thickBot="1" x14ac:dyDescent="0.3">
      <c r="B52" s="277" t="s">
        <v>641</v>
      </c>
      <c r="C52" s="18"/>
      <c r="D52" s="16"/>
      <c r="E52" s="18"/>
      <c r="F52" s="18">
        <f t="shared" si="4"/>
        <v>0</v>
      </c>
      <c r="G52" s="18">
        <f t="shared" si="5"/>
        <v>0</v>
      </c>
      <c r="H52" s="16"/>
      <c r="K52" s="277" t="s">
        <v>641</v>
      </c>
      <c r="L52" s="18"/>
      <c r="M52" s="16"/>
      <c r="N52" s="18"/>
      <c r="O52" s="18">
        <f t="shared" si="6"/>
        <v>0</v>
      </c>
      <c r="P52" s="18">
        <f t="shared" si="7"/>
        <v>0</v>
      </c>
      <c r="Q52" s="16"/>
    </row>
    <row r="53" spans="2:17" ht="23.25" thickBot="1" x14ac:dyDescent="0.3">
      <c r="B53" s="276" t="s">
        <v>642</v>
      </c>
      <c r="C53" s="18"/>
      <c r="D53" s="16"/>
      <c r="E53" s="18"/>
      <c r="F53" s="18">
        <f t="shared" si="4"/>
        <v>0</v>
      </c>
      <c r="G53" s="18">
        <f t="shared" si="5"/>
        <v>0</v>
      </c>
      <c r="H53" s="16"/>
      <c r="K53" s="276" t="s">
        <v>642</v>
      </c>
      <c r="L53" s="18"/>
      <c r="M53" s="16"/>
      <c r="N53" s="18"/>
      <c r="O53" s="18">
        <f t="shared" si="6"/>
        <v>0</v>
      </c>
      <c r="P53" s="18">
        <f t="shared" si="7"/>
        <v>0</v>
      </c>
      <c r="Q53" s="16"/>
    </row>
    <row r="54" spans="2:17" ht="23.25" thickBot="1" x14ac:dyDescent="0.3">
      <c r="B54" s="277" t="s">
        <v>643</v>
      </c>
      <c r="C54" s="18"/>
      <c r="D54" s="16"/>
      <c r="E54" s="18"/>
      <c r="F54" s="18">
        <f t="shared" si="4"/>
        <v>0</v>
      </c>
      <c r="G54" s="18">
        <f t="shared" si="5"/>
        <v>0</v>
      </c>
      <c r="H54" s="16"/>
      <c r="K54" s="277" t="s">
        <v>643</v>
      </c>
      <c r="L54" s="18"/>
      <c r="M54" s="16"/>
      <c r="N54" s="18"/>
      <c r="O54" s="18">
        <f t="shared" si="6"/>
        <v>0</v>
      </c>
      <c r="P54" s="18">
        <f t="shared" si="7"/>
        <v>0</v>
      </c>
      <c r="Q54" s="16"/>
    </row>
    <row r="55" spans="2:17" ht="23.25" thickBot="1" x14ac:dyDescent="0.3">
      <c r="B55" s="276" t="s">
        <v>644</v>
      </c>
      <c r="C55" s="18"/>
      <c r="D55" s="16"/>
      <c r="E55" s="18"/>
      <c r="F55" s="18">
        <f t="shared" si="4"/>
        <v>0</v>
      </c>
      <c r="G55" s="18">
        <f t="shared" si="5"/>
        <v>0</v>
      </c>
      <c r="H55" s="16"/>
      <c r="K55" s="276" t="s">
        <v>644</v>
      </c>
      <c r="L55" s="18"/>
      <c r="M55" s="16"/>
      <c r="N55" s="18"/>
      <c r="O55" s="18">
        <f t="shared" si="6"/>
        <v>0</v>
      </c>
      <c r="P55" s="18">
        <f t="shared" si="7"/>
        <v>0</v>
      </c>
      <c r="Q55" s="16"/>
    </row>
    <row r="56" spans="2:17" ht="23.25" thickBot="1" x14ac:dyDescent="0.3">
      <c r="B56" s="277" t="s">
        <v>645</v>
      </c>
      <c r="C56" s="18"/>
      <c r="D56" s="16"/>
      <c r="E56" s="18"/>
      <c r="F56" s="18">
        <f t="shared" si="4"/>
        <v>0</v>
      </c>
      <c r="G56" s="18">
        <f t="shared" si="5"/>
        <v>0</v>
      </c>
      <c r="H56" s="16"/>
      <c r="K56" s="277" t="s">
        <v>645</v>
      </c>
      <c r="L56" s="18"/>
      <c r="M56" s="16"/>
      <c r="N56" s="18"/>
      <c r="O56" s="18">
        <f t="shared" si="6"/>
        <v>0</v>
      </c>
      <c r="P56" s="18">
        <f t="shared" si="7"/>
        <v>0</v>
      </c>
      <c r="Q56" s="16"/>
    </row>
    <row r="57" spans="2:17" ht="23.25" thickBot="1" x14ac:dyDescent="0.3">
      <c r="B57" s="276" t="s">
        <v>646</v>
      </c>
      <c r="C57" s="18">
        <v>20</v>
      </c>
      <c r="D57" s="16"/>
      <c r="E57" s="18"/>
      <c r="F57" s="18">
        <f t="shared" si="4"/>
        <v>0</v>
      </c>
      <c r="G57" s="18">
        <f t="shared" si="5"/>
        <v>20</v>
      </c>
      <c r="H57" s="16"/>
      <c r="K57" s="276" t="s">
        <v>646</v>
      </c>
      <c r="L57" s="18">
        <v>20</v>
      </c>
      <c r="M57" s="16"/>
      <c r="N57" s="18"/>
      <c r="O57" s="18">
        <f t="shared" si="6"/>
        <v>0</v>
      </c>
      <c r="P57" s="18">
        <f t="shared" si="7"/>
        <v>20</v>
      </c>
      <c r="Q57" s="16"/>
    </row>
    <row r="58" spans="2:17" ht="23.25" thickBot="1" x14ac:dyDescent="0.3">
      <c r="B58" s="277" t="s">
        <v>647</v>
      </c>
      <c r="C58" s="18"/>
      <c r="D58" s="16"/>
      <c r="E58" s="18"/>
      <c r="F58" s="18">
        <f t="shared" si="4"/>
        <v>0</v>
      </c>
      <c r="G58" s="18">
        <f t="shared" si="5"/>
        <v>0</v>
      </c>
      <c r="H58" s="16"/>
      <c r="K58" s="277" t="s">
        <v>647</v>
      </c>
      <c r="L58" s="18"/>
      <c r="M58" s="16"/>
      <c r="N58" s="18"/>
      <c r="O58" s="18">
        <f t="shared" si="6"/>
        <v>0</v>
      </c>
      <c r="P58" s="18">
        <f t="shared" si="7"/>
        <v>0</v>
      </c>
      <c r="Q58" s="16"/>
    </row>
    <row r="59" spans="2:17" ht="23.25" thickBot="1" x14ac:dyDescent="0.3">
      <c r="B59" s="276" t="s">
        <v>648</v>
      </c>
      <c r="C59" s="18"/>
      <c r="D59" s="16"/>
      <c r="E59" s="18"/>
      <c r="F59" s="18">
        <f t="shared" si="4"/>
        <v>0</v>
      </c>
      <c r="G59" s="18">
        <f t="shared" si="5"/>
        <v>0</v>
      </c>
      <c r="H59" s="16"/>
      <c r="K59" s="276" t="s">
        <v>648</v>
      </c>
      <c r="L59" s="18"/>
      <c r="M59" s="16"/>
      <c r="N59" s="18"/>
      <c r="O59" s="18">
        <f t="shared" si="6"/>
        <v>0</v>
      </c>
      <c r="P59" s="18">
        <f t="shared" si="7"/>
        <v>0</v>
      </c>
      <c r="Q59" s="16"/>
    </row>
    <row r="60" spans="2:17" ht="23.25" thickBot="1" x14ac:dyDescent="0.3">
      <c r="B60" s="278" t="s">
        <v>649</v>
      </c>
      <c r="C60" s="18"/>
      <c r="D60" s="16"/>
      <c r="E60" s="18"/>
      <c r="F60" s="18">
        <f t="shared" si="4"/>
        <v>0</v>
      </c>
      <c r="G60" s="18">
        <f t="shared" si="5"/>
        <v>0</v>
      </c>
      <c r="H60" s="16"/>
      <c r="K60" s="278" t="s">
        <v>649</v>
      </c>
      <c r="L60" s="18"/>
      <c r="M60" s="16"/>
      <c r="N60" s="18"/>
      <c r="O60" s="18">
        <f t="shared" si="6"/>
        <v>0</v>
      </c>
      <c r="P60" s="18">
        <f t="shared" si="7"/>
        <v>0</v>
      </c>
      <c r="Q60" s="16"/>
    </row>
    <row r="61" spans="2:17" ht="23.25" thickBot="1" x14ac:dyDescent="0.3">
      <c r="B61" s="276" t="s">
        <v>650</v>
      </c>
      <c r="C61" s="18"/>
      <c r="D61" s="16"/>
      <c r="E61" s="18"/>
      <c r="F61" s="18">
        <f t="shared" si="4"/>
        <v>0</v>
      </c>
      <c r="G61" s="18">
        <f t="shared" si="5"/>
        <v>0</v>
      </c>
      <c r="H61" s="16"/>
      <c r="K61" s="276" t="s">
        <v>650</v>
      </c>
      <c r="L61" s="18"/>
      <c r="M61" s="16"/>
      <c r="N61" s="18"/>
      <c r="O61" s="18">
        <f t="shared" si="6"/>
        <v>0</v>
      </c>
      <c r="P61" s="18">
        <f t="shared" si="7"/>
        <v>0</v>
      </c>
      <c r="Q61" s="16"/>
    </row>
    <row r="62" spans="2:17" ht="23.25" thickBot="1" x14ac:dyDescent="0.3">
      <c r="B62" s="277" t="s">
        <v>651</v>
      </c>
      <c r="C62" s="18"/>
      <c r="D62" s="16"/>
      <c r="E62" s="18"/>
      <c r="F62" s="18">
        <f t="shared" si="4"/>
        <v>0</v>
      </c>
      <c r="G62" s="18">
        <f t="shared" si="5"/>
        <v>0</v>
      </c>
      <c r="H62" s="16"/>
      <c r="K62" s="277" t="s">
        <v>651</v>
      </c>
      <c r="L62" s="18"/>
      <c r="M62" s="16"/>
      <c r="N62" s="18"/>
      <c r="O62" s="18">
        <f t="shared" si="6"/>
        <v>0</v>
      </c>
      <c r="P62" s="18">
        <f t="shared" si="7"/>
        <v>0</v>
      </c>
      <c r="Q62" s="16"/>
    </row>
    <row r="63" spans="2:17" ht="23.25" thickBot="1" x14ac:dyDescent="0.3">
      <c r="B63" s="276" t="s">
        <v>652</v>
      </c>
      <c r="C63" s="18"/>
      <c r="D63" s="16"/>
      <c r="E63" s="18"/>
      <c r="F63" s="18"/>
      <c r="G63" s="18">
        <f t="shared" si="5"/>
        <v>0</v>
      </c>
      <c r="H63" s="16"/>
      <c r="K63" s="276" t="s">
        <v>652</v>
      </c>
      <c r="L63" s="18"/>
      <c r="M63" s="16"/>
      <c r="N63" s="18"/>
      <c r="O63" s="18"/>
      <c r="P63" s="18">
        <f t="shared" si="7"/>
        <v>0</v>
      </c>
      <c r="Q63" s="16"/>
    </row>
    <row r="64" spans="2:17" ht="23.25" thickBot="1" x14ac:dyDescent="0.3">
      <c r="B64" s="279" t="s">
        <v>653</v>
      </c>
      <c r="C64" s="225"/>
      <c r="D64" s="16"/>
      <c r="E64" s="18"/>
      <c r="F64" s="18">
        <f>D64*E64</f>
        <v>0</v>
      </c>
      <c r="G64" s="18">
        <f t="shared" si="5"/>
        <v>0</v>
      </c>
      <c r="H64" s="16"/>
      <c r="K64" s="279" t="s">
        <v>653</v>
      </c>
      <c r="L64" s="225"/>
      <c r="M64" s="16"/>
      <c r="N64" s="18"/>
      <c r="O64" s="18">
        <f>M64*N64</f>
        <v>0</v>
      </c>
      <c r="P64" s="18">
        <f t="shared" si="7"/>
        <v>0</v>
      </c>
      <c r="Q64" s="16"/>
    </row>
    <row r="65" spans="2:17" ht="34.5" thickBot="1" x14ac:dyDescent="0.3">
      <c r="B65" s="276" t="s">
        <v>654</v>
      </c>
      <c r="C65" s="18"/>
      <c r="D65" s="16"/>
      <c r="E65" s="18"/>
      <c r="F65" s="18">
        <f>D65*E65</f>
        <v>0</v>
      </c>
      <c r="G65" s="18">
        <f t="shared" si="5"/>
        <v>0</v>
      </c>
      <c r="H65" s="16"/>
      <c r="K65" s="276" t="s">
        <v>654</v>
      </c>
      <c r="L65" s="18"/>
      <c r="M65" s="16"/>
      <c r="N65" s="18"/>
      <c r="O65" s="18">
        <f>M65*N65</f>
        <v>0</v>
      </c>
      <c r="P65" s="18">
        <f t="shared" si="7"/>
        <v>0</v>
      </c>
      <c r="Q65" s="16"/>
    </row>
    <row r="66" spans="2:17" ht="34.5" thickBot="1" x14ac:dyDescent="0.3">
      <c r="B66" s="279" t="s">
        <v>655</v>
      </c>
      <c r="C66" s="225"/>
      <c r="D66" s="16"/>
      <c r="E66" s="18"/>
      <c r="F66" s="18">
        <f>D66*E66</f>
        <v>0</v>
      </c>
      <c r="G66" s="18">
        <f t="shared" si="5"/>
        <v>0</v>
      </c>
      <c r="H66" s="16"/>
      <c r="K66" s="279" t="s">
        <v>655</v>
      </c>
      <c r="L66" s="225"/>
      <c r="M66" s="16"/>
      <c r="N66" s="18"/>
      <c r="O66" s="18">
        <f>M66*N66</f>
        <v>0</v>
      </c>
      <c r="P66" s="18">
        <f t="shared" si="7"/>
        <v>0</v>
      </c>
      <c r="Q66" s="16"/>
    </row>
    <row r="67" spans="2:17" ht="27.75" customHeight="1" thickBot="1" x14ac:dyDescent="0.3">
      <c r="B67" s="278" t="s">
        <v>656</v>
      </c>
      <c r="C67" s="18"/>
      <c r="D67" s="16"/>
      <c r="E67" s="18"/>
      <c r="F67" s="18">
        <f>D67*E67</f>
        <v>0</v>
      </c>
      <c r="G67" s="18">
        <f t="shared" si="5"/>
        <v>0</v>
      </c>
      <c r="H67" s="16"/>
      <c r="K67" s="278" t="s">
        <v>656</v>
      </c>
      <c r="L67" s="18"/>
      <c r="M67" s="16"/>
      <c r="N67" s="18"/>
      <c r="O67" s="18">
        <f>M67*N67</f>
        <v>0</v>
      </c>
      <c r="P67" s="18">
        <f t="shared" si="7"/>
        <v>0</v>
      </c>
      <c r="Q67" s="16"/>
    </row>
    <row r="68" spans="2:17" ht="34.5" customHeight="1" thickBot="1" x14ac:dyDescent="0.3">
      <c r="B68" s="280" t="s">
        <v>657</v>
      </c>
      <c r="C68" s="18"/>
      <c r="D68" s="16"/>
      <c r="E68" s="16"/>
      <c r="F68" s="18">
        <f>D68*E68</f>
        <v>0</v>
      </c>
      <c r="G68" s="18">
        <f t="shared" si="5"/>
        <v>0</v>
      </c>
      <c r="H68" s="16"/>
      <c r="K68" s="280" t="s">
        <v>657</v>
      </c>
      <c r="L68" s="18"/>
      <c r="M68" s="16"/>
      <c r="N68" s="16"/>
      <c r="O68" s="18">
        <f>M68*N68</f>
        <v>0</v>
      </c>
      <c r="P68" s="18">
        <f t="shared" si="7"/>
        <v>0</v>
      </c>
      <c r="Q68" s="16"/>
    </row>
    <row r="69" spans="2:17" x14ac:dyDescent="0.25">
      <c r="B69" s="16"/>
      <c r="C69" s="372" t="s">
        <v>306</v>
      </c>
      <c r="D69" s="372"/>
      <c r="E69" s="372"/>
      <c r="F69" s="372"/>
      <c r="G69" s="371">
        <f>SUM(G51:G68)</f>
        <v>20</v>
      </c>
      <c r="H69" s="16"/>
      <c r="K69" s="16"/>
      <c r="L69" s="372" t="s">
        <v>306</v>
      </c>
      <c r="M69" s="372"/>
      <c r="N69" s="372"/>
      <c r="O69" s="372"/>
      <c r="P69" s="371">
        <f>SUM(P51:P68)</f>
        <v>20</v>
      </c>
      <c r="Q69" s="16"/>
    </row>
    <row r="70" spans="2:17" x14ac:dyDescent="0.25">
      <c r="B70" s="16"/>
      <c r="C70" s="372"/>
      <c r="D70" s="372"/>
      <c r="E70" s="372"/>
      <c r="F70" s="372"/>
      <c r="G70" s="371"/>
      <c r="H70" s="16"/>
      <c r="K70" s="16"/>
      <c r="L70" s="372"/>
      <c r="M70" s="372"/>
      <c r="N70" s="372"/>
      <c r="O70" s="372"/>
      <c r="P70" s="371"/>
      <c r="Q70" s="16"/>
    </row>
    <row r="74" spans="2:17" ht="27" x14ac:dyDescent="0.35">
      <c r="C74" s="369" t="s">
        <v>20</v>
      </c>
      <c r="D74" s="369"/>
      <c r="E74" s="369"/>
      <c r="F74" s="274"/>
      <c r="L74" s="369" t="s">
        <v>253</v>
      </c>
      <c r="M74" s="369"/>
      <c r="N74" s="369"/>
      <c r="O74" s="274"/>
    </row>
    <row r="75" spans="2:17" ht="27" x14ac:dyDescent="0.35">
      <c r="C75" s="369"/>
      <c r="D75" s="369"/>
      <c r="E75" s="369"/>
      <c r="F75" s="274"/>
      <c r="L75" s="369"/>
      <c r="M75" s="369"/>
      <c r="N75" s="369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ht="15.75" thickBot="1" x14ac:dyDescent="0.3">
      <c r="B77" s="4" t="s">
        <v>617</v>
      </c>
      <c r="C77" s="51" t="s">
        <v>618</v>
      </c>
      <c r="D77" s="51" t="s">
        <v>619</v>
      </c>
      <c r="E77" s="51" t="s">
        <v>623</v>
      </c>
      <c r="F77" s="51" t="s">
        <v>622</v>
      </c>
      <c r="G77" s="51" t="s">
        <v>620</v>
      </c>
      <c r="H77" s="51"/>
      <c r="K77" s="4" t="s">
        <v>617</v>
      </c>
      <c r="L77" s="51" t="s">
        <v>618</v>
      </c>
      <c r="M77" s="51" t="s">
        <v>619</v>
      </c>
      <c r="N77" s="51" t="s">
        <v>623</v>
      </c>
      <c r="O77" s="51" t="s">
        <v>622</v>
      </c>
      <c r="P77" s="51" t="s">
        <v>620</v>
      </c>
      <c r="Q77" s="51"/>
    </row>
    <row r="78" spans="2:17" ht="23.25" thickBot="1" x14ac:dyDescent="0.3">
      <c r="B78" s="276" t="s">
        <v>640</v>
      </c>
      <c r="C78" s="18"/>
      <c r="D78" s="16"/>
      <c r="E78" s="18"/>
      <c r="F78" s="18">
        <f t="shared" ref="F78:F89" si="8">D78*E78</f>
        <v>0</v>
      </c>
      <c r="G78" s="18">
        <f t="shared" ref="G78:G95" si="9">F78+C78</f>
        <v>0</v>
      </c>
      <c r="H78" s="16"/>
      <c r="K78" s="276" t="s">
        <v>640</v>
      </c>
      <c r="L78" s="18"/>
      <c r="M78" s="16"/>
      <c r="N78" s="18"/>
      <c r="O78" s="18">
        <f t="shared" ref="O78:O89" si="10">M78*N78</f>
        <v>0</v>
      </c>
      <c r="P78" s="18">
        <f t="shared" ref="P78:P95" si="11">O78+L78</f>
        <v>0</v>
      </c>
      <c r="Q78" s="16"/>
    </row>
    <row r="79" spans="2:17" ht="23.25" thickBot="1" x14ac:dyDescent="0.3">
      <c r="B79" s="277" t="s">
        <v>641</v>
      </c>
      <c r="C79" s="18"/>
      <c r="D79" s="16"/>
      <c r="E79" s="18"/>
      <c r="F79" s="18">
        <f t="shared" si="8"/>
        <v>0</v>
      </c>
      <c r="G79" s="18">
        <f t="shared" si="9"/>
        <v>0</v>
      </c>
      <c r="H79" s="16"/>
      <c r="K79" s="277" t="s">
        <v>641</v>
      </c>
      <c r="L79" s="18"/>
      <c r="M79" s="16"/>
      <c r="N79" s="18"/>
      <c r="O79" s="18">
        <f t="shared" si="10"/>
        <v>0</v>
      </c>
      <c r="P79" s="18">
        <f t="shared" si="11"/>
        <v>0</v>
      </c>
      <c r="Q79" s="16"/>
    </row>
    <row r="80" spans="2:17" ht="23.25" thickBot="1" x14ac:dyDescent="0.3">
      <c r="B80" s="276" t="s">
        <v>642</v>
      </c>
      <c r="C80" s="18"/>
      <c r="D80" s="16"/>
      <c r="E80" s="18"/>
      <c r="F80" s="18">
        <f t="shared" si="8"/>
        <v>0</v>
      </c>
      <c r="G80" s="18">
        <f t="shared" si="9"/>
        <v>0</v>
      </c>
      <c r="H80" s="16"/>
      <c r="K80" s="276" t="s">
        <v>642</v>
      </c>
      <c r="L80" s="18"/>
      <c r="M80" s="16"/>
      <c r="N80" s="18"/>
      <c r="O80" s="18">
        <f t="shared" si="10"/>
        <v>0</v>
      </c>
      <c r="P80" s="18">
        <f t="shared" si="11"/>
        <v>0</v>
      </c>
      <c r="Q80" s="16"/>
    </row>
    <row r="81" spans="2:17" ht="23.25" thickBot="1" x14ac:dyDescent="0.3">
      <c r="B81" s="277" t="s">
        <v>643</v>
      </c>
      <c r="C81" s="18"/>
      <c r="D81" s="16"/>
      <c r="E81" s="18"/>
      <c r="F81" s="18">
        <f t="shared" si="8"/>
        <v>0</v>
      </c>
      <c r="G81" s="18">
        <f t="shared" si="9"/>
        <v>0</v>
      </c>
      <c r="H81" s="16"/>
      <c r="K81" s="277" t="s">
        <v>643</v>
      </c>
      <c r="L81" s="18"/>
      <c r="M81" s="16"/>
      <c r="N81" s="18"/>
      <c r="O81" s="18">
        <f t="shared" si="10"/>
        <v>0</v>
      </c>
      <c r="P81" s="18">
        <f t="shared" si="11"/>
        <v>0</v>
      </c>
      <c r="Q81" s="16"/>
    </row>
    <row r="82" spans="2:17" ht="23.25" thickBot="1" x14ac:dyDescent="0.3">
      <c r="B82" s="276" t="s">
        <v>644</v>
      </c>
      <c r="C82" s="18"/>
      <c r="D82" s="16"/>
      <c r="E82" s="18"/>
      <c r="F82" s="18">
        <f t="shared" si="8"/>
        <v>0</v>
      </c>
      <c r="G82" s="18">
        <f t="shared" si="9"/>
        <v>0</v>
      </c>
      <c r="H82" s="16"/>
      <c r="K82" s="276" t="s">
        <v>644</v>
      </c>
      <c r="L82" s="18"/>
      <c r="M82" s="16"/>
      <c r="N82" s="18"/>
      <c r="O82" s="18">
        <f t="shared" si="10"/>
        <v>0</v>
      </c>
      <c r="P82" s="18">
        <f t="shared" si="11"/>
        <v>0</v>
      </c>
      <c r="Q82" s="16"/>
    </row>
    <row r="83" spans="2:17" ht="23.25" thickBot="1" x14ac:dyDescent="0.3">
      <c r="B83" s="277" t="s">
        <v>645</v>
      </c>
      <c r="C83" s="18"/>
      <c r="D83" s="16"/>
      <c r="E83" s="18"/>
      <c r="F83" s="18">
        <f t="shared" si="8"/>
        <v>0</v>
      </c>
      <c r="G83" s="18">
        <f t="shared" si="9"/>
        <v>0</v>
      </c>
      <c r="H83" s="16"/>
      <c r="K83" s="277" t="s">
        <v>645</v>
      </c>
      <c r="L83" s="18"/>
      <c r="M83" s="16"/>
      <c r="N83" s="18"/>
      <c r="O83" s="18">
        <f t="shared" si="10"/>
        <v>0</v>
      </c>
      <c r="P83" s="18">
        <f t="shared" si="11"/>
        <v>0</v>
      </c>
      <c r="Q83" s="16"/>
    </row>
    <row r="84" spans="2:17" ht="23.25" thickBot="1" x14ac:dyDescent="0.3">
      <c r="B84" s="276" t="s">
        <v>646</v>
      </c>
      <c r="C84" s="18"/>
      <c r="D84" s="16"/>
      <c r="E84" s="18"/>
      <c r="F84" s="18">
        <f t="shared" si="8"/>
        <v>0</v>
      </c>
      <c r="G84" s="18">
        <f t="shared" si="9"/>
        <v>0</v>
      </c>
      <c r="H84" s="16"/>
      <c r="K84" s="276" t="s">
        <v>646</v>
      </c>
      <c r="L84" s="18"/>
      <c r="M84" s="16"/>
      <c r="N84" s="18"/>
      <c r="O84" s="18">
        <f t="shared" si="10"/>
        <v>0</v>
      </c>
      <c r="P84" s="18">
        <f t="shared" si="11"/>
        <v>0</v>
      </c>
      <c r="Q84" s="16"/>
    </row>
    <row r="85" spans="2:17" ht="23.25" thickBot="1" x14ac:dyDescent="0.3">
      <c r="B85" s="277" t="s">
        <v>647</v>
      </c>
      <c r="C85" s="18"/>
      <c r="D85" s="16"/>
      <c r="E85" s="18"/>
      <c r="F85" s="18">
        <f t="shared" si="8"/>
        <v>0</v>
      </c>
      <c r="G85" s="18">
        <f t="shared" si="9"/>
        <v>0</v>
      </c>
      <c r="H85" s="16"/>
      <c r="K85" s="277" t="s">
        <v>647</v>
      </c>
      <c r="L85" s="18"/>
      <c r="M85" s="16"/>
      <c r="N85" s="18"/>
      <c r="O85" s="18">
        <f t="shared" si="10"/>
        <v>0</v>
      </c>
      <c r="P85" s="18">
        <f t="shared" si="11"/>
        <v>0</v>
      </c>
      <c r="Q85" s="16"/>
    </row>
    <row r="86" spans="2:17" ht="23.25" thickBot="1" x14ac:dyDescent="0.3">
      <c r="B86" s="276" t="s">
        <v>648</v>
      </c>
      <c r="C86" s="18"/>
      <c r="D86" s="16"/>
      <c r="E86" s="18"/>
      <c r="F86" s="18">
        <f t="shared" si="8"/>
        <v>0</v>
      </c>
      <c r="G86" s="18">
        <f t="shared" si="9"/>
        <v>0</v>
      </c>
      <c r="H86" s="16"/>
      <c r="K86" s="276" t="s">
        <v>648</v>
      </c>
      <c r="L86" s="18"/>
      <c r="M86" s="16"/>
      <c r="N86" s="18"/>
      <c r="O86" s="18">
        <f t="shared" si="10"/>
        <v>0</v>
      </c>
      <c r="P86" s="18">
        <f t="shared" si="11"/>
        <v>0</v>
      </c>
      <c r="Q86" s="16"/>
    </row>
    <row r="87" spans="2:17" ht="23.25" thickBot="1" x14ac:dyDescent="0.3">
      <c r="B87" s="278" t="s">
        <v>649</v>
      </c>
      <c r="C87" s="18"/>
      <c r="D87" s="16"/>
      <c r="E87" s="18"/>
      <c r="F87" s="18">
        <f t="shared" si="8"/>
        <v>0</v>
      </c>
      <c r="G87" s="18">
        <f t="shared" si="9"/>
        <v>0</v>
      </c>
      <c r="H87" s="16"/>
      <c r="K87" s="278" t="s">
        <v>649</v>
      </c>
      <c r="L87" s="18"/>
      <c r="M87" s="16"/>
      <c r="N87" s="18"/>
      <c r="O87" s="18">
        <f t="shared" si="10"/>
        <v>0</v>
      </c>
      <c r="P87" s="18">
        <f t="shared" si="11"/>
        <v>0</v>
      </c>
      <c r="Q87" s="16"/>
    </row>
    <row r="88" spans="2:17" ht="23.25" thickBot="1" x14ac:dyDescent="0.3">
      <c r="B88" s="276" t="s">
        <v>650</v>
      </c>
      <c r="C88" s="18"/>
      <c r="D88" s="16"/>
      <c r="E88" s="18"/>
      <c r="F88" s="18">
        <f t="shared" si="8"/>
        <v>0</v>
      </c>
      <c r="G88" s="18">
        <f t="shared" si="9"/>
        <v>0</v>
      </c>
      <c r="H88" s="16"/>
      <c r="K88" s="276" t="s">
        <v>650</v>
      </c>
      <c r="L88" s="18"/>
      <c r="M88" s="16"/>
      <c r="N88" s="18"/>
      <c r="O88" s="18">
        <f t="shared" si="10"/>
        <v>0</v>
      </c>
      <c r="P88" s="18">
        <f t="shared" si="11"/>
        <v>0</v>
      </c>
      <c r="Q88" s="16"/>
    </row>
    <row r="89" spans="2:17" ht="23.25" thickBot="1" x14ac:dyDescent="0.3">
      <c r="B89" s="277" t="s">
        <v>651</v>
      </c>
      <c r="C89" s="18"/>
      <c r="D89" s="16"/>
      <c r="E89" s="18"/>
      <c r="F89" s="18">
        <f t="shared" si="8"/>
        <v>0</v>
      </c>
      <c r="G89" s="18">
        <f t="shared" si="9"/>
        <v>0</v>
      </c>
      <c r="H89" s="16"/>
      <c r="K89" s="277" t="s">
        <v>651</v>
      </c>
      <c r="L89" s="18"/>
      <c r="M89" s="16"/>
      <c r="N89" s="18"/>
      <c r="O89" s="18">
        <f t="shared" si="10"/>
        <v>0</v>
      </c>
      <c r="P89" s="18">
        <f t="shared" si="11"/>
        <v>0</v>
      </c>
      <c r="Q89" s="16"/>
    </row>
    <row r="90" spans="2:17" ht="23.25" thickBot="1" x14ac:dyDescent="0.3">
      <c r="B90" s="276" t="s">
        <v>652</v>
      </c>
      <c r="C90" s="18"/>
      <c r="D90" s="16"/>
      <c r="E90" s="18"/>
      <c r="F90" s="18"/>
      <c r="G90" s="18">
        <f t="shared" si="9"/>
        <v>0</v>
      </c>
      <c r="H90" s="16"/>
      <c r="K90" s="276" t="s">
        <v>652</v>
      </c>
      <c r="L90" s="18"/>
      <c r="M90" s="16"/>
      <c r="N90" s="18"/>
      <c r="O90" s="18"/>
      <c r="P90" s="18">
        <f t="shared" si="11"/>
        <v>0</v>
      </c>
      <c r="Q90" s="16"/>
    </row>
    <row r="91" spans="2:17" ht="23.25" thickBot="1" x14ac:dyDescent="0.3">
      <c r="B91" s="279" t="s">
        <v>653</v>
      </c>
      <c r="C91" s="225"/>
      <c r="D91" s="16"/>
      <c r="E91" s="18"/>
      <c r="F91" s="18">
        <f>D91*E91</f>
        <v>0</v>
      </c>
      <c r="G91" s="18">
        <f t="shared" si="9"/>
        <v>0</v>
      </c>
      <c r="H91" s="16"/>
      <c r="K91" s="279" t="s">
        <v>653</v>
      </c>
      <c r="L91" s="225"/>
      <c r="M91" s="16"/>
      <c r="N91" s="18"/>
      <c r="O91" s="18">
        <f>M91*N91</f>
        <v>0</v>
      </c>
      <c r="P91" s="18">
        <f t="shared" si="11"/>
        <v>0</v>
      </c>
      <c r="Q91" s="16"/>
    </row>
    <row r="92" spans="2:17" ht="34.5" thickBot="1" x14ac:dyDescent="0.3">
      <c r="B92" s="276" t="s">
        <v>654</v>
      </c>
      <c r="C92" s="18"/>
      <c r="D92" s="16"/>
      <c r="E92" s="18"/>
      <c r="F92" s="18">
        <f>D92*E92</f>
        <v>0</v>
      </c>
      <c r="G92" s="18">
        <f t="shared" si="9"/>
        <v>0</v>
      </c>
      <c r="H92" s="16"/>
      <c r="K92" s="276" t="s">
        <v>654</v>
      </c>
      <c r="L92" s="18"/>
      <c r="M92" s="16"/>
      <c r="N92" s="18"/>
      <c r="O92" s="18">
        <f>M92*N92</f>
        <v>0</v>
      </c>
      <c r="P92" s="18">
        <f t="shared" si="11"/>
        <v>0</v>
      </c>
      <c r="Q92" s="16"/>
    </row>
    <row r="93" spans="2:17" ht="34.5" thickBot="1" x14ac:dyDescent="0.3">
      <c r="B93" s="279" t="s">
        <v>655</v>
      </c>
      <c r="C93" s="225"/>
      <c r="D93" s="16"/>
      <c r="E93" s="18"/>
      <c r="F93" s="18">
        <f>D93*E93</f>
        <v>0</v>
      </c>
      <c r="G93" s="18">
        <f t="shared" si="9"/>
        <v>0</v>
      </c>
      <c r="H93" s="16"/>
      <c r="K93" s="279" t="s">
        <v>655</v>
      </c>
      <c r="L93" s="225"/>
      <c r="M93" s="16"/>
      <c r="N93" s="18"/>
      <c r="O93" s="18">
        <f>M93*N93</f>
        <v>0</v>
      </c>
      <c r="P93" s="18">
        <f t="shared" si="11"/>
        <v>0</v>
      </c>
      <c r="Q93" s="16"/>
    </row>
    <row r="94" spans="2:17" ht="15" customHeight="1" thickBot="1" x14ac:dyDescent="0.3">
      <c r="B94" s="278" t="s">
        <v>656</v>
      </c>
      <c r="C94" s="18"/>
      <c r="D94" s="16"/>
      <c r="E94" s="18"/>
      <c r="F94" s="18">
        <f>D94*E94</f>
        <v>0</v>
      </c>
      <c r="G94" s="18">
        <f t="shared" si="9"/>
        <v>0</v>
      </c>
      <c r="H94" s="16"/>
      <c r="K94" s="278" t="s">
        <v>656</v>
      </c>
      <c r="L94" s="18"/>
      <c r="M94" s="16"/>
      <c r="N94" s="18"/>
      <c r="O94" s="18">
        <f>M94*N94</f>
        <v>0</v>
      </c>
      <c r="P94" s="18">
        <f t="shared" si="11"/>
        <v>0</v>
      </c>
      <c r="Q94" s="16"/>
    </row>
    <row r="95" spans="2:17" ht="15" customHeight="1" thickBot="1" x14ac:dyDescent="0.3">
      <c r="B95" s="280" t="s">
        <v>657</v>
      </c>
      <c r="C95" s="18"/>
      <c r="D95" s="16"/>
      <c r="E95" s="16"/>
      <c r="F95" s="18">
        <f>D95*E95</f>
        <v>0</v>
      </c>
      <c r="G95" s="18">
        <f t="shared" si="9"/>
        <v>0</v>
      </c>
      <c r="H95" s="16"/>
      <c r="K95" s="280" t="s">
        <v>657</v>
      </c>
      <c r="L95" s="18"/>
      <c r="M95" s="16"/>
      <c r="N95" s="16"/>
      <c r="O95" s="18">
        <f>M95*N95</f>
        <v>0</v>
      </c>
      <c r="P95" s="18">
        <f t="shared" si="11"/>
        <v>0</v>
      </c>
      <c r="Q95" s="16"/>
    </row>
    <row r="96" spans="2:17" x14ac:dyDescent="0.25">
      <c r="B96" s="16"/>
      <c r="C96" s="372" t="s">
        <v>306</v>
      </c>
      <c r="D96" s="372"/>
      <c r="E96" s="372"/>
      <c r="F96" s="372"/>
      <c r="G96" s="371">
        <f>SUM(G78:G95)</f>
        <v>0</v>
      </c>
      <c r="H96" s="16"/>
      <c r="K96" s="16"/>
      <c r="L96" s="372" t="s">
        <v>306</v>
      </c>
      <c r="M96" s="372"/>
      <c r="N96" s="372"/>
      <c r="O96" s="372"/>
      <c r="P96" s="371">
        <f>SUM(P78:P95)</f>
        <v>0</v>
      </c>
      <c r="Q96" s="16"/>
    </row>
    <row r="97" spans="2:17" x14ac:dyDescent="0.25">
      <c r="B97" s="16"/>
      <c r="C97" s="372"/>
      <c r="D97" s="372"/>
      <c r="E97" s="372"/>
      <c r="F97" s="372"/>
      <c r="G97" s="371"/>
      <c r="H97" s="16"/>
      <c r="K97" s="16"/>
      <c r="L97" s="372"/>
      <c r="M97" s="372"/>
      <c r="N97" s="372"/>
      <c r="O97" s="372"/>
      <c r="P97" s="371"/>
      <c r="Q97" s="16"/>
    </row>
    <row r="101" spans="2:17" ht="27" x14ac:dyDescent="0.35">
      <c r="C101" s="369" t="s">
        <v>74</v>
      </c>
      <c r="D101" s="369"/>
      <c r="E101" s="369"/>
      <c r="F101" s="274"/>
      <c r="L101" s="369" t="s">
        <v>75</v>
      </c>
      <c r="M101" s="369"/>
      <c r="N101" s="369"/>
      <c r="O101" s="274"/>
    </row>
    <row r="102" spans="2:17" ht="27" x14ac:dyDescent="0.35">
      <c r="C102" s="369"/>
      <c r="D102" s="369"/>
      <c r="E102" s="369"/>
      <c r="F102" s="274"/>
      <c r="L102" s="369"/>
      <c r="M102" s="369"/>
      <c r="N102" s="369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617</v>
      </c>
      <c r="C104" s="51" t="s">
        <v>618</v>
      </c>
      <c r="D104" s="51" t="s">
        <v>619</v>
      </c>
      <c r="E104" s="51" t="s">
        <v>623</v>
      </c>
      <c r="F104" s="51" t="s">
        <v>622</v>
      </c>
      <c r="G104" s="51" t="s">
        <v>620</v>
      </c>
      <c r="H104" s="51"/>
      <c r="K104" s="4" t="s">
        <v>617</v>
      </c>
      <c r="L104" s="51" t="s">
        <v>618</v>
      </c>
      <c r="M104" s="51" t="s">
        <v>619</v>
      </c>
      <c r="N104" s="51" t="s">
        <v>623</v>
      </c>
      <c r="O104" s="51" t="s">
        <v>622</v>
      </c>
      <c r="P104" s="51" t="s">
        <v>620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12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13">M105*N105</f>
        <v>60</v>
      </c>
      <c r="P105" s="18">
        <f t="shared" ref="P105:P113" si="14">O105+L105</f>
        <v>80</v>
      </c>
      <c r="Q105" s="16"/>
    </row>
    <row r="106" spans="2:17" x14ac:dyDescent="0.25">
      <c r="B106" s="16" t="s">
        <v>637</v>
      </c>
      <c r="C106" s="18"/>
      <c r="D106" s="16"/>
      <c r="E106" s="18"/>
      <c r="F106" s="18">
        <f t="shared" si="12"/>
        <v>0</v>
      </c>
      <c r="G106" s="18">
        <f>E106+C106</f>
        <v>0</v>
      </c>
      <c r="H106" s="16"/>
      <c r="K106" s="16" t="s">
        <v>637</v>
      </c>
      <c r="L106" s="18">
        <v>20</v>
      </c>
      <c r="M106" s="16"/>
      <c r="N106" s="18"/>
      <c r="O106" s="18">
        <f t="shared" si="13"/>
        <v>0</v>
      </c>
      <c r="P106" s="18">
        <f t="shared" si="14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12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13"/>
        <v>30</v>
      </c>
      <c r="P107" s="18">
        <f t="shared" si="14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12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13"/>
        <v>60</v>
      </c>
      <c r="P108" s="18">
        <f t="shared" si="14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12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13"/>
        <v>60</v>
      </c>
      <c r="P109" s="18">
        <f t="shared" si="14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12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13"/>
        <v>30</v>
      </c>
      <c r="P110" s="18">
        <f t="shared" si="14"/>
        <v>50</v>
      </c>
      <c r="Q110" s="16"/>
    </row>
    <row r="111" spans="2:17" x14ac:dyDescent="0.25">
      <c r="B111" s="16" t="s">
        <v>628</v>
      </c>
      <c r="C111" s="18"/>
      <c r="D111" s="16">
        <v>1</v>
      </c>
      <c r="E111" s="18"/>
      <c r="F111" s="18">
        <f t="shared" si="12"/>
        <v>0</v>
      </c>
      <c r="G111" s="18">
        <v>50</v>
      </c>
      <c r="H111" s="16"/>
      <c r="K111" s="16" t="s">
        <v>628</v>
      </c>
      <c r="L111" s="18">
        <v>20</v>
      </c>
      <c r="M111" s="16">
        <v>1</v>
      </c>
      <c r="N111" s="18">
        <v>30</v>
      </c>
      <c r="O111" s="18">
        <f t="shared" si="13"/>
        <v>30</v>
      </c>
      <c r="P111" s="18">
        <f t="shared" si="14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12"/>
        <v>0</v>
      </c>
      <c r="G112" s="18">
        <v>30</v>
      </c>
      <c r="H112" s="16"/>
      <c r="K112" s="16" t="s">
        <v>629</v>
      </c>
      <c r="L112" s="18">
        <v>20</v>
      </c>
      <c r="M112" s="16">
        <v>1</v>
      </c>
      <c r="N112" s="18"/>
      <c r="O112" s="18">
        <f t="shared" si="13"/>
        <v>0</v>
      </c>
      <c r="P112" s="18">
        <f t="shared" si="14"/>
        <v>20</v>
      </c>
      <c r="Q112" s="16"/>
    </row>
    <row r="113" spans="2:17" x14ac:dyDescent="0.25">
      <c r="B113" s="16" t="s">
        <v>630</v>
      </c>
      <c r="C113" s="18"/>
      <c r="D113" s="16">
        <v>1</v>
      </c>
      <c r="E113" s="18"/>
      <c r="F113" s="18">
        <f t="shared" si="12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13"/>
        <v>30</v>
      </c>
      <c r="P113" s="18">
        <f t="shared" si="14"/>
        <v>50</v>
      </c>
      <c r="Q113" s="16"/>
    </row>
    <row r="114" spans="2:17" x14ac:dyDescent="0.25">
      <c r="B114" s="16" t="s">
        <v>660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629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72" t="s">
        <v>306</v>
      </c>
      <c r="D121" s="372"/>
      <c r="E121" s="372"/>
      <c r="F121" s="372"/>
      <c r="G121" s="371">
        <f>SUM(G105:G120)</f>
        <v>510</v>
      </c>
      <c r="H121" s="16"/>
      <c r="K121" s="16"/>
      <c r="L121" s="372" t="s">
        <v>306</v>
      </c>
      <c r="M121" s="372"/>
      <c r="N121" s="372"/>
      <c r="O121" s="372"/>
      <c r="P121" s="371">
        <f>SUM(P105:P120)</f>
        <v>480</v>
      </c>
      <c r="Q121" s="16"/>
    </row>
    <row r="122" spans="2:17" x14ac:dyDescent="0.25">
      <c r="B122" s="16"/>
      <c r="C122" s="372"/>
      <c r="D122" s="372"/>
      <c r="E122" s="372"/>
      <c r="F122" s="372"/>
      <c r="G122" s="371"/>
      <c r="H122" s="16"/>
      <c r="K122" s="16"/>
      <c r="L122" s="372"/>
      <c r="M122" s="372"/>
      <c r="N122" s="372"/>
      <c r="O122" s="372"/>
      <c r="P122" s="371"/>
      <c r="Q122" s="16"/>
    </row>
    <row r="129" spans="2:17" ht="27" x14ac:dyDescent="0.35">
      <c r="C129" s="369" t="s">
        <v>97</v>
      </c>
      <c r="D129" s="369"/>
      <c r="E129" s="369"/>
      <c r="F129" s="274"/>
      <c r="L129" s="369" t="s">
        <v>167</v>
      </c>
      <c r="M129" s="369"/>
      <c r="N129" s="369"/>
      <c r="O129" s="274"/>
    </row>
    <row r="130" spans="2:17" ht="27" x14ac:dyDescent="0.35">
      <c r="C130" s="369"/>
      <c r="D130" s="369"/>
      <c r="E130" s="369"/>
      <c r="F130" s="274"/>
      <c r="L130" s="369"/>
      <c r="M130" s="369"/>
      <c r="N130" s="369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617</v>
      </c>
      <c r="C132" s="51" t="s">
        <v>618</v>
      </c>
      <c r="D132" s="51" t="s">
        <v>619</v>
      </c>
      <c r="E132" s="51" t="s">
        <v>623</v>
      </c>
      <c r="F132" s="51" t="s">
        <v>622</v>
      </c>
      <c r="G132" s="51" t="s">
        <v>620</v>
      </c>
      <c r="H132" s="51"/>
      <c r="K132" s="4" t="s">
        <v>617</v>
      </c>
      <c r="L132" s="51" t="s">
        <v>618</v>
      </c>
      <c r="M132" s="51" t="s">
        <v>619</v>
      </c>
      <c r="N132" s="51" t="s">
        <v>623</v>
      </c>
      <c r="O132" s="51" t="s">
        <v>622</v>
      </c>
      <c r="P132" s="51" t="s">
        <v>620</v>
      </c>
      <c r="Q132" s="51"/>
    </row>
    <row r="133" spans="2:17" ht="22.5" x14ac:dyDescent="0.25">
      <c r="B133" s="281" t="s">
        <v>640</v>
      </c>
      <c r="C133" s="18"/>
      <c r="D133" s="16"/>
      <c r="E133" s="18"/>
      <c r="F133" s="18">
        <f t="shared" ref="F133:F151" si="15">D133*E133</f>
        <v>0</v>
      </c>
      <c r="G133" s="18">
        <f t="shared" ref="G133:G151" si="16">F133+C133</f>
        <v>0</v>
      </c>
      <c r="H133" s="16"/>
      <c r="K133" s="281" t="s">
        <v>640</v>
      </c>
      <c r="L133" s="18"/>
      <c r="M133" s="16"/>
      <c r="N133" s="18"/>
      <c r="O133" s="18">
        <f t="shared" ref="O133:O150" si="17">M133*N133</f>
        <v>0</v>
      </c>
      <c r="P133" s="18">
        <f t="shared" ref="P133:P151" si="18">O133+L133</f>
        <v>0</v>
      </c>
      <c r="Q133" s="16"/>
    </row>
    <row r="134" spans="2:17" ht="22.5" x14ac:dyDescent="0.25">
      <c r="B134" s="282" t="s">
        <v>641</v>
      </c>
      <c r="C134" s="18">
        <v>120</v>
      </c>
      <c r="D134" s="16">
        <v>1</v>
      </c>
      <c r="E134" s="18">
        <v>30</v>
      </c>
      <c r="F134" s="18">
        <f t="shared" si="15"/>
        <v>30</v>
      </c>
      <c r="G134" s="18">
        <f t="shared" si="16"/>
        <v>150</v>
      </c>
      <c r="H134" s="16"/>
      <c r="K134" s="282" t="s">
        <v>641</v>
      </c>
      <c r="L134" s="18">
        <v>120</v>
      </c>
      <c r="M134" s="16">
        <v>1</v>
      </c>
      <c r="N134" s="18">
        <v>30</v>
      </c>
      <c r="O134" s="18">
        <f t="shared" si="17"/>
        <v>30</v>
      </c>
      <c r="P134" s="18">
        <f t="shared" si="18"/>
        <v>150</v>
      </c>
      <c r="Q134" s="16"/>
    </row>
    <row r="135" spans="2:17" ht="22.5" x14ac:dyDescent="0.25">
      <c r="B135" s="281" t="s">
        <v>642</v>
      </c>
      <c r="C135" s="18">
        <v>20</v>
      </c>
      <c r="D135" s="16"/>
      <c r="E135" s="18"/>
      <c r="F135" s="18">
        <f t="shared" si="15"/>
        <v>0</v>
      </c>
      <c r="G135" s="18">
        <f t="shared" si="16"/>
        <v>20</v>
      </c>
      <c r="H135" s="16"/>
      <c r="K135" s="281" t="s">
        <v>642</v>
      </c>
      <c r="L135" s="18">
        <v>20</v>
      </c>
      <c r="M135" s="16"/>
      <c r="N135" s="18"/>
      <c r="O135" s="18">
        <f t="shared" si="17"/>
        <v>0</v>
      </c>
      <c r="P135" s="18">
        <f t="shared" si="18"/>
        <v>20</v>
      </c>
      <c r="Q135" s="16"/>
    </row>
    <row r="136" spans="2:17" ht="22.5" x14ac:dyDescent="0.25">
      <c r="B136" s="282" t="s">
        <v>643</v>
      </c>
      <c r="C136" s="18">
        <v>120</v>
      </c>
      <c r="D136" s="16">
        <v>2</v>
      </c>
      <c r="E136" s="18">
        <v>30</v>
      </c>
      <c r="F136" s="18">
        <f t="shared" si="15"/>
        <v>60</v>
      </c>
      <c r="G136" s="18">
        <f t="shared" si="16"/>
        <v>180</v>
      </c>
      <c r="H136" s="16"/>
      <c r="K136" s="282" t="s">
        <v>643</v>
      </c>
      <c r="L136" s="18">
        <v>120</v>
      </c>
      <c r="M136" s="16">
        <v>2</v>
      </c>
      <c r="N136" s="18">
        <v>30</v>
      </c>
      <c r="O136" s="18">
        <f t="shared" si="17"/>
        <v>60</v>
      </c>
      <c r="P136" s="18">
        <f t="shared" si="18"/>
        <v>180</v>
      </c>
      <c r="Q136" s="16"/>
    </row>
    <row r="137" spans="2:17" ht="22.5" x14ac:dyDescent="0.25">
      <c r="B137" s="281" t="s">
        <v>644</v>
      </c>
      <c r="C137" s="18">
        <v>120</v>
      </c>
      <c r="D137" s="16">
        <v>2</v>
      </c>
      <c r="E137" s="18">
        <v>30</v>
      </c>
      <c r="F137" s="18">
        <f t="shared" si="15"/>
        <v>60</v>
      </c>
      <c r="G137" s="18">
        <f t="shared" si="16"/>
        <v>180</v>
      </c>
      <c r="H137" s="16"/>
      <c r="K137" s="281" t="s">
        <v>644</v>
      </c>
      <c r="L137" s="18">
        <v>120</v>
      </c>
      <c r="M137" s="16">
        <v>2</v>
      </c>
      <c r="N137" s="18">
        <v>30</v>
      </c>
      <c r="O137" s="18">
        <f t="shared" si="17"/>
        <v>60</v>
      </c>
      <c r="P137" s="18">
        <f t="shared" si="18"/>
        <v>180</v>
      </c>
      <c r="Q137" s="16"/>
    </row>
    <row r="138" spans="2:17" ht="22.5" x14ac:dyDescent="0.25">
      <c r="B138" s="282" t="s">
        <v>645</v>
      </c>
      <c r="C138" s="18">
        <v>120</v>
      </c>
      <c r="D138" s="16">
        <v>1</v>
      </c>
      <c r="E138" s="18">
        <v>30</v>
      </c>
      <c r="F138" s="18">
        <f t="shared" si="15"/>
        <v>30</v>
      </c>
      <c r="G138" s="18">
        <f t="shared" si="16"/>
        <v>150</v>
      </c>
      <c r="H138" s="16"/>
      <c r="K138" s="282" t="s">
        <v>645</v>
      </c>
      <c r="L138" s="18">
        <v>120</v>
      </c>
      <c r="M138" s="16">
        <v>1</v>
      </c>
      <c r="N138" s="18">
        <v>30</v>
      </c>
      <c r="O138" s="18">
        <f t="shared" si="17"/>
        <v>30</v>
      </c>
      <c r="P138" s="18">
        <f t="shared" si="18"/>
        <v>150</v>
      </c>
      <c r="Q138" s="16"/>
    </row>
    <row r="139" spans="2:17" ht="22.5" x14ac:dyDescent="0.25">
      <c r="B139" s="281" t="s">
        <v>646</v>
      </c>
      <c r="C139" s="18">
        <v>20</v>
      </c>
      <c r="D139" s="16"/>
      <c r="E139" s="18"/>
      <c r="F139" s="18">
        <f t="shared" si="15"/>
        <v>0</v>
      </c>
      <c r="G139" s="18">
        <f t="shared" si="16"/>
        <v>20</v>
      </c>
      <c r="H139" s="16"/>
      <c r="K139" s="281" t="s">
        <v>646</v>
      </c>
      <c r="L139" s="18">
        <v>20</v>
      </c>
      <c r="M139" s="16"/>
      <c r="N139" s="18"/>
      <c r="O139" s="18">
        <f t="shared" si="17"/>
        <v>0</v>
      </c>
      <c r="P139" s="18">
        <f t="shared" si="18"/>
        <v>20</v>
      </c>
      <c r="Q139" s="16"/>
    </row>
    <row r="140" spans="2:17" ht="22.5" x14ac:dyDescent="0.25">
      <c r="B140" s="282" t="s">
        <v>647</v>
      </c>
      <c r="C140" s="18">
        <v>120</v>
      </c>
      <c r="D140" s="16">
        <v>1</v>
      </c>
      <c r="E140" s="18">
        <v>30</v>
      </c>
      <c r="F140" s="18">
        <f t="shared" si="15"/>
        <v>30</v>
      </c>
      <c r="G140" s="18">
        <f t="shared" si="16"/>
        <v>150</v>
      </c>
      <c r="H140" s="16"/>
      <c r="K140" s="282" t="s">
        <v>647</v>
      </c>
      <c r="L140" s="18">
        <v>120</v>
      </c>
      <c r="M140" s="16">
        <v>1</v>
      </c>
      <c r="N140" s="18">
        <v>30</v>
      </c>
      <c r="O140" s="18">
        <f t="shared" si="17"/>
        <v>30</v>
      </c>
      <c r="P140" s="18">
        <f t="shared" si="18"/>
        <v>150</v>
      </c>
      <c r="Q140" s="16"/>
    </row>
    <row r="141" spans="2:17" ht="22.5" x14ac:dyDescent="0.25">
      <c r="B141" s="281" t="s">
        <v>648</v>
      </c>
      <c r="C141" s="18"/>
      <c r="D141" s="16"/>
      <c r="E141" s="18"/>
      <c r="F141" s="18">
        <f t="shared" si="15"/>
        <v>0</v>
      </c>
      <c r="G141" s="18">
        <f t="shared" si="16"/>
        <v>0</v>
      </c>
      <c r="H141" s="16"/>
      <c r="K141" s="281" t="s">
        <v>648</v>
      </c>
      <c r="L141" s="18"/>
      <c r="M141" s="16"/>
      <c r="N141" s="18"/>
      <c r="O141" s="18">
        <f t="shared" si="17"/>
        <v>0</v>
      </c>
      <c r="P141" s="18">
        <f t="shared" si="18"/>
        <v>0</v>
      </c>
      <c r="Q141" s="16"/>
    </row>
    <row r="142" spans="2:17" ht="22.5" x14ac:dyDescent="0.25">
      <c r="B142" s="283" t="s">
        <v>649</v>
      </c>
      <c r="C142" s="18"/>
      <c r="D142" s="16"/>
      <c r="E142" s="18"/>
      <c r="F142" s="18">
        <f t="shared" si="15"/>
        <v>0</v>
      </c>
      <c r="G142" s="18">
        <f t="shared" si="16"/>
        <v>0</v>
      </c>
      <c r="H142" s="16"/>
      <c r="K142" s="283" t="s">
        <v>649</v>
      </c>
      <c r="L142" s="18"/>
      <c r="M142" s="16"/>
      <c r="N142" s="18"/>
      <c r="O142" s="18">
        <f t="shared" si="17"/>
        <v>0</v>
      </c>
      <c r="P142" s="18">
        <f t="shared" si="18"/>
        <v>0</v>
      </c>
      <c r="Q142" s="16"/>
    </row>
    <row r="143" spans="2:17" ht="22.5" x14ac:dyDescent="0.25">
      <c r="B143" s="281" t="s">
        <v>651</v>
      </c>
      <c r="C143" s="18">
        <v>20</v>
      </c>
      <c r="D143" s="16"/>
      <c r="E143" s="18"/>
      <c r="F143" s="18">
        <f t="shared" si="15"/>
        <v>0</v>
      </c>
      <c r="G143" s="18">
        <f t="shared" si="16"/>
        <v>20</v>
      </c>
      <c r="H143" s="16"/>
      <c r="K143" s="281" t="s">
        <v>651</v>
      </c>
      <c r="L143" s="18">
        <v>20</v>
      </c>
      <c r="M143" s="16"/>
      <c r="N143" s="18"/>
      <c r="O143" s="18">
        <f t="shared" si="17"/>
        <v>0</v>
      </c>
      <c r="P143" s="18">
        <f t="shared" si="18"/>
        <v>20</v>
      </c>
      <c r="Q143" s="16"/>
    </row>
    <row r="144" spans="2:17" ht="22.5" x14ac:dyDescent="0.25">
      <c r="B144" s="282" t="s">
        <v>652</v>
      </c>
      <c r="C144" s="18"/>
      <c r="D144" s="16"/>
      <c r="E144" s="18"/>
      <c r="F144" s="18">
        <f t="shared" si="15"/>
        <v>0</v>
      </c>
      <c r="G144" s="18">
        <f t="shared" si="16"/>
        <v>0</v>
      </c>
      <c r="H144" s="16"/>
      <c r="K144" s="282" t="s">
        <v>652</v>
      </c>
      <c r="L144" s="18"/>
      <c r="M144" s="16"/>
      <c r="N144" s="18"/>
      <c r="O144" s="18">
        <f t="shared" si="17"/>
        <v>0</v>
      </c>
      <c r="P144" s="18">
        <f t="shared" si="18"/>
        <v>0</v>
      </c>
      <c r="Q144" s="16"/>
    </row>
    <row r="145" spans="2:17" ht="22.5" x14ac:dyDescent="0.25">
      <c r="B145" s="283" t="s">
        <v>654</v>
      </c>
      <c r="C145" s="18">
        <v>20</v>
      </c>
      <c r="D145" s="16">
        <v>1</v>
      </c>
      <c r="E145" s="18">
        <v>30</v>
      </c>
      <c r="F145" s="18">
        <f t="shared" si="15"/>
        <v>30</v>
      </c>
      <c r="G145" s="18">
        <f t="shared" si="16"/>
        <v>50</v>
      </c>
      <c r="H145" s="16"/>
      <c r="K145" s="283" t="s">
        <v>654</v>
      </c>
      <c r="L145" s="18">
        <v>20</v>
      </c>
      <c r="M145" s="16">
        <v>1</v>
      </c>
      <c r="N145" s="18">
        <v>30</v>
      </c>
      <c r="O145" s="18">
        <f t="shared" si="17"/>
        <v>30</v>
      </c>
      <c r="P145" s="18">
        <f t="shared" si="18"/>
        <v>50</v>
      </c>
      <c r="Q145" s="16"/>
    </row>
    <row r="146" spans="2:17" ht="22.5" x14ac:dyDescent="0.25">
      <c r="B146" s="282" t="s">
        <v>656</v>
      </c>
      <c r="C146" s="18">
        <v>20</v>
      </c>
      <c r="D146" s="16"/>
      <c r="E146" s="18"/>
      <c r="F146" s="18">
        <f t="shared" si="15"/>
        <v>0</v>
      </c>
      <c r="G146" s="18">
        <f t="shared" si="16"/>
        <v>20</v>
      </c>
      <c r="H146" s="16"/>
      <c r="K146" s="282" t="s">
        <v>656</v>
      </c>
      <c r="L146" s="18">
        <v>20</v>
      </c>
      <c r="M146" s="16"/>
      <c r="N146" s="18"/>
      <c r="O146" s="18">
        <f t="shared" si="17"/>
        <v>0</v>
      </c>
      <c r="P146" s="18">
        <f t="shared" si="18"/>
        <v>20</v>
      </c>
      <c r="Q146" s="16"/>
    </row>
    <row r="147" spans="2:17" ht="22.5" x14ac:dyDescent="0.25">
      <c r="B147" s="282" t="s">
        <v>657</v>
      </c>
      <c r="C147" s="18">
        <v>120</v>
      </c>
      <c r="D147" s="16">
        <v>2</v>
      </c>
      <c r="E147" s="18">
        <v>30</v>
      </c>
      <c r="F147" s="18">
        <f t="shared" si="15"/>
        <v>60</v>
      </c>
      <c r="G147" s="18">
        <f t="shared" si="16"/>
        <v>180</v>
      </c>
      <c r="H147" s="16"/>
      <c r="K147" s="282" t="s">
        <v>657</v>
      </c>
      <c r="L147" s="18">
        <v>120</v>
      </c>
      <c r="M147" s="16">
        <v>2</v>
      </c>
      <c r="N147" s="18">
        <v>30</v>
      </c>
      <c r="O147" s="18">
        <f t="shared" si="17"/>
        <v>60</v>
      </c>
      <c r="P147" s="18">
        <f t="shared" si="18"/>
        <v>180</v>
      </c>
      <c r="Q147" s="16"/>
    </row>
    <row r="148" spans="2:17" ht="22.5" x14ac:dyDescent="0.25">
      <c r="B148" s="282" t="s">
        <v>661</v>
      </c>
      <c r="C148" s="18">
        <v>10</v>
      </c>
      <c r="D148" s="16"/>
      <c r="E148" s="18"/>
      <c r="F148" s="18">
        <f t="shared" si="15"/>
        <v>0</v>
      </c>
      <c r="G148" s="18">
        <f t="shared" si="16"/>
        <v>10</v>
      </c>
      <c r="H148" s="16"/>
      <c r="K148" s="282" t="s">
        <v>661</v>
      </c>
      <c r="L148" s="18">
        <v>20</v>
      </c>
      <c r="M148" s="16"/>
      <c r="N148" s="18"/>
      <c r="O148" s="18">
        <f t="shared" si="17"/>
        <v>0</v>
      </c>
      <c r="P148" s="18">
        <f t="shared" si="18"/>
        <v>20</v>
      </c>
      <c r="Q148" s="16"/>
    </row>
    <row r="149" spans="2:17" ht="24.75" customHeight="1" x14ac:dyDescent="0.25">
      <c r="B149" s="282" t="s">
        <v>662</v>
      </c>
      <c r="C149" s="18">
        <v>10</v>
      </c>
      <c r="D149" s="16"/>
      <c r="E149" s="18"/>
      <c r="F149" s="18">
        <f t="shared" si="15"/>
        <v>0</v>
      </c>
      <c r="G149" s="18">
        <f t="shared" si="16"/>
        <v>10</v>
      </c>
      <c r="H149" s="16"/>
      <c r="K149" s="282" t="s">
        <v>662</v>
      </c>
      <c r="L149" s="18">
        <v>20</v>
      </c>
      <c r="M149" s="16"/>
      <c r="N149" s="18"/>
      <c r="O149" s="18">
        <f t="shared" si="17"/>
        <v>0</v>
      </c>
      <c r="P149" s="18">
        <f t="shared" si="18"/>
        <v>20</v>
      </c>
      <c r="Q149" s="16"/>
    </row>
    <row r="150" spans="2:17" x14ac:dyDescent="0.25">
      <c r="B150" s="282" t="s">
        <v>663</v>
      </c>
      <c r="C150" s="18">
        <v>120</v>
      </c>
      <c r="D150" s="16">
        <v>1</v>
      </c>
      <c r="E150" s="18">
        <v>30</v>
      </c>
      <c r="F150" s="18">
        <f t="shared" si="15"/>
        <v>30</v>
      </c>
      <c r="G150" s="18">
        <f t="shared" si="16"/>
        <v>150</v>
      </c>
      <c r="H150" s="16"/>
      <c r="K150" s="282" t="s">
        <v>663</v>
      </c>
      <c r="L150" s="18">
        <v>120</v>
      </c>
      <c r="M150" s="16">
        <v>1</v>
      </c>
      <c r="N150" s="18">
        <v>30</v>
      </c>
      <c r="O150" s="18">
        <f t="shared" si="17"/>
        <v>30</v>
      </c>
      <c r="P150" s="18">
        <f t="shared" si="18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15"/>
        <v>0</v>
      </c>
      <c r="G151" s="18">
        <f t="shared" si="16"/>
        <v>0</v>
      </c>
      <c r="H151" s="16"/>
      <c r="K151" s="282"/>
      <c r="L151" s="18"/>
      <c r="M151" s="16"/>
      <c r="N151" s="16"/>
      <c r="O151" s="18"/>
      <c r="P151" s="18">
        <f t="shared" si="18"/>
        <v>0</v>
      </c>
      <c r="Q151" s="16"/>
    </row>
    <row r="152" spans="2:17" ht="15" customHeight="1" x14ac:dyDescent="0.25">
      <c r="B152" s="16"/>
      <c r="C152" s="372" t="s">
        <v>306</v>
      </c>
      <c r="D152" s="372"/>
      <c r="E152" s="372"/>
      <c r="F152" s="372"/>
      <c r="G152" s="371">
        <f>SUM(G133:G151)</f>
        <v>1290</v>
      </c>
      <c r="H152" s="16"/>
      <c r="K152" s="16"/>
      <c r="L152" s="372" t="s">
        <v>306</v>
      </c>
      <c r="M152" s="372"/>
      <c r="N152" s="372"/>
      <c r="O152" s="372"/>
      <c r="P152" s="371">
        <f>SUM(P133:P151)</f>
        <v>1310</v>
      </c>
      <c r="Q152" s="16"/>
    </row>
    <row r="153" spans="2:17" ht="15" customHeight="1" x14ac:dyDescent="0.25">
      <c r="B153" s="16"/>
      <c r="C153" s="372"/>
      <c r="D153" s="372"/>
      <c r="E153" s="372"/>
      <c r="F153" s="372"/>
      <c r="G153" s="371"/>
      <c r="H153" s="16"/>
      <c r="K153" s="16"/>
      <c r="L153" s="372"/>
      <c r="M153" s="372"/>
      <c r="N153" s="372"/>
      <c r="O153" s="372"/>
      <c r="P153" s="371"/>
      <c r="Q153" s="16"/>
    </row>
    <row r="160" spans="2:17" ht="27" x14ac:dyDescent="0.35">
      <c r="C160" s="369" t="s">
        <v>102</v>
      </c>
      <c r="D160" s="369"/>
      <c r="E160" s="369"/>
      <c r="F160" s="274"/>
      <c r="L160" s="369" t="s">
        <v>103</v>
      </c>
      <c r="M160" s="369"/>
      <c r="N160" s="369"/>
      <c r="O160" s="274"/>
    </row>
    <row r="161" spans="2:17" ht="27" x14ac:dyDescent="0.35">
      <c r="C161" s="369"/>
      <c r="D161" s="369"/>
      <c r="E161" s="369"/>
      <c r="F161" s="274"/>
      <c r="L161" s="369"/>
      <c r="M161" s="369"/>
      <c r="N161" s="369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617</v>
      </c>
      <c r="C163" s="51" t="s">
        <v>618</v>
      </c>
      <c r="D163" s="51" t="s">
        <v>619</v>
      </c>
      <c r="E163" s="51" t="s">
        <v>623</v>
      </c>
      <c r="F163" s="51" t="s">
        <v>622</v>
      </c>
      <c r="G163" s="51" t="s">
        <v>620</v>
      </c>
      <c r="H163" s="51"/>
      <c r="K163" s="4" t="s">
        <v>617</v>
      </c>
      <c r="L163" s="51" t="s">
        <v>618</v>
      </c>
      <c r="M163" s="51" t="s">
        <v>619</v>
      </c>
      <c r="N163" s="51" t="s">
        <v>623</v>
      </c>
      <c r="O163" s="51" t="s">
        <v>622</v>
      </c>
      <c r="P163" s="51" t="s">
        <v>620</v>
      </c>
      <c r="Q163" s="51"/>
    </row>
    <row r="164" spans="2:17" ht="22.5" x14ac:dyDescent="0.25">
      <c r="B164" s="281" t="s">
        <v>640</v>
      </c>
      <c r="C164" s="18"/>
      <c r="D164" s="16"/>
      <c r="E164" s="18"/>
      <c r="F164" s="18">
        <f t="shared" ref="F164:F182" si="19">D164*E164</f>
        <v>0</v>
      </c>
      <c r="G164" s="18">
        <f t="shared" ref="G164:G182" si="20">F164+C164</f>
        <v>0</v>
      </c>
      <c r="H164" s="16"/>
      <c r="K164" s="276" t="s">
        <v>640</v>
      </c>
      <c r="L164" s="18"/>
      <c r="M164" s="16"/>
      <c r="N164" s="18"/>
      <c r="O164" s="18">
        <f t="shared" ref="O164:O175" si="21">M164*N164</f>
        <v>0</v>
      </c>
      <c r="P164" s="18">
        <f t="shared" ref="P164:P181" si="22">O164+L164</f>
        <v>0</v>
      </c>
      <c r="Q164" s="16"/>
    </row>
    <row r="165" spans="2:17" ht="22.5" x14ac:dyDescent="0.25">
      <c r="B165" s="282" t="s">
        <v>641</v>
      </c>
      <c r="C165" s="18">
        <v>120</v>
      </c>
      <c r="D165" s="16">
        <v>1</v>
      </c>
      <c r="E165" s="18">
        <v>30</v>
      </c>
      <c r="F165" s="18">
        <f t="shared" si="19"/>
        <v>30</v>
      </c>
      <c r="G165" s="18">
        <f t="shared" si="20"/>
        <v>150</v>
      </c>
      <c r="H165" s="16"/>
      <c r="K165" s="277" t="s">
        <v>641</v>
      </c>
      <c r="L165" s="18">
        <v>120</v>
      </c>
      <c r="M165" s="16">
        <v>1</v>
      </c>
      <c r="N165" s="18">
        <v>30</v>
      </c>
      <c r="O165" s="18">
        <f t="shared" si="21"/>
        <v>30</v>
      </c>
      <c r="P165" s="18">
        <f t="shared" si="22"/>
        <v>150</v>
      </c>
      <c r="Q165" s="16"/>
    </row>
    <row r="166" spans="2:17" ht="22.5" x14ac:dyDescent="0.25">
      <c r="B166" s="281" t="s">
        <v>642</v>
      </c>
      <c r="C166" s="18">
        <v>20</v>
      </c>
      <c r="D166" s="16"/>
      <c r="E166" s="18"/>
      <c r="F166" s="18">
        <f t="shared" si="19"/>
        <v>0</v>
      </c>
      <c r="G166" s="18">
        <f t="shared" si="20"/>
        <v>20</v>
      </c>
      <c r="H166" s="16"/>
      <c r="K166" s="276" t="s">
        <v>642</v>
      </c>
      <c r="L166" s="18">
        <v>20</v>
      </c>
      <c r="M166" s="16"/>
      <c r="N166" s="18"/>
      <c r="O166" s="18">
        <f t="shared" si="21"/>
        <v>0</v>
      </c>
      <c r="P166" s="18">
        <f t="shared" si="22"/>
        <v>20</v>
      </c>
      <c r="Q166" s="16"/>
    </row>
    <row r="167" spans="2:17" ht="22.5" x14ac:dyDescent="0.25">
      <c r="B167" s="282" t="s">
        <v>643</v>
      </c>
      <c r="C167" s="18">
        <v>120</v>
      </c>
      <c r="D167" s="16">
        <v>2</v>
      </c>
      <c r="E167" s="18">
        <v>30</v>
      </c>
      <c r="F167" s="18">
        <f t="shared" si="19"/>
        <v>60</v>
      </c>
      <c r="G167" s="18">
        <f t="shared" si="20"/>
        <v>180</v>
      </c>
      <c r="H167" s="16"/>
      <c r="K167" s="277" t="s">
        <v>643</v>
      </c>
      <c r="L167" s="18">
        <v>120</v>
      </c>
      <c r="M167" s="16">
        <v>2</v>
      </c>
      <c r="N167" s="18">
        <v>30</v>
      </c>
      <c r="O167" s="18">
        <f t="shared" si="21"/>
        <v>60</v>
      </c>
      <c r="P167" s="18">
        <f t="shared" si="22"/>
        <v>180</v>
      </c>
      <c r="Q167" s="16"/>
    </row>
    <row r="168" spans="2:17" ht="22.5" x14ac:dyDescent="0.25">
      <c r="B168" s="281" t="s">
        <v>644</v>
      </c>
      <c r="C168" s="18">
        <v>120</v>
      </c>
      <c r="D168" s="16">
        <v>2</v>
      </c>
      <c r="E168" s="18">
        <v>30</v>
      </c>
      <c r="F168" s="18">
        <f t="shared" si="19"/>
        <v>60</v>
      </c>
      <c r="G168" s="18">
        <f t="shared" si="20"/>
        <v>180</v>
      </c>
      <c r="H168" s="16"/>
      <c r="K168" s="276" t="s">
        <v>644</v>
      </c>
      <c r="L168" s="18">
        <v>120</v>
      </c>
      <c r="M168" s="16">
        <v>2</v>
      </c>
      <c r="N168" s="18">
        <v>30</v>
      </c>
      <c r="O168" s="18">
        <f t="shared" si="21"/>
        <v>60</v>
      </c>
      <c r="P168" s="18">
        <f t="shared" si="22"/>
        <v>180</v>
      </c>
      <c r="Q168" s="16"/>
    </row>
    <row r="169" spans="2:17" ht="22.5" x14ac:dyDescent="0.25">
      <c r="B169" s="282" t="s">
        <v>645</v>
      </c>
      <c r="C169" s="18">
        <v>120</v>
      </c>
      <c r="D169" s="16">
        <v>1</v>
      </c>
      <c r="E169" s="18">
        <v>30</v>
      </c>
      <c r="F169" s="18">
        <f t="shared" si="19"/>
        <v>30</v>
      </c>
      <c r="G169" s="18">
        <f t="shared" si="20"/>
        <v>150</v>
      </c>
      <c r="H169" s="16"/>
      <c r="K169" s="277" t="s">
        <v>645</v>
      </c>
      <c r="L169" s="18">
        <v>120</v>
      </c>
      <c r="M169" s="16">
        <v>1</v>
      </c>
      <c r="N169" s="18">
        <v>30</v>
      </c>
      <c r="O169" s="18">
        <f t="shared" si="21"/>
        <v>30</v>
      </c>
      <c r="P169" s="18">
        <f t="shared" si="22"/>
        <v>150</v>
      </c>
      <c r="Q169" s="16"/>
    </row>
    <row r="170" spans="2:17" ht="22.5" x14ac:dyDescent="0.25">
      <c r="B170" s="281" t="s">
        <v>646</v>
      </c>
      <c r="C170" s="18">
        <v>20</v>
      </c>
      <c r="D170" s="16"/>
      <c r="E170" s="18"/>
      <c r="F170" s="18">
        <f t="shared" si="19"/>
        <v>0</v>
      </c>
      <c r="G170" s="18">
        <f t="shared" si="20"/>
        <v>20</v>
      </c>
      <c r="H170" s="16"/>
      <c r="K170" s="276" t="s">
        <v>646</v>
      </c>
      <c r="L170" s="18"/>
      <c r="M170" s="16"/>
      <c r="N170" s="18"/>
      <c r="O170" s="18">
        <f t="shared" si="21"/>
        <v>0</v>
      </c>
      <c r="P170" s="18">
        <f t="shared" si="22"/>
        <v>0</v>
      </c>
      <c r="Q170" s="16"/>
    </row>
    <row r="171" spans="2:17" ht="22.5" x14ac:dyDescent="0.25">
      <c r="B171" s="282" t="s">
        <v>647</v>
      </c>
      <c r="C171" s="18">
        <v>120</v>
      </c>
      <c r="D171" s="16">
        <v>1</v>
      </c>
      <c r="E171" s="18">
        <v>30</v>
      </c>
      <c r="F171" s="18">
        <f t="shared" si="19"/>
        <v>30</v>
      </c>
      <c r="G171" s="18">
        <f t="shared" si="20"/>
        <v>150</v>
      </c>
      <c r="H171" s="16"/>
      <c r="K171" s="277" t="s">
        <v>647</v>
      </c>
      <c r="L171" s="18">
        <v>120</v>
      </c>
      <c r="M171" s="16">
        <v>1</v>
      </c>
      <c r="N171" s="18">
        <v>30</v>
      </c>
      <c r="O171" s="18">
        <f t="shared" si="21"/>
        <v>30</v>
      </c>
      <c r="P171" s="18">
        <f t="shared" si="22"/>
        <v>150</v>
      </c>
      <c r="Q171" s="16"/>
    </row>
    <row r="172" spans="2:17" ht="22.5" x14ac:dyDescent="0.25">
      <c r="B172" s="281" t="s">
        <v>648</v>
      </c>
      <c r="C172" s="18"/>
      <c r="D172" s="16"/>
      <c r="E172" s="18"/>
      <c r="F172" s="18">
        <f t="shared" si="19"/>
        <v>0</v>
      </c>
      <c r="G172" s="18">
        <f t="shared" si="20"/>
        <v>0</v>
      </c>
      <c r="H172" s="16"/>
      <c r="K172" s="276" t="s">
        <v>648</v>
      </c>
      <c r="L172" s="18"/>
      <c r="M172" s="16"/>
      <c r="N172" s="18"/>
      <c r="O172" s="18">
        <f t="shared" si="21"/>
        <v>0</v>
      </c>
      <c r="P172" s="18">
        <f t="shared" si="22"/>
        <v>0</v>
      </c>
      <c r="Q172" s="16"/>
    </row>
    <row r="173" spans="2:17" ht="22.5" x14ac:dyDescent="0.25">
      <c r="B173" s="283" t="s">
        <v>649</v>
      </c>
      <c r="C173" s="18"/>
      <c r="D173" s="16"/>
      <c r="E173" s="18"/>
      <c r="F173" s="18">
        <f t="shared" si="19"/>
        <v>0</v>
      </c>
      <c r="G173" s="18">
        <f t="shared" si="20"/>
        <v>0</v>
      </c>
      <c r="H173" s="16"/>
      <c r="K173" s="278" t="s">
        <v>649</v>
      </c>
      <c r="L173" s="18"/>
      <c r="M173" s="16"/>
      <c r="N173" s="18"/>
      <c r="O173" s="18">
        <f t="shared" si="21"/>
        <v>0</v>
      </c>
      <c r="P173" s="18">
        <f t="shared" si="22"/>
        <v>0</v>
      </c>
      <c r="Q173" s="16"/>
    </row>
    <row r="174" spans="2:17" ht="22.5" x14ac:dyDescent="0.25">
      <c r="B174" s="281" t="s">
        <v>651</v>
      </c>
      <c r="C174" s="18">
        <v>20</v>
      </c>
      <c r="D174" s="16"/>
      <c r="E174" s="18"/>
      <c r="F174" s="18">
        <f t="shared" si="19"/>
        <v>0</v>
      </c>
      <c r="G174" s="18">
        <f t="shared" si="20"/>
        <v>20</v>
      </c>
      <c r="H174" s="16"/>
      <c r="K174" s="276" t="s">
        <v>650</v>
      </c>
      <c r="L174" s="18">
        <v>20</v>
      </c>
      <c r="M174" s="16"/>
      <c r="N174" s="18"/>
      <c r="O174" s="18">
        <f t="shared" si="21"/>
        <v>0</v>
      </c>
      <c r="P174" s="18">
        <f t="shared" si="22"/>
        <v>20</v>
      </c>
      <c r="Q174" s="16"/>
    </row>
    <row r="175" spans="2:17" ht="30" customHeight="1" x14ac:dyDescent="0.25">
      <c r="B175" s="282" t="s">
        <v>652</v>
      </c>
      <c r="C175" s="18"/>
      <c r="D175" s="16"/>
      <c r="E175" s="18"/>
      <c r="F175" s="18">
        <f t="shared" si="19"/>
        <v>0</v>
      </c>
      <c r="G175" s="18">
        <f t="shared" si="20"/>
        <v>0</v>
      </c>
      <c r="H175" s="16"/>
      <c r="K175" s="277" t="s">
        <v>651</v>
      </c>
      <c r="L175" s="18">
        <v>20</v>
      </c>
      <c r="M175" s="16"/>
      <c r="N175" s="18"/>
      <c r="O175" s="18">
        <f t="shared" si="21"/>
        <v>0</v>
      </c>
      <c r="P175" s="18">
        <f t="shared" si="22"/>
        <v>20</v>
      </c>
      <c r="Q175" s="16"/>
    </row>
    <row r="176" spans="2:17" ht="22.5" x14ac:dyDescent="0.25">
      <c r="B176" s="283" t="s">
        <v>654</v>
      </c>
      <c r="C176" s="18">
        <v>20</v>
      </c>
      <c r="D176" s="16">
        <v>1</v>
      </c>
      <c r="E176" s="18">
        <v>30</v>
      </c>
      <c r="F176" s="18">
        <f t="shared" si="19"/>
        <v>30</v>
      </c>
      <c r="G176" s="18">
        <f t="shared" si="20"/>
        <v>50</v>
      </c>
      <c r="H176" s="16"/>
      <c r="K176" s="276" t="s">
        <v>652</v>
      </c>
      <c r="L176" s="18"/>
      <c r="M176" s="16">
        <v>1</v>
      </c>
      <c r="N176" s="18"/>
      <c r="O176" s="18"/>
      <c r="P176" s="18">
        <f t="shared" si="22"/>
        <v>0</v>
      </c>
      <c r="Q176" s="16"/>
    </row>
    <row r="177" spans="2:17" ht="22.5" x14ac:dyDescent="0.25">
      <c r="B177" s="282" t="s">
        <v>656</v>
      </c>
      <c r="C177" s="18">
        <v>20</v>
      </c>
      <c r="D177" s="16"/>
      <c r="E177" s="18"/>
      <c r="F177" s="18">
        <f t="shared" si="19"/>
        <v>0</v>
      </c>
      <c r="G177" s="18">
        <f t="shared" si="20"/>
        <v>20</v>
      </c>
      <c r="H177" s="16"/>
      <c r="K177" s="279" t="s">
        <v>653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22"/>
        <v>180</v>
      </c>
      <c r="Q177" s="16"/>
    </row>
    <row r="178" spans="2:17" ht="33.75" x14ac:dyDescent="0.25">
      <c r="B178" s="282" t="s">
        <v>657</v>
      </c>
      <c r="C178" s="18">
        <v>120</v>
      </c>
      <c r="D178" s="16">
        <v>2</v>
      </c>
      <c r="E178" s="18">
        <v>30</v>
      </c>
      <c r="F178" s="18">
        <f t="shared" si="19"/>
        <v>60</v>
      </c>
      <c r="G178" s="18">
        <f t="shared" si="20"/>
        <v>180</v>
      </c>
      <c r="H178" s="16"/>
      <c r="K178" s="276" t="s">
        <v>654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22"/>
        <v>50</v>
      </c>
      <c r="Q178" s="16"/>
    </row>
    <row r="179" spans="2:17" ht="33.75" x14ac:dyDescent="0.25">
      <c r="B179" s="284" t="s">
        <v>661</v>
      </c>
      <c r="C179" s="225">
        <v>20</v>
      </c>
      <c r="D179" s="16"/>
      <c r="E179" s="18"/>
      <c r="F179" s="18">
        <f t="shared" si="19"/>
        <v>0</v>
      </c>
      <c r="G179" s="18">
        <f t="shared" si="20"/>
        <v>20</v>
      </c>
      <c r="H179" s="16"/>
      <c r="K179" s="279" t="s">
        <v>655</v>
      </c>
      <c r="L179" s="225"/>
      <c r="M179" s="16"/>
      <c r="N179" s="18"/>
      <c r="O179" s="18">
        <f>M179*N179</f>
        <v>0</v>
      </c>
      <c r="P179" s="18">
        <f t="shared" si="22"/>
        <v>0</v>
      </c>
      <c r="Q179" s="16"/>
    </row>
    <row r="180" spans="2:17" ht="47.25" customHeight="1" x14ac:dyDescent="0.25">
      <c r="B180" s="282" t="s">
        <v>662</v>
      </c>
      <c r="C180" s="18">
        <v>20</v>
      </c>
      <c r="D180" s="16"/>
      <c r="E180" s="18"/>
      <c r="F180" s="18">
        <f t="shared" si="19"/>
        <v>0</v>
      </c>
      <c r="G180" s="18">
        <f t="shared" si="20"/>
        <v>20</v>
      </c>
      <c r="H180" s="16"/>
      <c r="K180" s="278" t="s">
        <v>656</v>
      </c>
      <c r="L180" s="18">
        <v>20</v>
      </c>
      <c r="M180" s="16"/>
      <c r="N180" s="18"/>
      <c r="O180" s="18">
        <f>M180*N180</f>
        <v>0</v>
      </c>
      <c r="P180" s="18">
        <f t="shared" si="22"/>
        <v>20</v>
      </c>
      <c r="Q180" s="16"/>
    </row>
    <row r="181" spans="2:17" ht="36.75" customHeight="1" x14ac:dyDescent="0.25">
      <c r="B181" s="284" t="s">
        <v>663</v>
      </c>
      <c r="C181" s="225">
        <v>120</v>
      </c>
      <c r="D181" s="16">
        <v>1</v>
      </c>
      <c r="E181" s="18">
        <v>30</v>
      </c>
      <c r="F181" s="18">
        <f t="shared" si="19"/>
        <v>30</v>
      </c>
      <c r="G181" s="18">
        <f t="shared" si="20"/>
        <v>150</v>
      </c>
      <c r="H181" s="16"/>
      <c r="K181" s="280" t="s">
        <v>657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22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9"/>
        <v>0</v>
      </c>
      <c r="G182" s="18">
        <f t="shared" si="20"/>
        <v>0</v>
      </c>
      <c r="H182" s="16"/>
      <c r="K182" s="16"/>
      <c r="L182" s="372" t="s">
        <v>306</v>
      </c>
      <c r="M182" s="372"/>
      <c r="N182" s="372"/>
      <c r="O182" s="372"/>
      <c r="P182" s="371">
        <f>SUM(P164:P181)</f>
        <v>1300</v>
      </c>
      <c r="Q182" s="16"/>
    </row>
    <row r="183" spans="2:17" ht="15" customHeight="1" x14ac:dyDescent="0.25">
      <c r="B183" s="16"/>
      <c r="C183" s="372" t="s">
        <v>306</v>
      </c>
      <c r="D183" s="372"/>
      <c r="E183" s="372"/>
      <c r="F183" s="372"/>
      <c r="G183" s="371">
        <f>SUM(G164:G182)</f>
        <v>1310</v>
      </c>
      <c r="H183" s="16"/>
      <c r="K183" s="16"/>
      <c r="L183" s="372"/>
      <c r="M183" s="372"/>
      <c r="N183" s="372"/>
      <c r="O183" s="372"/>
      <c r="P183" s="371"/>
      <c r="Q183" s="16"/>
    </row>
    <row r="184" spans="2:17" ht="15" customHeight="1" x14ac:dyDescent="0.25">
      <c r="B184" s="16"/>
      <c r="C184" s="372"/>
      <c r="D184" s="372"/>
      <c r="E184" s="372"/>
      <c r="F184" s="372"/>
      <c r="G184" s="371"/>
      <c r="H184" s="16"/>
    </row>
  </sheetData>
  <mergeCells count="36">
    <mergeCell ref="G96:G97"/>
    <mergeCell ref="L96:O97"/>
    <mergeCell ref="P96:P97"/>
    <mergeCell ref="P152:P153"/>
    <mergeCell ref="C160:E161"/>
    <mergeCell ref="L160:N161"/>
    <mergeCell ref="L182:O183"/>
    <mergeCell ref="P182:P183"/>
    <mergeCell ref="C183:F184"/>
    <mergeCell ref="G183:G184"/>
    <mergeCell ref="C129:E130"/>
    <mergeCell ref="L129:N130"/>
    <mergeCell ref="C152:F153"/>
    <mergeCell ref="G152:G153"/>
    <mergeCell ref="L152:O153"/>
    <mergeCell ref="P121:P122"/>
    <mergeCell ref="C74:E75"/>
    <mergeCell ref="L74:N75"/>
    <mergeCell ref="P23:P24"/>
    <mergeCell ref="C47:E48"/>
    <mergeCell ref="L47:N48"/>
    <mergeCell ref="C101:E102"/>
    <mergeCell ref="L101:N102"/>
    <mergeCell ref="C121:F122"/>
    <mergeCell ref="G121:G122"/>
    <mergeCell ref="L121:O122"/>
    <mergeCell ref="C69:F70"/>
    <mergeCell ref="G69:G70"/>
    <mergeCell ref="L69:O70"/>
    <mergeCell ref="P69:P70"/>
    <mergeCell ref="C96:F97"/>
    <mergeCell ref="C1:E2"/>
    <mergeCell ref="L1:N2"/>
    <mergeCell ref="C23:F24"/>
    <mergeCell ref="G23:G24"/>
    <mergeCell ref="L23:O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9" t="s">
        <v>0</v>
      </c>
      <c r="B1" s="369"/>
      <c r="C1" s="369"/>
      <c r="E1" s="369" t="s">
        <v>1</v>
      </c>
      <c r="F1" s="369"/>
      <c r="G1" s="369"/>
      <c r="I1" s="369" t="s">
        <v>18</v>
      </c>
      <c r="J1" s="369"/>
      <c r="K1" s="369"/>
      <c r="M1" s="369" t="s">
        <v>664</v>
      </c>
      <c r="N1" s="369"/>
      <c r="O1" s="369"/>
    </row>
    <row r="2" spans="1:15" ht="15" customHeight="1" x14ac:dyDescent="0.25">
      <c r="A2" s="369"/>
      <c r="B2" s="369"/>
      <c r="C2" s="369"/>
      <c r="E2" s="369"/>
      <c r="F2" s="369"/>
      <c r="G2" s="369"/>
      <c r="I2" s="369"/>
      <c r="J2" s="369"/>
      <c r="K2" s="369"/>
      <c r="M2" s="369"/>
      <c r="N2" s="369"/>
      <c r="O2" s="369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666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285">
        <v>18.02</v>
      </c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36.04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69" t="s">
        <v>130</v>
      </c>
      <c r="B22" s="369"/>
      <c r="C22" s="369"/>
      <c r="E22" s="369" t="s">
        <v>21</v>
      </c>
      <c r="F22" s="369"/>
      <c r="G22" s="369"/>
      <c r="I22" s="369" t="s">
        <v>74</v>
      </c>
      <c r="J22" s="369"/>
      <c r="K22" s="369"/>
      <c r="M22" s="369" t="s">
        <v>75</v>
      </c>
      <c r="N22" s="369"/>
      <c r="O22" s="369"/>
    </row>
    <row r="23" spans="1:15" x14ac:dyDescent="0.25">
      <c r="A23" s="369"/>
      <c r="B23" s="369"/>
      <c r="C23" s="369"/>
      <c r="E23" s="369"/>
      <c r="F23" s="369"/>
      <c r="G23" s="369"/>
      <c r="I23" s="369"/>
      <c r="J23" s="369"/>
      <c r="K23" s="369"/>
      <c r="M23" s="369"/>
      <c r="N23" s="369"/>
      <c r="O23" s="369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69" t="s">
        <v>97</v>
      </c>
      <c r="B43" s="369"/>
      <c r="C43" s="369"/>
      <c r="E43" s="369" t="s">
        <v>167</v>
      </c>
      <c r="F43" s="369"/>
      <c r="G43" s="369"/>
      <c r="I43" s="369" t="s">
        <v>102</v>
      </c>
      <c r="J43" s="369"/>
      <c r="K43" s="369"/>
      <c r="M43" s="369" t="s">
        <v>203</v>
      </c>
      <c r="N43" s="369"/>
      <c r="O43" s="369"/>
    </row>
    <row r="44" spans="1:15" x14ac:dyDescent="0.25">
      <c r="A44" s="369"/>
      <c r="B44" s="369"/>
      <c r="C44" s="369"/>
      <c r="E44" s="369"/>
      <c r="F44" s="369"/>
      <c r="G44" s="369"/>
      <c r="I44" s="369"/>
      <c r="J44" s="369"/>
      <c r="K44" s="369"/>
      <c r="M44" s="369"/>
      <c r="N44" s="369"/>
      <c r="O44" s="369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>
        <v>18.05</v>
      </c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36.1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9" t="s">
        <v>203</v>
      </c>
      <c r="B1" s="369"/>
      <c r="C1" s="369"/>
      <c r="E1" s="369" t="s">
        <v>0</v>
      </c>
      <c r="F1" s="369"/>
      <c r="G1" s="369"/>
      <c r="I1" s="369" t="s">
        <v>1</v>
      </c>
      <c r="J1" s="369"/>
      <c r="K1" s="369"/>
      <c r="M1" s="369" t="s">
        <v>18</v>
      </c>
      <c r="N1" s="369"/>
      <c r="O1" s="369"/>
    </row>
    <row r="2" spans="1:15" ht="15" customHeight="1" x14ac:dyDescent="0.25">
      <c r="A2" s="369"/>
      <c r="B2" s="369"/>
      <c r="C2" s="369"/>
      <c r="E2" s="369"/>
      <c r="F2" s="369"/>
      <c r="G2" s="369"/>
      <c r="I2" s="369"/>
      <c r="J2" s="369"/>
      <c r="K2" s="369"/>
      <c r="M2" s="369"/>
      <c r="N2" s="369"/>
      <c r="O2" s="369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8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637</v>
      </c>
      <c r="B6" s="18"/>
      <c r="C6" s="16"/>
      <c r="E6" s="16" t="s">
        <v>204</v>
      </c>
      <c r="F6" s="18"/>
      <c r="G6" s="16"/>
      <c r="I6" s="16" t="s">
        <v>666</v>
      </c>
      <c r="J6" s="18"/>
      <c r="K6" s="16"/>
      <c r="M6" s="16" t="s">
        <v>667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285"/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 t="s">
        <v>173</v>
      </c>
      <c r="F12" s="18"/>
      <c r="G12" s="16"/>
      <c r="I12" s="16" t="s">
        <v>629</v>
      </c>
      <c r="J12" s="18"/>
      <c r="K12" s="16"/>
      <c r="M12" s="16" t="s">
        <v>667</v>
      </c>
      <c r="N12" s="18"/>
      <c r="O12" s="16"/>
    </row>
    <row r="13" spans="1:15" x14ac:dyDescent="0.25">
      <c r="A13" s="16" t="s">
        <v>630</v>
      </c>
      <c r="B13" s="285"/>
      <c r="C13" s="16"/>
      <c r="E13" s="16" t="s">
        <v>630</v>
      </c>
      <c r="F13" s="18"/>
      <c r="G13" s="16"/>
      <c r="I13" s="16" t="s">
        <v>630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69" t="s">
        <v>252</v>
      </c>
      <c r="B22" s="369"/>
      <c r="C22" s="369"/>
      <c r="E22" s="369" t="s">
        <v>668</v>
      </c>
      <c r="F22" s="369"/>
      <c r="G22" s="369"/>
      <c r="I22" s="369" t="s">
        <v>21</v>
      </c>
      <c r="J22" s="369"/>
      <c r="K22" s="369"/>
      <c r="M22" s="369" t="s">
        <v>74</v>
      </c>
      <c r="N22" s="369"/>
      <c r="O22" s="369"/>
    </row>
    <row r="23" spans="1:15" x14ac:dyDescent="0.25">
      <c r="A23" s="369"/>
      <c r="B23" s="369"/>
      <c r="C23" s="369"/>
      <c r="E23" s="369"/>
      <c r="F23" s="369"/>
      <c r="G23" s="369"/>
      <c r="I23" s="369"/>
      <c r="J23" s="369"/>
      <c r="K23" s="369"/>
      <c r="M23" s="369"/>
      <c r="N23" s="369"/>
      <c r="O23" s="369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285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659</v>
      </c>
      <c r="F33" s="18"/>
      <c r="G33" s="16"/>
      <c r="I33" s="16" t="s">
        <v>71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666</v>
      </c>
      <c r="B34" s="18"/>
      <c r="C34" s="16"/>
      <c r="E34" s="16" t="s">
        <v>666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69" t="s">
        <v>75</v>
      </c>
      <c r="B43" s="369"/>
      <c r="C43" s="369"/>
      <c r="E43" s="369" t="s">
        <v>636</v>
      </c>
      <c r="F43" s="369"/>
      <c r="G43" s="369"/>
      <c r="I43" s="369" t="s">
        <v>98</v>
      </c>
      <c r="J43" s="369"/>
      <c r="K43" s="369"/>
      <c r="M43" s="369" t="s">
        <v>203</v>
      </c>
      <c r="N43" s="369"/>
      <c r="O43" s="369"/>
    </row>
    <row r="44" spans="1:15" x14ac:dyDescent="0.25">
      <c r="A44" s="369"/>
      <c r="B44" s="369"/>
      <c r="C44" s="369"/>
      <c r="E44" s="369"/>
      <c r="F44" s="369"/>
      <c r="G44" s="369"/>
      <c r="I44" s="369"/>
      <c r="J44" s="369"/>
      <c r="K44" s="369"/>
      <c r="M44" s="369"/>
      <c r="N44" s="369"/>
      <c r="O44" s="369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618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8" sqref="B18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9" t="s">
        <v>0</v>
      </c>
      <c r="B1" s="369"/>
      <c r="C1" s="369"/>
      <c r="E1" s="369" t="s">
        <v>1</v>
      </c>
      <c r="F1" s="369"/>
      <c r="G1" s="369"/>
      <c r="I1" s="369" t="s">
        <v>18</v>
      </c>
      <c r="J1" s="369"/>
      <c r="K1" s="369"/>
      <c r="M1" s="369" t="s">
        <v>19</v>
      </c>
      <c r="N1" s="369"/>
      <c r="O1" s="369"/>
    </row>
    <row r="2" spans="1:15" ht="15" customHeight="1" x14ac:dyDescent="0.25">
      <c r="A2" s="369"/>
      <c r="B2" s="369"/>
      <c r="C2" s="369"/>
      <c r="E2" s="369"/>
      <c r="F2" s="369"/>
      <c r="G2" s="369"/>
      <c r="I2" s="369"/>
      <c r="J2" s="369"/>
      <c r="K2" s="369"/>
      <c r="M2" s="369"/>
      <c r="N2" s="369"/>
      <c r="O2" s="369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617</v>
      </c>
      <c r="B4" s="51" t="s">
        <v>665</v>
      </c>
      <c r="C4" s="51"/>
      <c r="E4" s="4" t="s">
        <v>617</v>
      </c>
      <c r="F4" s="51" t="s">
        <v>665</v>
      </c>
      <c r="G4" s="51"/>
      <c r="I4" s="4" t="s">
        <v>617</v>
      </c>
      <c r="J4" s="51" t="s">
        <v>665</v>
      </c>
      <c r="K4" s="51"/>
      <c r="M4" s="4" t="s">
        <v>617</v>
      </c>
      <c r="N4" s="51" t="s">
        <v>618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637</v>
      </c>
      <c r="B6" s="18"/>
      <c r="C6" s="16"/>
      <c r="E6" s="16" t="s">
        <v>637</v>
      </c>
      <c r="F6" s="18"/>
      <c r="G6" s="16"/>
      <c r="I6" s="16" t="s">
        <v>637</v>
      </c>
      <c r="J6" s="18"/>
      <c r="K6" s="16"/>
      <c r="M6" s="16" t="s">
        <v>637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628</v>
      </c>
      <c r="B11" s="18">
        <v>20</v>
      </c>
      <c r="C11" s="16"/>
      <c r="E11" s="16" t="s">
        <v>628</v>
      </c>
      <c r="F11" s="18"/>
      <c r="G11" s="16"/>
      <c r="I11" s="16" t="s">
        <v>628</v>
      </c>
      <c r="J11" s="18"/>
      <c r="K11" s="16"/>
      <c r="M11" s="16" t="s">
        <v>628</v>
      </c>
      <c r="N11" s="18"/>
      <c r="O11" s="16"/>
    </row>
    <row r="12" spans="1:15" x14ac:dyDescent="0.25">
      <c r="A12" s="16" t="s">
        <v>629</v>
      </c>
      <c r="B12" s="18"/>
      <c r="C12" s="16"/>
      <c r="E12" s="16"/>
      <c r="F12" s="18"/>
      <c r="G12" s="16"/>
      <c r="I12" s="16" t="s">
        <v>629</v>
      </c>
      <c r="J12" s="18"/>
      <c r="K12" s="16"/>
      <c r="M12" s="16" t="s">
        <v>629</v>
      </c>
      <c r="N12" s="18"/>
      <c r="O12" s="16"/>
    </row>
    <row r="13" spans="1:15" x14ac:dyDescent="0.25">
      <c r="A13" s="16" t="s">
        <v>630</v>
      </c>
      <c r="B13" s="18"/>
      <c r="C13" s="16"/>
      <c r="E13" s="16" t="s">
        <v>630</v>
      </c>
      <c r="F13" s="18"/>
      <c r="G13" s="16"/>
      <c r="I13" s="16" t="s">
        <v>630</v>
      </c>
      <c r="J13" s="18"/>
      <c r="K13" s="16"/>
      <c r="M13" s="16" t="s">
        <v>630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306</v>
      </c>
      <c r="B18" s="18">
        <f>SUM(B5:B17)</f>
        <v>120</v>
      </c>
      <c r="C18" s="16"/>
      <c r="E18" s="16" t="s">
        <v>306</v>
      </c>
      <c r="F18" s="18">
        <f>SUM(F5:F17)</f>
        <v>0</v>
      </c>
      <c r="G18" s="16"/>
      <c r="I18" s="16" t="s">
        <v>306</v>
      </c>
      <c r="J18" s="18">
        <f>SUM(J5:J17)</f>
        <v>0</v>
      </c>
      <c r="K18" s="16"/>
      <c r="M18" s="16" t="s">
        <v>306</v>
      </c>
      <c r="N18" s="18">
        <f>SUM(N5:N17)</f>
        <v>0</v>
      </c>
      <c r="O18" s="16"/>
    </row>
    <row r="22" spans="1:15" ht="15" customHeight="1" x14ac:dyDescent="0.25">
      <c r="A22" s="369" t="s">
        <v>130</v>
      </c>
      <c r="B22" s="369"/>
      <c r="C22" s="369"/>
      <c r="E22" s="369" t="s">
        <v>21</v>
      </c>
      <c r="F22" s="369"/>
      <c r="G22" s="369"/>
      <c r="I22" s="369" t="s">
        <v>74</v>
      </c>
      <c r="J22" s="369"/>
      <c r="K22" s="369"/>
      <c r="M22" s="369" t="s">
        <v>75</v>
      </c>
      <c r="N22" s="369"/>
      <c r="O22" s="369"/>
    </row>
    <row r="23" spans="1:15" x14ac:dyDescent="0.25">
      <c r="A23" s="369"/>
      <c r="B23" s="369"/>
      <c r="C23" s="369"/>
      <c r="E23" s="369"/>
      <c r="F23" s="369"/>
      <c r="G23" s="369"/>
      <c r="I23" s="369"/>
      <c r="J23" s="369"/>
      <c r="K23" s="369"/>
      <c r="M23" s="369"/>
      <c r="N23" s="369"/>
      <c r="O23" s="369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617</v>
      </c>
      <c r="B25" s="51" t="s">
        <v>665</v>
      </c>
      <c r="C25" s="51"/>
      <c r="E25" s="4" t="s">
        <v>617</v>
      </c>
      <c r="F25" s="51" t="s">
        <v>665</v>
      </c>
      <c r="G25" s="51"/>
      <c r="I25" s="4" t="s">
        <v>617</v>
      </c>
      <c r="J25" s="51" t="s">
        <v>665</v>
      </c>
      <c r="K25" s="51"/>
      <c r="M25" s="4" t="s">
        <v>617</v>
      </c>
      <c r="N25" s="51" t="s">
        <v>618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637</v>
      </c>
      <c r="B27" s="18"/>
      <c r="C27" s="16"/>
      <c r="E27" s="16" t="s">
        <v>637</v>
      </c>
      <c r="F27" s="18"/>
      <c r="G27" s="16"/>
      <c r="I27" s="16" t="s">
        <v>637</v>
      </c>
      <c r="J27" s="18"/>
      <c r="K27" s="16"/>
      <c r="M27" s="16" t="s">
        <v>637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628</v>
      </c>
      <c r="B32" s="18"/>
      <c r="C32" s="16"/>
      <c r="E32" s="16" t="s">
        <v>628</v>
      </c>
      <c r="F32" s="18"/>
      <c r="G32" s="16"/>
      <c r="I32" s="16" t="s">
        <v>628</v>
      </c>
      <c r="J32" s="18"/>
      <c r="K32" s="16"/>
      <c r="M32" s="16" t="s">
        <v>628</v>
      </c>
      <c r="N32" s="18"/>
      <c r="O32" s="16"/>
    </row>
    <row r="33" spans="1:15" x14ac:dyDescent="0.25">
      <c r="A33" s="16" t="s">
        <v>629</v>
      </c>
      <c r="B33" s="18"/>
      <c r="C33" s="16"/>
      <c r="E33" s="16" t="s">
        <v>629</v>
      </c>
      <c r="F33" s="18"/>
      <c r="G33" s="16"/>
      <c r="I33" s="16" t="s">
        <v>629</v>
      </c>
      <c r="J33" s="18"/>
      <c r="K33" s="16"/>
      <c r="M33" s="16" t="s">
        <v>629</v>
      </c>
      <c r="N33" s="18"/>
      <c r="O33" s="16"/>
    </row>
    <row r="34" spans="1:15" x14ac:dyDescent="0.25">
      <c r="A34" s="16" t="s">
        <v>630</v>
      </c>
      <c r="B34" s="18"/>
      <c r="C34" s="16"/>
      <c r="E34" s="16" t="s">
        <v>630</v>
      </c>
      <c r="F34" s="18"/>
      <c r="G34" s="16"/>
      <c r="I34" s="16" t="s">
        <v>630</v>
      </c>
      <c r="J34" s="18"/>
      <c r="K34" s="16"/>
      <c r="M34" s="16" t="s">
        <v>630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306</v>
      </c>
      <c r="B39" s="18">
        <f>SUM(B26:B38)</f>
        <v>0</v>
      </c>
      <c r="C39" s="16"/>
      <c r="E39" s="16" t="s">
        <v>306</v>
      </c>
      <c r="F39" s="18">
        <f>SUM(F26:F38)</f>
        <v>0</v>
      </c>
      <c r="G39" s="16"/>
      <c r="I39" s="16" t="s">
        <v>306</v>
      </c>
      <c r="J39" s="18">
        <f>SUM(J26:J38)</f>
        <v>0</v>
      </c>
      <c r="K39" s="16"/>
      <c r="M39" s="16" t="s">
        <v>306</v>
      </c>
      <c r="N39" s="18">
        <f>SUM(N26:N38)</f>
        <v>0</v>
      </c>
      <c r="O39" s="16"/>
    </row>
    <row r="43" spans="1:15" x14ac:dyDescent="0.25">
      <c r="A43" s="369" t="s">
        <v>97</v>
      </c>
      <c r="B43" s="369"/>
      <c r="C43" s="369"/>
      <c r="E43" s="369" t="s">
        <v>167</v>
      </c>
      <c r="F43" s="369"/>
      <c r="G43" s="369"/>
      <c r="I43" s="369" t="s">
        <v>102</v>
      </c>
      <c r="J43" s="369"/>
      <c r="K43" s="369"/>
      <c r="M43" s="369" t="s">
        <v>203</v>
      </c>
      <c r="N43" s="369"/>
      <c r="O43" s="369"/>
    </row>
    <row r="44" spans="1:15" x14ac:dyDescent="0.25">
      <c r="A44" s="369"/>
      <c r="B44" s="369"/>
      <c r="C44" s="369"/>
      <c r="E44" s="369"/>
      <c r="F44" s="369"/>
      <c r="G44" s="369"/>
      <c r="I44" s="369"/>
      <c r="J44" s="369"/>
      <c r="K44" s="369"/>
      <c r="M44" s="369"/>
      <c r="N44" s="369"/>
      <c r="O44" s="369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617</v>
      </c>
      <c r="B46" s="51" t="s">
        <v>665</v>
      </c>
      <c r="C46" s="51"/>
      <c r="E46" s="4" t="s">
        <v>617</v>
      </c>
      <c r="F46" s="51" t="s">
        <v>665</v>
      </c>
      <c r="G46" s="51"/>
      <c r="I46" s="4" t="s">
        <v>617</v>
      </c>
      <c r="J46" s="51" t="s">
        <v>665</v>
      </c>
      <c r="K46" s="51"/>
      <c r="M46" s="4" t="s">
        <v>617</v>
      </c>
      <c r="N46" s="51" t="s">
        <v>669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637</v>
      </c>
      <c r="B48" s="18"/>
      <c r="C48" s="16"/>
      <c r="E48" s="16" t="s">
        <v>637</v>
      </c>
      <c r="F48" s="18"/>
      <c r="G48" s="16"/>
      <c r="I48" s="16" t="s">
        <v>637</v>
      </c>
      <c r="J48" s="18"/>
      <c r="K48" s="16"/>
      <c r="M48" s="16" t="s">
        <v>637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628</v>
      </c>
      <c r="B53" s="18"/>
      <c r="C53" s="16"/>
      <c r="E53" s="16" t="s">
        <v>628</v>
      </c>
      <c r="F53" s="18"/>
      <c r="G53" s="16"/>
      <c r="I53" s="16" t="s">
        <v>628</v>
      </c>
      <c r="J53" s="18"/>
      <c r="K53" s="16"/>
      <c r="M53" s="16" t="s">
        <v>628</v>
      </c>
      <c r="N53" s="18"/>
      <c r="O53" s="16"/>
    </row>
    <row r="54" spans="1:15" x14ac:dyDescent="0.25">
      <c r="A54" s="16" t="s">
        <v>629</v>
      </c>
      <c r="B54" s="18"/>
      <c r="C54" s="16"/>
      <c r="E54" s="16" t="s">
        <v>629</v>
      </c>
      <c r="F54" s="18"/>
      <c r="G54" s="16"/>
      <c r="I54" s="16" t="s">
        <v>629</v>
      </c>
      <c r="J54" s="18"/>
      <c r="K54" s="16"/>
      <c r="M54" s="16" t="s">
        <v>629</v>
      </c>
      <c r="N54" s="18"/>
      <c r="O54" s="16"/>
    </row>
    <row r="55" spans="1:15" x14ac:dyDescent="0.25">
      <c r="A55" s="16" t="s">
        <v>630</v>
      </c>
      <c r="B55" s="18"/>
      <c r="C55" s="16"/>
      <c r="E55" s="16" t="s">
        <v>630</v>
      </c>
      <c r="F55" s="18"/>
      <c r="G55" s="16"/>
      <c r="I55" s="16" t="s">
        <v>630</v>
      </c>
      <c r="J55" s="18"/>
      <c r="K55" s="16"/>
      <c r="M55" s="16" t="s">
        <v>630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306</v>
      </c>
      <c r="B60" s="18">
        <f>SUM(B47:B59)</f>
        <v>0</v>
      </c>
      <c r="C60" s="16"/>
      <c r="E60" s="16" t="s">
        <v>306</v>
      </c>
      <c r="F60" s="18">
        <f>SUM(F47:F59)</f>
        <v>0</v>
      </c>
      <c r="G60" s="16"/>
      <c r="I60" s="16" t="s">
        <v>306</v>
      </c>
      <c r="J60" s="18">
        <f>SUM(J47:J59)</f>
        <v>0</v>
      </c>
      <c r="K60" s="16"/>
      <c r="M60" s="16" t="s">
        <v>306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J19" sqref="J19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69"/>
      <c r="B1" s="369"/>
      <c r="C1" s="369"/>
      <c r="F1" s="286"/>
      <c r="G1" s="286"/>
      <c r="I1" s="369" t="s">
        <v>670</v>
      </c>
      <c r="J1" s="369"/>
      <c r="K1" s="369"/>
      <c r="M1" s="369" t="s">
        <v>503</v>
      </c>
      <c r="N1" s="369"/>
      <c r="O1" s="369"/>
    </row>
    <row r="2" spans="1:15" ht="15" customHeight="1" x14ac:dyDescent="0.25">
      <c r="A2" s="369"/>
      <c r="B2" s="369"/>
      <c r="C2" s="369"/>
      <c r="E2" s="360" t="s">
        <v>639</v>
      </c>
      <c r="F2" s="360"/>
      <c r="G2" s="360"/>
      <c r="I2" s="369"/>
      <c r="J2" s="369"/>
      <c r="K2" s="369"/>
      <c r="M2" s="369"/>
      <c r="N2" s="369"/>
      <c r="O2" s="369"/>
    </row>
    <row r="3" spans="1:15" ht="27" x14ac:dyDescent="0.35">
      <c r="A3" s="287"/>
      <c r="B3" s="288"/>
      <c r="C3" s="287"/>
      <c r="E3" s="360"/>
      <c r="F3" s="360"/>
      <c r="G3" s="360"/>
      <c r="I3" s="360" t="s">
        <v>1</v>
      </c>
      <c r="J3" s="360"/>
      <c r="K3" s="360"/>
      <c r="N3" s="275"/>
    </row>
    <row r="4" spans="1:15" x14ac:dyDescent="0.25">
      <c r="A4" s="289"/>
      <c r="B4" s="290"/>
      <c r="C4" s="290"/>
      <c r="E4" s="4" t="s">
        <v>617</v>
      </c>
      <c r="F4" s="51" t="s">
        <v>665</v>
      </c>
      <c r="G4" s="51"/>
      <c r="I4" s="360"/>
      <c r="J4" s="360"/>
      <c r="K4" s="360"/>
      <c r="M4" s="4" t="s">
        <v>617</v>
      </c>
      <c r="N4" s="51" t="s">
        <v>665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4" t="s">
        <v>617</v>
      </c>
      <c r="J5" s="51" t="s">
        <v>665</v>
      </c>
      <c r="K5" s="51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637</v>
      </c>
      <c r="F6" s="50"/>
      <c r="G6" s="16"/>
      <c r="I6" s="353" t="s">
        <v>104</v>
      </c>
      <c r="J6" s="50">
        <v>97.73</v>
      </c>
      <c r="K6" s="16"/>
      <c r="M6" s="293" t="s">
        <v>637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353" t="s">
        <v>637</v>
      </c>
      <c r="J7" s="50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354" t="s">
        <v>244</v>
      </c>
      <c r="J8" s="50">
        <v>60.48</v>
      </c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353" t="s">
        <v>186</v>
      </c>
      <c r="J9" s="50">
        <v>61.11</v>
      </c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353" t="s">
        <v>173</v>
      </c>
      <c r="J10" s="50">
        <v>101.06</v>
      </c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628</v>
      </c>
      <c r="F11" s="50">
        <v>58.94</v>
      </c>
      <c r="G11" s="16"/>
      <c r="I11" s="353" t="s">
        <v>111</v>
      </c>
      <c r="J11" s="50"/>
      <c r="K11" s="16"/>
      <c r="M11" s="294" t="s">
        <v>628</v>
      </c>
      <c r="N11" s="18"/>
      <c r="O11" s="16"/>
    </row>
    <row r="12" spans="1:15" x14ac:dyDescent="0.25">
      <c r="A12" s="291"/>
      <c r="B12" s="292"/>
      <c r="C12" s="291"/>
      <c r="E12" s="293" t="s">
        <v>671</v>
      </c>
      <c r="F12" s="50">
        <v>95.38</v>
      </c>
      <c r="G12" s="16"/>
      <c r="I12" s="354" t="s">
        <v>628</v>
      </c>
      <c r="J12" s="50">
        <v>60.48</v>
      </c>
      <c r="K12" s="16"/>
      <c r="M12" s="293" t="s">
        <v>672</v>
      </c>
      <c r="N12" s="18"/>
      <c r="O12" s="16"/>
    </row>
    <row r="13" spans="1:15" x14ac:dyDescent="0.25">
      <c r="A13" s="291"/>
      <c r="B13" s="292"/>
      <c r="C13" s="291"/>
      <c r="E13" s="293" t="s">
        <v>673</v>
      </c>
      <c r="F13" s="50"/>
      <c r="G13" s="16"/>
      <c r="I13" s="353" t="s">
        <v>671</v>
      </c>
      <c r="J13" s="50">
        <v>97.73</v>
      </c>
      <c r="K13" s="16"/>
      <c r="M13" s="293" t="s">
        <v>673</v>
      </c>
      <c r="N13" s="18"/>
      <c r="O13" s="16"/>
    </row>
    <row r="14" spans="1:15" x14ac:dyDescent="0.25">
      <c r="A14" s="291"/>
      <c r="B14" s="295"/>
      <c r="C14" s="291"/>
      <c r="E14" s="294" t="s">
        <v>674</v>
      </c>
      <c r="F14" s="50"/>
      <c r="G14" s="16"/>
      <c r="I14" s="353" t="s">
        <v>673</v>
      </c>
      <c r="J14" s="50"/>
      <c r="K14" s="16"/>
      <c r="M14" s="294" t="s">
        <v>674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354" t="s">
        <v>674</v>
      </c>
      <c r="J15" s="50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627</v>
      </c>
      <c r="F16" s="50">
        <v>49.53</v>
      </c>
      <c r="G16" s="16"/>
      <c r="I16" s="354" t="s">
        <v>99</v>
      </c>
      <c r="J16" s="50">
        <v>60.11</v>
      </c>
      <c r="K16" s="16"/>
      <c r="M16" s="294" t="s">
        <v>675</v>
      </c>
      <c r="N16" s="18"/>
      <c r="O16" s="16"/>
    </row>
    <row r="17" spans="1:15" x14ac:dyDescent="0.25">
      <c r="A17" s="291"/>
      <c r="B17" s="267"/>
      <c r="C17" s="291"/>
      <c r="E17" s="294"/>
      <c r="F17" s="50"/>
      <c r="G17" s="16"/>
      <c r="I17" s="354" t="s">
        <v>627</v>
      </c>
      <c r="J17" s="50">
        <v>95.8</v>
      </c>
      <c r="K17" s="16"/>
      <c r="M17" s="294" t="s">
        <v>676</v>
      </c>
      <c r="N17" s="18"/>
      <c r="O17" s="16"/>
    </row>
    <row r="18" spans="1:15" x14ac:dyDescent="0.25">
      <c r="A18" s="291"/>
      <c r="B18" s="267"/>
      <c r="C18" s="291"/>
      <c r="E18" s="294" t="s">
        <v>677</v>
      </c>
      <c r="F18" s="50">
        <v>59.94</v>
      </c>
      <c r="G18" s="16"/>
      <c r="I18" s="354" t="s">
        <v>967</v>
      </c>
      <c r="J18" s="50">
        <v>60.48</v>
      </c>
      <c r="K18" s="16"/>
      <c r="M18" s="294" t="s">
        <v>677</v>
      </c>
      <c r="N18" s="18"/>
      <c r="O18" s="16"/>
    </row>
    <row r="19" spans="1:15" x14ac:dyDescent="0.25">
      <c r="E19" s="294" t="s">
        <v>678</v>
      </c>
      <c r="F19" s="50">
        <v>58.94</v>
      </c>
      <c r="G19" s="16"/>
      <c r="I19" s="294" t="s">
        <v>677</v>
      </c>
      <c r="J19" s="50">
        <v>60.48</v>
      </c>
      <c r="K19" s="16"/>
      <c r="M19" s="294" t="s">
        <v>678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678</v>
      </c>
      <c r="J20" s="50">
        <v>60.11</v>
      </c>
      <c r="K20" s="16"/>
      <c r="M20" s="16" t="s">
        <v>679</v>
      </c>
      <c r="N20" s="18"/>
      <c r="O20" s="16"/>
    </row>
    <row r="21" spans="1:15" x14ac:dyDescent="0.25">
      <c r="E21" s="16" t="s">
        <v>680</v>
      </c>
      <c r="F21" s="50">
        <v>58.94</v>
      </c>
      <c r="G21" s="16"/>
      <c r="I21" s="16"/>
      <c r="J21" s="50"/>
      <c r="K21" s="16"/>
      <c r="M21" s="16" t="s">
        <v>680</v>
      </c>
      <c r="N21" s="18"/>
    </row>
    <row r="22" spans="1:15" x14ac:dyDescent="0.25">
      <c r="E22" s="294" t="s">
        <v>681</v>
      </c>
      <c r="F22" s="50">
        <v>58.94</v>
      </c>
      <c r="G22" s="16"/>
      <c r="I22" s="16" t="s">
        <v>680</v>
      </c>
      <c r="J22" s="50">
        <v>60.48</v>
      </c>
      <c r="K22" s="16"/>
      <c r="M22" s="16"/>
      <c r="N22" s="18"/>
    </row>
    <row r="23" spans="1:15" x14ac:dyDescent="0.25">
      <c r="E23" s="294" t="s">
        <v>682</v>
      </c>
      <c r="F23" s="50"/>
      <c r="G23" s="16"/>
      <c r="I23" s="294" t="s">
        <v>681</v>
      </c>
      <c r="J23" s="50">
        <v>60.11</v>
      </c>
      <c r="K23" s="16"/>
      <c r="M23" s="16"/>
      <c r="N23" s="18"/>
    </row>
    <row r="24" spans="1:15" x14ac:dyDescent="0.25">
      <c r="E24" s="16" t="s">
        <v>683</v>
      </c>
      <c r="F24" s="50">
        <v>59.04</v>
      </c>
      <c r="G24" s="16"/>
      <c r="I24" s="294" t="s">
        <v>682</v>
      </c>
      <c r="J24" s="50"/>
      <c r="K24" s="16"/>
      <c r="M24" s="16"/>
      <c r="N24" s="18"/>
    </row>
    <row r="25" spans="1:15" x14ac:dyDescent="0.25">
      <c r="E25" s="16"/>
      <c r="F25" s="50"/>
      <c r="G25" s="16"/>
      <c r="I25" s="16" t="s">
        <v>683</v>
      </c>
      <c r="J25" s="50">
        <v>61.11</v>
      </c>
      <c r="K25" s="16"/>
      <c r="M25" s="16"/>
      <c r="N25" s="18"/>
    </row>
    <row r="26" spans="1:15" x14ac:dyDescent="0.25">
      <c r="E26" s="16"/>
      <c r="F26" s="50"/>
      <c r="G26" s="16"/>
      <c r="I26" s="16"/>
      <c r="J26" s="50"/>
      <c r="K26" s="16"/>
      <c r="M26" s="16"/>
      <c r="N26" s="18"/>
    </row>
    <row r="27" spans="1:15" x14ac:dyDescent="0.25">
      <c r="E27" s="16"/>
      <c r="F27" s="50"/>
      <c r="G27" s="16"/>
      <c r="I27" s="16"/>
      <c r="J27" s="50"/>
      <c r="K27" s="16"/>
      <c r="M27" s="16"/>
      <c r="N27" s="18"/>
    </row>
    <row r="28" spans="1:15" x14ac:dyDescent="0.25">
      <c r="E28" s="16" t="s">
        <v>306</v>
      </c>
      <c r="F28" s="18">
        <f>SUM(F5:F27)</f>
        <v>903.16000000000008</v>
      </c>
      <c r="G28" s="16"/>
      <c r="I28" s="16"/>
      <c r="J28" s="50"/>
      <c r="K28" s="16"/>
      <c r="M28" s="16"/>
      <c r="N28" s="18"/>
    </row>
    <row r="29" spans="1:15" x14ac:dyDescent="0.25">
      <c r="I29" s="16" t="s">
        <v>306</v>
      </c>
      <c r="J29" s="18">
        <f>SUM(J6:J28)</f>
        <v>997.2700000000001</v>
      </c>
      <c r="K29" s="16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69" t="s">
        <v>19</v>
      </c>
      <c r="B41" s="369"/>
      <c r="C41" s="369"/>
      <c r="E41" s="369" t="s">
        <v>20</v>
      </c>
      <c r="F41" s="369"/>
      <c r="G41" s="369"/>
      <c r="I41" s="369" t="s">
        <v>684</v>
      </c>
      <c r="J41" s="369"/>
      <c r="K41" s="369"/>
      <c r="O41" s="286"/>
    </row>
    <row r="42" spans="1:15" ht="15" customHeight="1" x14ac:dyDescent="0.35">
      <c r="A42" s="369"/>
      <c r="B42" s="369"/>
      <c r="C42" s="369"/>
      <c r="E42" s="369"/>
      <c r="F42" s="369"/>
      <c r="G42" s="369"/>
      <c r="I42" s="369"/>
      <c r="J42" s="369"/>
      <c r="K42" s="369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617</v>
      </c>
      <c r="B44" s="51" t="s">
        <v>665</v>
      </c>
      <c r="C44" s="51"/>
      <c r="E44" s="4" t="s">
        <v>617</v>
      </c>
      <c r="F44" s="51" t="s">
        <v>665</v>
      </c>
      <c r="G44" s="51"/>
      <c r="I44" s="4" t="s">
        <v>617</v>
      </c>
      <c r="J44" s="51" t="s">
        <v>665</v>
      </c>
      <c r="K44" s="51"/>
      <c r="M44" s="4" t="s">
        <v>617</v>
      </c>
      <c r="N44" s="51" t="s">
        <v>618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637</v>
      </c>
      <c r="B46" s="18"/>
      <c r="C46" s="16"/>
      <c r="E46" s="293" t="s">
        <v>637</v>
      </c>
      <c r="F46" s="18"/>
      <c r="G46" s="16"/>
      <c r="I46" s="293" t="s">
        <v>637</v>
      </c>
      <c r="J46" s="18"/>
      <c r="K46" s="16"/>
      <c r="M46" s="293" t="s">
        <v>637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628</v>
      </c>
      <c r="B51" s="18"/>
      <c r="C51" s="16"/>
      <c r="E51" s="294" t="s">
        <v>628</v>
      </c>
      <c r="F51" s="18"/>
      <c r="G51" s="16"/>
      <c r="I51" s="294" t="s">
        <v>628</v>
      </c>
      <c r="J51" s="18"/>
      <c r="K51" s="16"/>
      <c r="M51" s="294" t="s">
        <v>628</v>
      </c>
      <c r="N51" s="18"/>
      <c r="O51" s="16"/>
    </row>
    <row r="52" spans="1:15" x14ac:dyDescent="0.25">
      <c r="A52" s="293" t="s">
        <v>672</v>
      </c>
      <c r="B52" s="18"/>
      <c r="C52" s="16"/>
      <c r="E52" s="293" t="s">
        <v>672</v>
      </c>
      <c r="F52" s="18"/>
      <c r="G52" s="16"/>
      <c r="I52" s="293" t="s">
        <v>672</v>
      </c>
      <c r="J52" s="18"/>
      <c r="K52" s="16"/>
      <c r="M52" s="293" t="s">
        <v>672</v>
      </c>
      <c r="N52" s="18"/>
      <c r="O52" s="16"/>
    </row>
    <row r="53" spans="1:15" x14ac:dyDescent="0.25">
      <c r="A53" s="293" t="s">
        <v>673</v>
      </c>
      <c r="B53" s="18"/>
      <c r="C53" s="16"/>
      <c r="E53" s="293" t="s">
        <v>673</v>
      </c>
      <c r="F53" s="18"/>
      <c r="G53" s="16"/>
      <c r="I53" s="293" t="s">
        <v>673</v>
      </c>
      <c r="J53" s="18"/>
      <c r="K53" s="16"/>
      <c r="M53" s="293" t="s">
        <v>673</v>
      </c>
      <c r="N53" s="18"/>
      <c r="O53" s="16"/>
    </row>
    <row r="54" spans="1:15" x14ac:dyDescent="0.25">
      <c r="A54" s="294" t="s">
        <v>674</v>
      </c>
      <c r="B54" s="18"/>
      <c r="C54" s="16"/>
      <c r="E54" s="294" t="s">
        <v>674</v>
      </c>
      <c r="F54" s="18"/>
      <c r="G54" s="16"/>
      <c r="I54" s="294" t="s">
        <v>674</v>
      </c>
      <c r="J54" s="18"/>
      <c r="K54" s="16"/>
      <c r="M54" s="294" t="s">
        <v>674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675</v>
      </c>
      <c r="B56" s="18"/>
      <c r="C56" s="16"/>
      <c r="E56" s="294"/>
      <c r="F56" s="18"/>
      <c r="G56" s="16"/>
      <c r="I56" s="294"/>
      <c r="J56" s="18"/>
      <c r="K56" s="16"/>
      <c r="M56" s="294" t="s">
        <v>627</v>
      </c>
      <c r="N56" s="18"/>
      <c r="O56" s="16"/>
    </row>
    <row r="57" spans="1:15" x14ac:dyDescent="0.25">
      <c r="A57" s="294" t="s">
        <v>676</v>
      </c>
      <c r="B57" s="18"/>
      <c r="C57" s="16"/>
      <c r="E57" s="294" t="s">
        <v>676</v>
      </c>
      <c r="F57" s="18"/>
      <c r="G57" s="16"/>
      <c r="I57" s="294" t="s">
        <v>676</v>
      </c>
      <c r="J57" s="18"/>
      <c r="K57" s="16"/>
      <c r="M57" s="294" t="s">
        <v>676</v>
      </c>
      <c r="N57" s="18"/>
      <c r="O57" s="16"/>
    </row>
    <row r="58" spans="1:15" x14ac:dyDescent="0.25">
      <c r="A58" s="294" t="s">
        <v>677</v>
      </c>
      <c r="B58" s="18"/>
      <c r="C58" s="16"/>
      <c r="E58" s="294" t="s">
        <v>677</v>
      </c>
      <c r="F58" s="18"/>
      <c r="G58" s="16"/>
      <c r="I58" s="294" t="s">
        <v>677</v>
      </c>
      <c r="J58" s="18"/>
      <c r="K58" s="16"/>
      <c r="M58" s="294" t="s">
        <v>677</v>
      </c>
      <c r="N58" s="18"/>
      <c r="O58" s="16"/>
    </row>
    <row r="59" spans="1:15" x14ac:dyDescent="0.25">
      <c r="A59" s="294" t="s">
        <v>678</v>
      </c>
      <c r="B59" s="18"/>
      <c r="C59" s="16"/>
      <c r="E59" s="294" t="s">
        <v>678</v>
      </c>
      <c r="F59" s="18"/>
      <c r="G59" s="16"/>
      <c r="I59" s="294" t="s">
        <v>678</v>
      </c>
      <c r="J59" s="18"/>
      <c r="K59" s="16"/>
      <c r="M59" s="294" t="s">
        <v>678</v>
      </c>
      <c r="N59" s="18"/>
      <c r="O59" s="16"/>
    </row>
    <row r="60" spans="1:15" x14ac:dyDescent="0.25">
      <c r="A60" s="16" t="s">
        <v>685</v>
      </c>
      <c r="B60" s="18"/>
      <c r="C60" s="16"/>
      <c r="E60" s="16" t="s">
        <v>685</v>
      </c>
      <c r="F60" s="18"/>
      <c r="G60" s="16"/>
      <c r="I60" s="16" t="s">
        <v>685</v>
      </c>
      <c r="J60" s="18"/>
      <c r="K60" s="16"/>
      <c r="M60" s="16" t="s">
        <v>685</v>
      </c>
      <c r="N60" s="18"/>
      <c r="O60" s="16"/>
    </row>
    <row r="61" spans="1:15" x14ac:dyDescent="0.25">
      <c r="A61" s="16" t="s">
        <v>680</v>
      </c>
      <c r="B61" s="18"/>
      <c r="C61" s="16"/>
      <c r="E61" s="16" t="s">
        <v>680</v>
      </c>
      <c r="F61" s="18"/>
      <c r="G61" s="16"/>
      <c r="I61" s="16" t="s">
        <v>680</v>
      </c>
      <c r="J61" s="18"/>
      <c r="K61" s="16"/>
      <c r="M61" s="16" t="s">
        <v>680</v>
      </c>
      <c r="N61" s="18"/>
      <c r="O61" s="16"/>
    </row>
    <row r="62" spans="1:15" x14ac:dyDescent="0.25">
      <c r="A62" s="294" t="s">
        <v>681</v>
      </c>
      <c r="B62" s="18"/>
      <c r="C62" s="16"/>
      <c r="E62" s="294" t="s">
        <v>681</v>
      </c>
      <c r="F62" s="18"/>
      <c r="G62" s="16"/>
      <c r="I62" s="294" t="s">
        <v>681</v>
      </c>
      <c r="J62" s="18"/>
      <c r="K62" s="16"/>
      <c r="M62" s="294" t="s">
        <v>681</v>
      </c>
      <c r="N62" s="18"/>
      <c r="O62" s="16"/>
    </row>
    <row r="63" spans="1:15" x14ac:dyDescent="0.25">
      <c r="A63" s="294" t="s">
        <v>686</v>
      </c>
      <c r="B63" s="18"/>
      <c r="C63" s="16"/>
      <c r="E63" s="294" t="s">
        <v>686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687</v>
      </c>
      <c r="B64" s="18"/>
      <c r="C64" s="16"/>
      <c r="E64" s="16" t="s">
        <v>687</v>
      </c>
      <c r="F64" s="18"/>
      <c r="G64" s="16"/>
      <c r="I64" s="16" t="s">
        <v>687</v>
      </c>
      <c r="J64" s="18"/>
      <c r="K64" s="16"/>
      <c r="M64" s="16" t="s">
        <v>687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306</v>
      </c>
      <c r="B66" s="18">
        <f>SUM(B45:B65)</f>
        <v>0</v>
      </c>
      <c r="C66" s="16"/>
      <c r="E66" s="16" t="s">
        <v>306</v>
      </c>
      <c r="F66" s="18">
        <f>SUM(F45:F65)</f>
        <v>0</v>
      </c>
      <c r="G66" s="16"/>
      <c r="I66" s="16" t="s">
        <v>306</v>
      </c>
      <c r="J66" s="18">
        <f>SUM(J45:J65)</f>
        <v>0</v>
      </c>
      <c r="K66" s="16"/>
      <c r="M66" s="16" t="s">
        <v>306</v>
      </c>
      <c r="N66" s="18">
        <f>SUM(N45:N65)</f>
        <v>0</v>
      </c>
      <c r="O66" s="16"/>
    </row>
    <row r="70" spans="1:15" ht="15" customHeight="1" x14ac:dyDescent="0.35">
      <c r="A70" s="369" t="s">
        <v>75</v>
      </c>
      <c r="B70" s="369"/>
      <c r="C70" s="369"/>
      <c r="E70" s="369" t="s">
        <v>636</v>
      </c>
      <c r="F70" s="369"/>
      <c r="G70" s="369"/>
      <c r="I70" s="369" t="s">
        <v>167</v>
      </c>
      <c r="J70" s="369"/>
      <c r="K70" s="369"/>
      <c r="M70" s="286" t="s">
        <v>203</v>
      </c>
      <c r="N70" s="286"/>
      <c r="O70" s="286"/>
    </row>
    <row r="71" spans="1:15" ht="15" customHeight="1" x14ac:dyDescent="0.35">
      <c r="A71" s="369"/>
      <c r="B71" s="369"/>
      <c r="C71" s="369"/>
      <c r="E71" s="369"/>
      <c r="F71" s="369"/>
      <c r="G71" s="369"/>
      <c r="I71" s="369"/>
      <c r="J71" s="369"/>
      <c r="K71" s="369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617</v>
      </c>
      <c r="B73" s="51" t="s">
        <v>665</v>
      </c>
      <c r="C73" s="51"/>
      <c r="E73" s="4" t="s">
        <v>617</v>
      </c>
      <c r="F73" s="51" t="s">
        <v>665</v>
      </c>
      <c r="G73" s="51"/>
      <c r="I73" s="4" t="s">
        <v>617</v>
      </c>
      <c r="J73" s="51" t="s">
        <v>665</v>
      </c>
      <c r="K73" s="51"/>
      <c r="M73" s="4" t="s">
        <v>617</v>
      </c>
      <c r="N73" s="51" t="s">
        <v>665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637</v>
      </c>
      <c r="B75" s="50"/>
      <c r="C75" s="16"/>
      <c r="E75" s="293" t="s">
        <v>637</v>
      </c>
      <c r="F75" s="50"/>
      <c r="G75" s="16"/>
      <c r="I75" s="293" t="s">
        <v>637</v>
      </c>
      <c r="J75" s="50"/>
      <c r="K75" s="16"/>
      <c r="M75" s="293" t="s">
        <v>637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628</v>
      </c>
      <c r="B80" s="50"/>
      <c r="C80" s="16"/>
      <c r="E80" s="294" t="s">
        <v>628</v>
      </c>
      <c r="F80" s="50"/>
      <c r="G80" s="16"/>
      <c r="I80" s="294" t="s">
        <v>628</v>
      </c>
      <c r="J80" s="50"/>
      <c r="K80" s="16"/>
      <c r="M80" s="294" t="s">
        <v>628</v>
      </c>
      <c r="N80" s="50"/>
      <c r="O80" s="16"/>
    </row>
    <row r="81" spans="1:15" x14ac:dyDescent="0.25">
      <c r="A81" s="293" t="s">
        <v>672</v>
      </c>
      <c r="B81" s="50"/>
      <c r="C81" s="16"/>
      <c r="E81" s="293" t="s">
        <v>672</v>
      </c>
      <c r="F81" s="50"/>
      <c r="G81" s="16"/>
      <c r="I81" s="293" t="s">
        <v>672</v>
      </c>
      <c r="J81" s="50"/>
      <c r="K81" s="16"/>
      <c r="M81" s="293" t="s">
        <v>672</v>
      </c>
      <c r="N81" s="50"/>
      <c r="O81" s="16"/>
    </row>
    <row r="82" spans="1:15" x14ac:dyDescent="0.25">
      <c r="A82" s="293" t="s">
        <v>673</v>
      </c>
      <c r="B82" s="50"/>
      <c r="C82" s="16"/>
      <c r="E82" s="293" t="s">
        <v>673</v>
      </c>
      <c r="F82" s="50"/>
      <c r="G82" s="16"/>
      <c r="I82" s="293" t="s">
        <v>673</v>
      </c>
      <c r="J82" s="50"/>
      <c r="K82" s="16"/>
      <c r="M82" s="293" t="s">
        <v>673</v>
      </c>
      <c r="N82" s="50"/>
      <c r="O82" s="16"/>
    </row>
    <row r="83" spans="1:15" x14ac:dyDescent="0.25">
      <c r="A83" s="294" t="s">
        <v>674</v>
      </c>
      <c r="B83" s="50"/>
      <c r="C83" s="16"/>
      <c r="E83" s="294" t="s">
        <v>674</v>
      </c>
      <c r="F83" s="50"/>
      <c r="G83" s="16"/>
      <c r="I83" s="294" t="s">
        <v>674</v>
      </c>
      <c r="J83" s="50"/>
      <c r="K83" s="16"/>
      <c r="M83" s="294" t="s">
        <v>674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627</v>
      </c>
      <c r="B85" s="50"/>
      <c r="C85" s="16"/>
      <c r="E85" s="294" t="s">
        <v>627</v>
      </c>
      <c r="F85" s="50"/>
      <c r="G85" s="16"/>
      <c r="I85" s="294" t="s">
        <v>627</v>
      </c>
      <c r="J85" s="50"/>
      <c r="K85" s="16"/>
      <c r="M85" s="294" t="s">
        <v>627</v>
      </c>
      <c r="N85" s="50"/>
      <c r="O85" s="16"/>
    </row>
    <row r="86" spans="1:15" x14ac:dyDescent="0.25">
      <c r="A86" s="294" t="s">
        <v>676</v>
      </c>
      <c r="B86" s="50"/>
      <c r="C86" s="16"/>
      <c r="E86" s="294" t="s">
        <v>676</v>
      </c>
      <c r="F86" s="50"/>
      <c r="G86" s="16"/>
      <c r="I86" s="294" t="s">
        <v>676</v>
      </c>
      <c r="J86" s="50"/>
      <c r="K86" s="16"/>
      <c r="M86" s="294" t="s">
        <v>676</v>
      </c>
      <c r="N86" s="50"/>
      <c r="O86" s="16"/>
    </row>
    <row r="87" spans="1:15" x14ac:dyDescent="0.25">
      <c r="A87" s="294" t="s">
        <v>677</v>
      </c>
      <c r="B87" s="50"/>
      <c r="C87" s="16"/>
      <c r="E87" s="294" t="s">
        <v>677</v>
      </c>
      <c r="F87" s="50"/>
      <c r="G87" s="16"/>
      <c r="I87" s="294" t="s">
        <v>677</v>
      </c>
      <c r="J87" s="50"/>
      <c r="K87" s="16"/>
      <c r="M87" s="294" t="s">
        <v>677</v>
      </c>
      <c r="N87" s="50"/>
      <c r="O87" s="16"/>
    </row>
    <row r="88" spans="1:15" x14ac:dyDescent="0.25">
      <c r="A88" s="294" t="s">
        <v>678</v>
      </c>
      <c r="B88" s="50"/>
      <c r="C88" s="16"/>
      <c r="E88" s="294" t="s">
        <v>678</v>
      </c>
      <c r="F88" s="50"/>
      <c r="G88" s="16"/>
      <c r="I88" s="294" t="s">
        <v>678</v>
      </c>
      <c r="J88" s="50"/>
      <c r="K88" s="16"/>
      <c r="M88" s="294" t="s">
        <v>678</v>
      </c>
      <c r="N88" s="50"/>
      <c r="O88" s="16"/>
    </row>
    <row r="89" spans="1:15" x14ac:dyDescent="0.25">
      <c r="A89" s="16" t="s">
        <v>685</v>
      </c>
      <c r="B89" s="50"/>
      <c r="C89" s="16"/>
      <c r="E89" s="16" t="s">
        <v>685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680</v>
      </c>
      <c r="B90" s="50"/>
      <c r="C90" s="16"/>
      <c r="E90" s="16" t="s">
        <v>680</v>
      </c>
      <c r="F90" s="50"/>
      <c r="G90" s="16"/>
      <c r="I90" s="16" t="s">
        <v>680</v>
      </c>
      <c r="J90" s="50"/>
      <c r="K90" s="16"/>
      <c r="M90" s="16" t="s">
        <v>680</v>
      </c>
      <c r="N90" s="50"/>
      <c r="O90" s="16"/>
    </row>
    <row r="91" spans="1:15" x14ac:dyDescent="0.25">
      <c r="A91" s="294" t="s">
        <v>681</v>
      </c>
      <c r="B91" s="50"/>
      <c r="C91" s="16"/>
      <c r="E91" s="294" t="s">
        <v>681</v>
      </c>
      <c r="F91" s="50"/>
      <c r="G91" s="16"/>
      <c r="I91" s="294" t="s">
        <v>681</v>
      </c>
      <c r="J91" s="50"/>
      <c r="K91" s="16"/>
      <c r="M91" s="294" t="s">
        <v>681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687</v>
      </c>
      <c r="B93" s="50"/>
      <c r="C93" s="16"/>
      <c r="E93" s="16" t="s">
        <v>687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306</v>
      </c>
      <c r="B95" s="18">
        <f>SUM(B74:B94)</f>
        <v>0</v>
      </c>
      <c r="C95" s="16"/>
      <c r="E95" s="16" t="s">
        <v>306</v>
      </c>
      <c r="F95" s="18">
        <f>SUM(F74:F94)</f>
        <v>0</v>
      </c>
      <c r="G95" s="16"/>
      <c r="I95" s="16" t="s">
        <v>306</v>
      </c>
      <c r="J95" s="18">
        <f>SUM(J74:J94)</f>
        <v>0</v>
      </c>
      <c r="K95" s="16"/>
      <c r="M95" s="16" t="s">
        <v>306</v>
      </c>
      <c r="N95" s="18">
        <f>SUM(N74:N94)</f>
        <v>0</v>
      </c>
      <c r="O95" s="16"/>
    </row>
  </sheetData>
  <mergeCells count="11">
    <mergeCell ref="A70:C71"/>
    <mergeCell ref="E70:G71"/>
    <mergeCell ref="I70:K71"/>
    <mergeCell ref="A1:C2"/>
    <mergeCell ref="I1:K2"/>
    <mergeCell ref="I3:K4"/>
    <mergeCell ref="M1:O2"/>
    <mergeCell ref="E2:G3"/>
    <mergeCell ref="A41:C42"/>
    <mergeCell ref="E41:G42"/>
    <mergeCell ref="I41:K4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13" customWidth="1"/>
    <col min="8" max="8" width="30.7109375" customWidth="1"/>
    <col min="12" max="12" width="29" customWidth="1"/>
    <col min="17" max="17" width="30.85546875" customWidth="1"/>
  </cols>
  <sheetData>
    <row r="1" spans="2:19" ht="15" customHeight="1" x14ac:dyDescent="0.25">
      <c r="C1" s="369" t="s">
        <v>639</v>
      </c>
      <c r="D1" s="369"/>
      <c r="E1" s="369"/>
      <c r="G1" s="369" t="s">
        <v>1</v>
      </c>
      <c r="H1" s="369"/>
      <c r="I1" s="369"/>
      <c r="L1" s="369" t="s">
        <v>18</v>
      </c>
      <c r="M1" s="369"/>
      <c r="N1" s="369"/>
      <c r="Q1" s="369" t="s">
        <v>664</v>
      </c>
      <c r="R1" s="369"/>
      <c r="S1" s="369"/>
    </row>
    <row r="2" spans="2:19" ht="15" customHeight="1" x14ac:dyDescent="0.25">
      <c r="C2" s="369"/>
      <c r="D2" s="369"/>
      <c r="E2" s="369"/>
      <c r="G2" s="369"/>
      <c r="H2" s="369"/>
      <c r="I2" s="369"/>
      <c r="L2" s="369"/>
      <c r="M2" s="369"/>
      <c r="N2" s="369"/>
      <c r="Q2" s="369"/>
      <c r="R2" s="369"/>
      <c r="S2" s="369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688</v>
      </c>
      <c r="D4" s="51" t="s">
        <v>665</v>
      </c>
      <c r="E4" s="51"/>
      <c r="G4" s="51" t="s">
        <v>2</v>
      </c>
      <c r="H4" s="4" t="s">
        <v>688</v>
      </c>
      <c r="I4" s="51" t="s">
        <v>665</v>
      </c>
      <c r="J4" s="51"/>
      <c r="L4" s="4" t="s">
        <v>688</v>
      </c>
      <c r="M4" s="51" t="s">
        <v>665</v>
      </c>
      <c r="N4" s="51"/>
      <c r="Q4" s="4" t="s">
        <v>688</v>
      </c>
      <c r="R4" s="51" t="s">
        <v>665</v>
      </c>
      <c r="S4" s="51"/>
    </row>
    <row r="5" spans="2:19" x14ac:dyDescent="0.25">
      <c r="B5" s="82">
        <v>45295</v>
      </c>
      <c r="C5" s="16" t="s">
        <v>689</v>
      </c>
      <c r="D5" s="296">
        <v>30</v>
      </c>
      <c r="E5" s="16"/>
      <c r="G5" s="82">
        <v>45324</v>
      </c>
      <c r="H5" s="16" t="s">
        <v>968</v>
      </c>
      <c r="I5" s="296">
        <v>224.25</v>
      </c>
      <c r="J5" s="16"/>
      <c r="L5" s="82" t="s">
        <v>690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691</v>
      </c>
      <c r="D6" s="296">
        <v>330</v>
      </c>
      <c r="E6" s="16"/>
      <c r="G6" s="82">
        <v>45328</v>
      </c>
      <c r="H6" s="16" t="s">
        <v>969</v>
      </c>
      <c r="I6" s="296">
        <v>109.5</v>
      </c>
      <c r="J6" s="16"/>
      <c r="L6" s="16"/>
      <c r="M6" s="297"/>
      <c r="N6" s="16"/>
      <c r="Q6" s="16" t="s">
        <v>692</v>
      </c>
      <c r="R6" s="297">
        <v>100</v>
      </c>
      <c r="S6" s="16"/>
    </row>
    <row r="7" spans="2:19" x14ac:dyDescent="0.25">
      <c r="B7" s="82">
        <v>45306</v>
      </c>
      <c r="C7" s="16" t="s">
        <v>693</v>
      </c>
      <c r="D7" s="18">
        <v>95.38</v>
      </c>
      <c r="E7" s="16"/>
      <c r="G7" s="82">
        <v>45328</v>
      </c>
      <c r="H7" s="16" t="s">
        <v>693</v>
      </c>
      <c r="I7" s="18">
        <v>97.73</v>
      </c>
      <c r="J7" s="16"/>
      <c r="L7" s="16" t="s">
        <v>694</v>
      </c>
      <c r="M7" s="298">
        <v>100</v>
      </c>
      <c r="N7" s="16"/>
      <c r="Q7" s="16" t="s">
        <v>694</v>
      </c>
      <c r="R7" s="298">
        <v>100</v>
      </c>
      <c r="S7" s="16"/>
    </row>
    <row r="8" spans="2:19" x14ac:dyDescent="0.25">
      <c r="B8" s="82">
        <v>45306</v>
      </c>
      <c r="C8" s="16" t="s">
        <v>673</v>
      </c>
      <c r="D8" s="18">
        <v>58.94</v>
      </c>
      <c r="E8" s="16"/>
      <c r="G8" s="82">
        <v>45328</v>
      </c>
      <c r="H8" s="16" t="s">
        <v>673</v>
      </c>
      <c r="I8" s="18">
        <v>60.48</v>
      </c>
      <c r="J8" s="16"/>
      <c r="L8" s="16" t="s">
        <v>695</v>
      </c>
      <c r="M8" s="297">
        <v>60.48</v>
      </c>
      <c r="N8" s="16"/>
      <c r="Q8" s="16" t="s">
        <v>695</v>
      </c>
      <c r="R8" s="297">
        <v>59.25</v>
      </c>
      <c r="S8" s="16"/>
    </row>
    <row r="9" spans="2:19" x14ac:dyDescent="0.25">
      <c r="B9" s="82">
        <v>45306</v>
      </c>
      <c r="C9" s="16" t="s">
        <v>696</v>
      </c>
      <c r="D9" s="18">
        <v>58.94</v>
      </c>
      <c r="E9" s="16"/>
      <c r="G9" s="82">
        <v>45328</v>
      </c>
      <c r="H9" s="16" t="s">
        <v>696</v>
      </c>
      <c r="I9" s="18">
        <v>60.11</v>
      </c>
      <c r="J9" s="16"/>
      <c r="L9" s="16" t="s">
        <v>697</v>
      </c>
      <c r="M9" s="298">
        <v>96.92</v>
      </c>
      <c r="N9" s="16"/>
      <c r="Q9" s="16" t="s">
        <v>697</v>
      </c>
      <c r="R9" s="298">
        <v>95.69</v>
      </c>
      <c r="S9" s="16"/>
    </row>
    <row r="10" spans="2:19" x14ac:dyDescent="0.25">
      <c r="B10" s="82">
        <v>45306</v>
      </c>
      <c r="C10" s="16" t="s">
        <v>698</v>
      </c>
      <c r="D10" s="18">
        <v>59.05</v>
      </c>
      <c r="E10" s="16"/>
      <c r="G10" s="82">
        <v>45328</v>
      </c>
      <c r="H10" s="16" t="s">
        <v>698</v>
      </c>
      <c r="I10" s="18">
        <v>61.11</v>
      </c>
      <c r="J10" s="16"/>
      <c r="L10" s="16" t="s">
        <v>699</v>
      </c>
      <c r="M10" s="297">
        <v>60.48</v>
      </c>
      <c r="N10" s="16"/>
      <c r="Q10" s="16" t="s">
        <v>699</v>
      </c>
      <c r="R10" s="297">
        <v>59.25</v>
      </c>
      <c r="S10" s="16"/>
    </row>
    <row r="11" spans="2:19" x14ac:dyDescent="0.25">
      <c r="B11" s="82">
        <v>45306</v>
      </c>
      <c r="C11" s="16" t="s">
        <v>700</v>
      </c>
      <c r="D11" s="299">
        <v>75</v>
      </c>
      <c r="E11" s="16"/>
      <c r="G11" s="82"/>
      <c r="H11" s="16"/>
      <c r="I11" s="299"/>
      <c r="J11" s="16"/>
      <c r="L11" s="16" t="s">
        <v>701</v>
      </c>
      <c r="M11" s="298">
        <v>100</v>
      </c>
      <c r="N11" s="16"/>
      <c r="Q11" s="16" t="s">
        <v>702</v>
      </c>
      <c r="R11" s="298">
        <v>20</v>
      </c>
      <c r="S11" s="16"/>
    </row>
    <row r="12" spans="2:19" x14ac:dyDescent="0.25">
      <c r="B12" s="82">
        <v>45306</v>
      </c>
      <c r="C12" s="16" t="s">
        <v>703</v>
      </c>
      <c r="D12" s="296">
        <v>330</v>
      </c>
      <c r="E12" s="16"/>
      <c r="G12" s="82"/>
      <c r="H12" s="16"/>
      <c r="I12" s="296"/>
      <c r="J12" s="16"/>
      <c r="L12" s="16" t="s">
        <v>704</v>
      </c>
      <c r="M12" s="297">
        <v>60</v>
      </c>
      <c r="N12" s="16"/>
      <c r="Q12" s="16" t="s">
        <v>705</v>
      </c>
      <c r="R12" s="297">
        <v>20</v>
      </c>
      <c r="S12" s="16"/>
    </row>
    <row r="13" spans="2:19" x14ac:dyDescent="0.25">
      <c r="B13" s="82">
        <v>45307</v>
      </c>
      <c r="C13" s="16" t="s">
        <v>706</v>
      </c>
      <c r="D13" s="299">
        <v>20</v>
      </c>
      <c r="E13" s="16"/>
      <c r="G13" s="82"/>
      <c r="H13" s="16"/>
      <c r="I13" s="299"/>
      <c r="J13" s="16"/>
      <c r="L13" s="16" t="s">
        <v>704</v>
      </c>
      <c r="M13" s="297">
        <v>30</v>
      </c>
      <c r="N13" s="16"/>
      <c r="Q13" s="16" t="s">
        <v>707</v>
      </c>
      <c r="R13" s="298">
        <v>15</v>
      </c>
      <c r="S13" s="16"/>
    </row>
    <row r="14" spans="2:19" x14ac:dyDescent="0.25">
      <c r="B14" s="82">
        <v>45307</v>
      </c>
      <c r="C14" s="16" t="s">
        <v>895</v>
      </c>
      <c r="D14" s="299">
        <v>200</v>
      </c>
      <c r="E14" s="16"/>
      <c r="G14" s="82"/>
      <c r="H14" s="16"/>
      <c r="I14" s="299"/>
      <c r="J14" s="16"/>
      <c r="L14" s="16" t="s">
        <v>708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896</v>
      </c>
      <c r="D15" s="18">
        <v>174</v>
      </c>
      <c r="E15" s="16"/>
      <c r="G15" s="82"/>
      <c r="H15" s="16"/>
      <c r="I15" s="18"/>
      <c r="J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921</v>
      </c>
      <c r="D16" s="18">
        <v>132</v>
      </c>
      <c r="E16" s="16"/>
      <c r="G16" s="82"/>
      <c r="H16" s="16"/>
      <c r="I16" s="18"/>
      <c r="J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897</v>
      </c>
      <c r="D17" s="18">
        <v>150</v>
      </c>
      <c r="E17" s="16"/>
      <c r="G17" s="82"/>
      <c r="H17" s="16"/>
      <c r="I17" s="18"/>
      <c r="J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898</v>
      </c>
      <c r="D18" s="18">
        <v>90</v>
      </c>
      <c r="E18" s="16"/>
      <c r="G18" s="82"/>
      <c r="H18" s="16"/>
      <c r="I18" s="18"/>
      <c r="J18" s="16"/>
      <c r="L18" s="16" t="s">
        <v>306</v>
      </c>
      <c r="M18" s="18">
        <f>SUM(M5:M17)</f>
        <v>759.08</v>
      </c>
      <c r="N18" s="16"/>
      <c r="Q18" s="16" t="s">
        <v>306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922</v>
      </c>
      <c r="D19" s="323">
        <v>64.849999999999994</v>
      </c>
      <c r="E19" s="16"/>
      <c r="G19" s="82"/>
      <c r="H19" s="16"/>
      <c r="I19" s="323"/>
      <c r="J19" s="16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923</v>
      </c>
      <c r="D20" s="110">
        <v>79.63</v>
      </c>
      <c r="E20" s="16"/>
      <c r="G20" s="82"/>
      <c r="H20" s="16"/>
      <c r="I20" s="110"/>
      <c r="J20" s="16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924</v>
      </c>
      <c r="D21" s="18">
        <v>100</v>
      </c>
      <c r="E21" s="16"/>
      <c r="G21" s="82"/>
      <c r="H21" s="16"/>
      <c r="I21" s="18"/>
      <c r="J21" s="16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925</v>
      </c>
      <c r="D22" s="18">
        <v>152.75</v>
      </c>
      <c r="E22" s="16"/>
      <c r="G22" s="82"/>
      <c r="H22" s="16"/>
      <c r="I22" s="18"/>
      <c r="J22" s="16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926</v>
      </c>
      <c r="D23" s="18">
        <v>112</v>
      </c>
      <c r="E23" s="16"/>
      <c r="G23" s="82"/>
      <c r="H23" s="16"/>
      <c r="I23" s="18"/>
      <c r="J23" s="16"/>
      <c r="L23" s="291"/>
      <c r="M23" s="267"/>
      <c r="N23" s="291"/>
      <c r="Q23" s="291"/>
      <c r="R23" s="267"/>
      <c r="S23" s="291"/>
    </row>
    <row r="24" spans="2:19" x14ac:dyDescent="0.25">
      <c r="B24" s="82">
        <v>45320</v>
      </c>
      <c r="C24" s="16" t="s">
        <v>943</v>
      </c>
      <c r="D24" s="18">
        <v>200</v>
      </c>
      <c r="E24" s="16"/>
      <c r="G24" s="82"/>
      <c r="H24" s="16"/>
      <c r="I24" s="18"/>
      <c r="J24" s="16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82"/>
      <c r="H25" s="16"/>
      <c r="I25" s="18"/>
      <c r="J25" s="16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82"/>
      <c r="H26" s="16"/>
      <c r="I26" s="18"/>
      <c r="J26" s="16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82"/>
      <c r="H27" s="16"/>
      <c r="I27" s="18"/>
      <c r="J27" s="16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  <c r="G28" s="16"/>
      <c r="H28" s="16"/>
      <c r="I28" s="18"/>
      <c r="J28" s="16"/>
    </row>
    <row r="29" spans="2:19" x14ac:dyDescent="0.25">
      <c r="B29" s="16"/>
      <c r="C29" s="16" t="s">
        <v>306</v>
      </c>
      <c r="D29" s="18">
        <f>SUM(D5:D28)</f>
        <v>2512.54</v>
      </c>
      <c r="E29" s="16"/>
      <c r="G29" s="16"/>
      <c r="H29" s="16" t="s">
        <v>306</v>
      </c>
      <c r="I29" s="18">
        <f>SUM(I5:I28)</f>
        <v>613.18000000000006</v>
      </c>
      <c r="J29" s="16"/>
    </row>
    <row r="31" spans="2:19" ht="15" customHeight="1" x14ac:dyDescent="0.25">
      <c r="B31" s="369" t="s">
        <v>130</v>
      </c>
      <c r="C31" s="369"/>
      <c r="D31" s="369"/>
      <c r="G31" s="369" t="s">
        <v>21</v>
      </c>
      <c r="H31" s="369"/>
      <c r="I31" s="369"/>
      <c r="L31" s="369" t="s">
        <v>74</v>
      </c>
      <c r="M31" s="369"/>
      <c r="N31" s="369"/>
      <c r="Q31" s="369" t="s">
        <v>75</v>
      </c>
      <c r="R31" s="369"/>
      <c r="S31" s="369"/>
    </row>
    <row r="32" spans="2:19" ht="15" customHeight="1" x14ac:dyDescent="0.25">
      <c r="B32" s="369"/>
      <c r="C32" s="369"/>
      <c r="D32" s="369"/>
      <c r="G32" s="369"/>
      <c r="H32" s="369"/>
      <c r="I32" s="369"/>
      <c r="L32" s="369"/>
      <c r="M32" s="369"/>
      <c r="N32" s="369"/>
      <c r="Q32" s="369"/>
      <c r="R32" s="369"/>
      <c r="S32" s="369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688</v>
      </c>
      <c r="C34" s="51" t="s">
        <v>665</v>
      </c>
      <c r="D34" s="51"/>
      <c r="G34" s="4" t="s">
        <v>688</v>
      </c>
      <c r="H34" s="51" t="s">
        <v>665</v>
      </c>
      <c r="I34" s="51" t="s">
        <v>709</v>
      </c>
      <c r="L34" s="4" t="s">
        <v>688</v>
      </c>
      <c r="M34" s="51" t="s">
        <v>665</v>
      </c>
      <c r="N34" s="51"/>
      <c r="P34" s="51" t="s">
        <v>2</v>
      </c>
      <c r="Q34" s="4" t="s">
        <v>688</v>
      </c>
      <c r="R34" s="51" t="s">
        <v>665</v>
      </c>
      <c r="S34" s="51"/>
    </row>
    <row r="35" spans="2:19" x14ac:dyDescent="0.25">
      <c r="B35" s="16" t="s">
        <v>710</v>
      </c>
      <c r="C35" s="297">
        <v>100</v>
      </c>
      <c r="D35" s="16"/>
      <c r="G35" s="16" t="s">
        <v>711</v>
      </c>
      <c r="H35" s="297">
        <v>100</v>
      </c>
      <c r="I35" s="16"/>
      <c r="L35" s="16" t="s">
        <v>712</v>
      </c>
      <c r="M35" s="297">
        <v>20</v>
      </c>
      <c r="N35" s="16"/>
      <c r="P35" s="16"/>
      <c r="Q35" s="82" t="s">
        <v>713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714</v>
      </c>
      <c r="H36" s="297">
        <v>10</v>
      </c>
      <c r="I36" s="16"/>
      <c r="L36" s="16" t="s">
        <v>715</v>
      </c>
      <c r="M36" s="297">
        <v>95.61</v>
      </c>
      <c r="N36" s="16"/>
      <c r="P36" s="16"/>
      <c r="Q36" s="16" t="s">
        <v>716</v>
      </c>
      <c r="R36" s="297">
        <v>59.09</v>
      </c>
      <c r="S36" s="16"/>
    </row>
    <row r="37" spans="2:19" x14ac:dyDescent="0.25">
      <c r="B37" s="16" t="s">
        <v>717</v>
      </c>
      <c r="C37" s="298">
        <v>10</v>
      </c>
      <c r="D37" s="16"/>
      <c r="G37" s="16" t="s">
        <v>718</v>
      </c>
      <c r="H37" s="298">
        <v>40</v>
      </c>
      <c r="I37" s="16"/>
      <c r="L37" s="16" t="s">
        <v>719</v>
      </c>
      <c r="M37" s="298">
        <v>59.14</v>
      </c>
      <c r="N37" s="16"/>
      <c r="P37" s="16"/>
      <c r="Q37" s="16" t="s">
        <v>720</v>
      </c>
      <c r="R37" s="298">
        <v>59.09</v>
      </c>
      <c r="S37" s="16"/>
    </row>
    <row r="38" spans="2:19" x14ac:dyDescent="0.25">
      <c r="B38" s="16" t="s">
        <v>721</v>
      </c>
      <c r="C38" s="297">
        <v>50</v>
      </c>
      <c r="D38" s="16"/>
      <c r="G38" s="16" t="s">
        <v>722</v>
      </c>
      <c r="H38" s="297">
        <v>20</v>
      </c>
      <c r="I38" s="16"/>
      <c r="L38" s="16" t="s">
        <v>681</v>
      </c>
      <c r="M38" s="297">
        <v>59.14</v>
      </c>
      <c r="N38" s="16"/>
      <c r="P38" s="16"/>
      <c r="Q38" s="16" t="s">
        <v>723</v>
      </c>
      <c r="R38" s="297">
        <v>59.09</v>
      </c>
      <c r="S38" s="16"/>
    </row>
    <row r="39" spans="2:19" x14ac:dyDescent="0.25">
      <c r="B39" s="16" t="s">
        <v>724</v>
      </c>
      <c r="C39" s="298">
        <v>20</v>
      </c>
      <c r="D39" s="16"/>
      <c r="G39" s="16" t="s">
        <v>725</v>
      </c>
      <c r="H39" s="298">
        <v>100</v>
      </c>
      <c r="I39" s="16">
        <v>1326</v>
      </c>
      <c r="L39" s="16" t="s">
        <v>726</v>
      </c>
      <c r="M39" s="298">
        <v>59.14</v>
      </c>
      <c r="N39" s="16"/>
      <c r="P39" s="82">
        <v>45149</v>
      </c>
      <c r="Q39" s="16" t="s">
        <v>727</v>
      </c>
      <c r="R39" s="298">
        <v>657.15</v>
      </c>
      <c r="S39" s="16"/>
    </row>
    <row r="40" spans="2:19" x14ac:dyDescent="0.25">
      <c r="B40" s="16" t="s">
        <v>728</v>
      </c>
      <c r="C40" s="297">
        <v>10</v>
      </c>
      <c r="D40" s="16"/>
      <c r="G40" s="16" t="s">
        <v>729</v>
      </c>
      <c r="H40" s="297">
        <v>31.25</v>
      </c>
      <c r="I40" s="16"/>
      <c r="L40" s="16" t="s">
        <v>730</v>
      </c>
      <c r="M40" s="297">
        <v>100</v>
      </c>
      <c r="N40" s="16"/>
      <c r="P40" s="82">
        <v>45146</v>
      </c>
      <c r="Q40" s="16" t="s">
        <v>731</v>
      </c>
      <c r="R40" s="297">
        <v>350</v>
      </c>
      <c r="S40" s="16"/>
    </row>
    <row r="41" spans="2:19" x14ac:dyDescent="0.25">
      <c r="B41" s="16" t="s">
        <v>732</v>
      </c>
      <c r="C41" s="298">
        <v>7</v>
      </c>
      <c r="D41" s="16"/>
      <c r="G41" s="82" t="s">
        <v>733</v>
      </c>
      <c r="H41" s="298">
        <v>100</v>
      </c>
      <c r="I41" s="16"/>
      <c r="L41" s="16" t="s">
        <v>734</v>
      </c>
      <c r="M41" s="298">
        <v>50</v>
      </c>
      <c r="N41" s="16"/>
      <c r="P41" s="82">
        <v>45149</v>
      </c>
      <c r="Q41" s="16" t="s">
        <v>735</v>
      </c>
      <c r="R41" s="298">
        <v>3150.79</v>
      </c>
      <c r="S41" s="16"/>
    </row>
    <row r="42" spans="2:19" x14ac:dyDescent="0.25">
      <c r="B42" s="16" t="s">
        <v>736</v>
      </c>
      <c r="C42" s="297">
        <v>58.92</v>
      </c>
      <c r="D42" s="16"/>
      <c r="G42" s="16" t="s">
        <v>714</v>
      </c>
      <c r="H42" s="297">
        <v>10</v>
      </c>
      <c r="I42" s="16"/>
      <c r="L42" s="16" t="s">
        <v>725</v>
      </c>
      <c r="M42" s="297">
        <v>100</v>
      </c>
      <c r="N42" s="16"/>
      <c r="P42" s="82">
        <v>45155</v>
      </c>
      <c r="Q42" s="16" t="s">
        <v>737</v>
      </c>
      <c r="R42" s="297">
        <v>160</v>
      </c>
      <c r="S42" s="16"/>
    </row>
    <row r="43" spans="2:19" x14ac:dyDescent="0.25">
      <c r="B43" s="16" t="s">
        <v>738</v>
      </c>
      <c r="C43" s="297">
        <v>58.92</v>
      </c>
      <c r="D43" s="16"/>
      <c r="G43" s="16" t="s">
        <v>739</v>
      </c>
      <c r="H43" s="297">
        <v>50</v>
      </c>
      <c r="I43" s="16"/>
      <c r="L43" s="16" t="s">
        <v>740</v>
      </c>
      <c r="M43" s="297">
        <v>17</v>
      </c>
      <c r="N43" s="16"/>
      <c r="P43" s="82">
        <v>45155</v>
      </c>
      <c r="Q43" s="16" t="s">
        <v>741</v>
      </c>
      <c r="R43" s="297">
        <v>73.599999999999994</v>
      </c>
      <c r="S43" s="16"/>
    </row>
    <row r="44" spans="2:19" x14ac:dyDescent="0.25">
      <c r="B44" s="16" t="s">
        <v>742</v>
      </c>
      <c r="C44" s="298">
        <v>40.21</v>
      </c>
      <c r="D44" s="16"/>
      <c r="G44" s="16" t="s">
        <v>743</v>
      </c>
      <c r="H44" s="298">
        <v>8.9499999999999993</v>
      </c>
      <c r="I44" s="16"/>
      <c r="L44" s="16" t="s">
        <v>744</v>
      </c>
      <c r="M44" s="298">
        <v>5</v>
      </c>
      <c r="N44" s="16"/>
      <c r="P44" s="82">
        <v>45156</v>
      </c>
      <c r="Q44" s="16" t="s">
        <v>745</v>
      </c>
      <c r="R44" s="298">
        <v>217</v>
      </c>
      <c r="S44" s="16"/>
    </row>
    <row r="45" spans="2:19" x14ac:dyDescent="0.25">
      <c r="B45" s="16" t="s">
        <v>746</v>
      </c>
      <c r="C45" s="18">
        <v>95.36</v>
      </c>
      <c r="D45" s="16"/>
      <c r="G45" s="16" t="s">
        <v>747</v>
      </c>
      <c r="H45" s="298">
        <v>15</v>
      </c>
      <c r="I45" s="16"/>
      <c r="L45" s="16" t="s">
        <v>748</v>
      </c>
      <c r="M45" s="298">
        <v>52.59</v>
      </c>
      <c r="N45" s="16"/>
      <c r="P45" s="82">
        <v>45167</v>
      </c>
      <c r="Q45" s="16" t="s">
        <v>749</v>
      </c>
      <c r="R45" s="298">
        <v>150</v>
      </c>
      <c r="S45" s="16"/>
    </row>
    <row r="46" spans="2:19" x14ac:dyDescent="0.25">
      <c r="B46" s="16" t="s">
        <v>728</v>
      </c>
      <c r="C46" s="18">
        <v>10</v>
      </c>
      <c r="D46" s="16"/>
      <c r="G46" s="16" t="s">
        <v>750</v>
      </c>
      <c r="H46" s="18">
        <v>95.57</v>
      </c>
      <c r="I46" s="16"/>
      <c r="L46" s="16"/>
      <c r="M46" s="298"/>
      <c r="N46" s="16"/>
      <c r="P46" s="82">
        <v>45167</v>
      </c>
      <c r="Q46" s="16" t="s">
        <v>751</v>
      </c>
      <c r="R46" s="298">
        <v>100</v>
      </c>
      <c r="S46" s="16"/>
    </row>
    <row r="47" spans="2:19" x14ac:dyDescent="0.25">
      <c r="B47" s="16" t="s">
        <v>752</v>
      </c>
      <c r="C47" s="298">
        <v>60</v>
      </c>
      <c r="D47" s="16"/>
      <c r="G47" s="16" t="s">
        <v>753</v>
      </c>
      <c r="H47" s="298">
        <v>59.13</v>
      </c>
      <c r="I47" s="16"/>
      <c r="L47" s="16"/>
      <c r="M47" s="298"/>
      <c r="N47" s="16"/>
      <c r="P47" s="82">
        <v>45169</v>
      </c>
      <c r="Q47" s="16" t="s">
        <v>754</v>
      </c>
      <c r="R47" s="298">
        <v>821.55</v>
      </c>
      <c r="S47" s="16"/>
    </row>
    <row r="48" spans="2:19" x14ac:dyDescent="0.25">
      <c r="B48" s="16" t="s">
        <v>755</v>
      </c>
      <c r="C48" s="18">
        <v>10</v>
      </c>
      <c r="D48" s="16"/>
      <c r="G48" s="16" t="s">
        <v>738</v>
      </c>
      <c r="H48" s="18">
        <v>59.13</v>
      </c>
      <c r="I48" s="16"/>
      <c r="L48" s="16"/>
      <c r="M48" s="18"/>
      <c r="N48" s="16"/>
      <c r="P48" s="82">
        <v>45169</v>
      </c>
      <c r="Q48" s="16" t="s">
        <v>756</v>
      </c>
      <c r="R48" s="18">
        <v>53</v>
      </c>
      <c r="S48" s="16"/>
    </row>
    <row r="49" spans="1:19" x14ac:dyDescent="0.25">
      <c r="B49" s="16" t="s">
        <v>757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758</v>
      </c>
      <c r="R49" s="18">
        <v>90</v>
      </c>
      <c r="S49" s="16"/>
    </row>
    <row r="50" spans="1:19" x14ac:dyDescent="0.25">
      <c r="B50" s="16" t="s">
        <v>759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760</v>
      </c>
      <c r="R50" s="18">
        <v>30.24</v>
      </c>
      <c r="S50" s="16"/>
    </row>
    <row r="51" spans="1:19" x14ac:dyDescent="0.25">
      <c r="B51" s="16" t="s">
        <v>306</v>
      </c>
      <c r="C51" s="18">
        <f>SUM(C35:C50)</f>
        <v>804.41000000000008</v>
      </c>
      <c r="D51" s="16"/>
      <c r="G51" s="16" t="s">
        <v>306</v>
      </c>
      <c r="H51" s="18">
        <f>SUM(H35:H50)</f>
        <v>699.03</v>
      </c>
      <c r="I51" s="16"/>
      <c r="L51" s="16" t="s">
        <v>306</v>
      </c>
      <c r="M51" s="18">
        <f>SUM(M35:M50)</f>
        <v>617.62</v>
      </c>
      <c r="N51" s="16"/>
      <c r="P51" s="16"/>
      <c r="Q51" s="16" t="s">
        <v>306</v>
      </c>
      <c r="R51" s="18">
        <f>SUM(R35:R50)</f>
        <v>6126.13</v>
      </c>
      <c r="S51" s="16"/>
    </row>
    <row r="54" spans="1:19" x14ac:dyDescent="0.25">
      <c r="B54" s="369" t="s">
        <v>97</v>
      </c>
      <c r="C54" s="369"/>
      <c r="D54" s="369"/>
      <c r="G54" s="369" t="s">
        <v>167</v>
      </c>
      <c r="H54" s="369"/>
      <c r="I54" s="369"/>
      <c r="L54" s="369" t="s">
        <v>102</v>
      </c>
      <c r="M54" s="369"/>
      <c r="N54" s="369"/>
      <c r="Q54" s="369" t="s">
        <v>203</v>
      </c>
      <c r="R54" s="369"/>
      <c r="S54" s="369"/>
    </row>
    <row r="55" spans="1:19" x14ac:dyDescent="0.25">
      <c r="B55" s="369"/>
      <c r="C55" s="369"/>
      <c r="D55" s="369"/>
      <c r="G55" s="369"/>
      <c r="H55" s="369"/>
      <c r="I55" s="369"/>
      <c r="L55" s="369"/>
      <c r="M55" s="369"/>
      <c r="N55" s="369"/>
      <c r="Q55" s="369"/>
      <c r="R55" s="369"/>
      <c r="S55" s="369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688</v>
      </c>
      <c r="C57" s="51" t="s">
        <v>665</v>
      </c>
      <c r="D57" s="51"/>
      <c r="F57" s="51" t="s">
        <v>2</v>
      </c>
      <c r="G57" s="4" t="s">
        <v>688</v>
      </c>
      <c r="H57" s="51" t="s">
        <v>665</v>
      </c>
      <c r="I57" s="51"/>
      <c r="K57" s="51" t="s">
        <v>2</v>
      </c>
      <c r="L57" s="4" t="s">
        <v>688</v>
      </c>
      <c r="M57" s="51" t="s">
        <v>665</v>
      </c>
      <c r="N57" s="51"/>
      <c r="P57" s="51" t="s">
        <v>2</v>
      </c>
      <c r="Q57" s="4" t="s">
        <v>688</v>
      </c>
      <c r="R57" s="51" t="s">
        <v>665</v>
      </c>
      <c r="S57" s="51"/>
    </row>
    <row r="58" spans="1:19" x14ac:dyDescent="0.25">
      <c r="A58" s="82">
        <v>45139</v>
      </c>
      <c r="B58" s="16" t="s">
        <v>761</v>
      </c>
      <c r="C58" s="297">
        <v>20</v>
      </c>
      <c r="D58" s="16"/>
      <c r="F58" s="82">
        <v>45201</v>
      </c>
      <c r="G58" s="16" t="s">
        <v>762</v>
      </c>
      <c r="H58" s="297">
        <v>189</v>
      </c>
      <c r="I58" s="16"/>
      <c r="K58" s="82">
        <v>45232</v>
      </c>
      <c r="L58" s="16" t="s">
        <v>763</v>
      </c>
      <c r="M58" s="297">
        <v>60</v>
      </c>
      <c r="N58" s="16"/>
      <c r="P58" s="82">
        <v>45264</v>
      </c>
      <c r="Q58" s="16" t="s">
        <v>764</v>
      </c>
      <c r="R58" s="297">
        <v>660</v>
      </c>
      <c r="S58" s="16"/>
    </row>
    <row r="59" spans="1:19" x14ac:dyDescent="0.25">
      <c r="A59" s="82">
        <v>45175</v>
      </c>
      <c r="B59" s="16" t="s">
        <v>693</v>
      </c>
      <c r="C59" s="297">
        <v>95.54</v>
      </c>
      <c r="D59" s="16"/>
      <c r="F59" s="82">
        <v>45203</v>
      </c>
      <c r="G59" s="16" t="s">
        <v>765</v>
      </c>
      <c r="H59" s="297">
        <v>118</v>
      </c>
      <c r="I59" s="16"/>
      <c r="K59" s="82">
        <v>45236</v>
      </c>
      <c r="L59" s="16" t="s">
        <v>766</v>
      </c>
      <c r="M59" s="298">
        <v>50</v>
      </c>
      <c r="N59" s="16"/>
      <c r="P59" s="82">
        <v>45266</v>
      </c>
      <c r="Q59" s="16" t="s">
        <v>767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767</v>
      </c>
      <c r="H60" s="297">
        <v>95.54</v>
      </c>
      <c r="I60" s="16"/>
      <c r="K60" s="82">
        <v>45236</v>
      </c>
      <c r="L60" s="16" t="s">
        <v>768</v>
      </c>
      <c r="M60" s="297">
        <v>150</v>
      </c>
      <c r="N60" s="16"/>
      <c r="P60" s="82">
        <v>45266</v>
      </c>
      <c r="Q60" s="16" t="s">
        <v>769</v>
      </c>
      <c r="R60" s="298">
        <v>59.1</v>
      </c>
      <c r="S60" s="16"/>
    </row>
    <row r="61" spans="1:19" x14ac:dyDescent="0.25">
      <c r="A61" s="82">
        <v>45175</v>
      </c>
      <c r="B61" s="16" t="s">
        <v>674</v>
      </c>
      <c r="C61" s="297">
        <v>59.1</v>
      </c>
      <c r="D61" s="16"/>
      <c r="F61" s="82">
        <v>45175</v>
      </c>
      <c r="G61" s="16" t="s">
        <v>769</v>
      </c>
      <c r="H61" s="298">
        <v>59.1</v>
      </c>
      <c r="I61" s="16"/>
      <c r="K61" s="82">
        <v>45236</v>
      </c>
      <c r="L61" s="16" t="s">
        <v>770</v>
      </c>
      <c r="M61" s="298">
        <v>20</v>
      </c>
      <c r="N61" s="16"/>
      <c r="P61" s="82">
        <v>45266</v>
      </c>
      <c r="Q61" s="16" t="s">
        <v>771</v>
      </c>
      <c r="R61" s="297">
        <v>59.1</v>
      </c>
      <c r="S61" s="16"/>
    </row>
    <row r="62" spans="1:19" x14ac:dyDescent="0.25">
      <c r="A62" s="82">
        <v>45175</v>
      </c>
      <c r="B62" s="16" t="s">
        <v>772</v>
      </c>
      <c r="C62" s="298">
        <v>59.1</v>
      </c>
      <c r="D62" s="16"/>
      <c r="F62" s="82">
        <v>45175</v>
      </c>
      <c r="G62" s="16" t="s">
        <v>771</v>
      </c>
      <c r="H62" s="297">
        <v>59.1</v>
      </c>
      <c r="I62" s="16"/>
      <c r="K62" s="82">
        <v>45237</v>
      </c>
      <c r="L62" s="16" t="s">
        <v>702</v>
      </c>
      <c r="M62" s="298">
        <v>90</v>
      </c>
      <c r="N62" s="16"/>
      <c r="P62" s="82">
        <v>45266</v>
      </c>
      <c r="Q62" s="16" t="s">
        <v>773</v>
      </c>
      <c r="R62" s="298">
        <v>62.72</v>
      </c>
      <c r="S62" s="16"/>
    </row>
    <row r="63" spans="1:19" x14ac:dyDescent="0.25">
      <c r="A63" s="82">
        <v>45184</v>
      </c>
      <c r="B63" s="16" t="s">
        <v>774</v>
      </c>
      <c r="C63" s="297">
        <v>200</v>
      </c>
      <c r="D63" s="16"/>
      <c r="F63" s="82">
        <v>45175</v>
      </c>
      <c r="G63" s="16" t="s">
        <v>775</v>
      </c>
      <c r="H63" s="298">
        <v>59.1</v>
      </c>
      <c r="I63" s="16"/>
      <c r="K63" s="82">
        <v>45238</v>
      </c>
      <c r="L63" s="16" t="s">
        <v>767</v>
      </c>
      <c r="M63" s="297">
        <v>95.54</v>
      </c>
      <c r="N63" s="16"/>
      <c r="P63" s="82">
        <v>45268</v>
      </c>
      <c r="Q63" s="16" t="s">
        <v>776</v>
      </c>
      <c r="R63" s="297">
        <v>750</v>
      </c>
      <c r="S63" s="16"/>
    </row>
    <row r="64" spans="1:19" x14ac:dyDescent="0.25">
      <c r="A64" s="82">
        <v>45188</v>
      </c>
      <c r="B64" s="16" t="s">
        <v>777</v>
      </c>
      <c r="C64" s="298">
        <v>4395.9399999999996</v>
      </c>
      <c r="D64" s="16"/>
      <c r="F64" s="82">
        <v>45212</v>
      </c>
      <c r="G64" s="16" t="s">
        <v>778</v>
      </c>
      <c r="H64" s="298">
        <v>270</v>
      </c>
      <c r="I64" s="16"/>
      <c r="K64" s="82">
        <v>45238</v>
      </c>
      <c r="L64" s="16" t="s">
        <v>769</v>
      </c>
      <c r="M64" s="298">
        <v>59.1</v>
      </c>
      <c r="N64" s="16"/>
      <c r="P64" s="82">
        <v>45272</v>
      </c>
      <c r="Q64" s="16" t="s">
        <v>776</v>
      </c>
      <c r="R64" s="298">
        <v>536</v>
      </c>
      <c r="S64" s="16"/>
    </row>
    <row r="65" spans="1:19" x14ac:dyDescent="0.25">
      <c r="A65" s="82">
        <v>45190</v>
      </c>
      <c r="B65" s="16" t="s">
        <v>779</v>
      </c>
      <c r="C65" s="297">
        <v>217</v>
      </c>
      <c r="D65" s="16"/>
      <c r="F65" s="82">
        <v>45217</v>
      </c>
      <c r="G65" s="16" t="s">
        <v>780</v>
      </c>
      <c r="H65" s="110">
        <v>166.83</v>
      </c>
      <c r="I65" s="16"/>
      <c r="K65" s="82">
        <v>45238</v>
      </c>
      <c r="L65" s="16" t="s">
        <v>771</v>
      </c>
      <c r="M65" s="297">
        <v>59.1</v>
      </c>
      <c r="N65" s="16"/>
      <c r="P65" s="82">
        <v>45275</v>
      </c>
      <c r="Q65" s="16" t="s">
        <v>776</v>
      </c>
      <c r="R65" s="297">
        <v>810</v>
      </c>
      <c r="S65" s="16"/>
    </row>
    <row r="66" spans="1:19" x14ac:dyDescent="0.25">
      <c r="A66" s="82">
        <v>45197</v>
      </c>
      <c r="B66" s="16" t="s">
        <v>781</v>
      </c>
      <c r="C66" s="297">
        <v>25</v>
      </c>
      <c r="D66" s="16"/>
      <c r="F66" s="82">
        <v>45218</v>
      </c>
      <c r="G66" s="16" t="s">
        <v>689</v>
      </c>
      <c r="H66" s="297">
        <v>30</v>
      </c>
      <c r="I66" s="16"/>
      <c r="K66" s="82">
        <v>45238</v>
      </c>
      <c r="L66" s="16" t="s">
        <v>775</v>
      </c>
      <c r="M66" s="298">
        <v>59.1</v>
      </c>
      <c r="N66" s="16"/>
      <c r="P66" s="82">
        <v>45278</v>
      </c>
      <c r="Q66" s="16" t="s">
        <v>782</v>
      </c>
      <c r="R66" s="298">
        <v>180</v>
      </c>
      <c r="S66" s="16"/>
    </row>
    <row r="67" spans="1:19" x14ac:dyDescent="0.25">
      <c r="A67" s="82">
        <v>45197</v>
      </c>
      <c r="B67" s="16" t="s">
        <v>783</v>
      </c>
      <c r="C67" s="298">
        <v>20</v>
      </c>
      <c r="D67" s="16"/>
      <c r="F67" s="82">
        <v>45218</v>
      </c>
      <c r="G67" s="16" t="s">
        <v>784</v>
      </c>
      <c r="H67" s="298">
        <v>50</v>
      </c>
      <c r="I67" s="16"/>
      <c r="K67" s="82">
        <v>45238</v>
      </c>
      <c r="L67" s="16" t="s">
        <v>785</v>
      </c>
      <c r="M67" s="298">
        <v>270</v>
      </c>
      <c r="N67" s="16"/>
      <c r="P67" s="82">
        <v>45279</v>
      </c>
      <c r="Q67" s="16" t="s">
        <v>786</v>
      </c>
      <c r="R67" s="298">
        <v>60</v>
      </c>
      <c r="S67" s="16"/>
    </row>
    <row r="68" spans="1:19" x14ac:dyDescent="0.25">
      <c r="A68" s="82">
        <v>45198</v>
      </c>
      <c r="B68" s="16" t="s">
        <v>787</v>
      </c>
      <c r="C68" s="18">
        <v>200</v>
      </c>
      <c r="D68" s="16"/>
      <c r="F68" s="82">
        <v>45223</v>
      </c>
      <c r="G68" s="16" t="s">
        <v>788</v>
      </c>
      <c r="H68" s="297">
        <v>18</v>
      </c>
      <c r="I68" s="16"/>
      <c r="K68" s="82">
        <v>45238</v>
      </c>
      <c r="L68" s="16" t="s">
        <v>789</v>
      </c>
      <c r="M68" s="18">
        <v>109.5</v>
      </c>
      <c r="N68" s="16"/>
      <c r="P68" s="82">
        <v>45281</v>
      </c>
      <c r="Q68" s="16" t="s">
        <v>790</v>
      </c>
      <c r="R68" s="18">
        <v>500</v>
      </c>
      <c r="S68" s="16"/>
    </row>
    <row r="69" spans="1:19" x14ac:dyDescent="0.25">
      <c r="A69" s="82">
        <v>45198</v>
      </c>
      <c r="B69" s="16" t="s">
        <v>791</v>
      </c>
      <c r="C69" s="18">
        <v>189</v>
      </c>
      <c r="D69" s="16"/>
      <c r="F69" s="82">
        <v>45223</v>
      </c>
      <c r="G69" s="16" t="s">
        <v>792</v>
      </c>
      <c r="H69" s="297">
        <v>100</v>
      </c>
      <c r="I69" s="16"/>
      <c r="K69" s="82">
        <v>45240</v>
      </c>
      <c r="L69" s="16" t="s">
        <v>793</v>
      </c>
      <c r="M69" s="18">
        <v>500</v>
      </c>
      <c r="N69" s="16"/>
      <c r="P69" s="82">
        <v>45282</v>
      </c>
      <c r="Q69" s="16" t="s">
        <v>794</v>
      </c>
      <c r="R69" s="18">
        <v>300</v>
      </c>
      <c r="S69" s="16"/>
    </row>
    <row r="70" spans="1:19" x14ac:dyDescent="0.25">
      <c r="A70" s="82">
        <v>45198</v>
      </c>
      <c r="B70" s="16" t="s">
        <v>795</v>
      </c>
      <c r="C70" s="18">
        <v>133.6</v>
      </c>
      <c r="D70" s="16"/>
      <c r="F70" s="82">
        <v>45223</v>
      </c>
      <c r="G70" s="16" t="s">
        <v>796</v>
      </c>
      <c r="H70" s="298">
        <v>140</v>
      </c>
      <c r="I70" s="16"/>
      <c r="K70" s="82">
        <v>45245</v>
      </c>
      <c r="L70" s="16" t="s">
        <v>797</v>
      </c>
      <c r="M70" s="18">
        <v>50</v>
      </c>
      <c r="N70" s="16"/>
      <c r="P70" s="82">
        <v>45288</v>
      </c>
      <c r="Q70" s="16" t="s">
        <v>798</v>
      </c>
      <c r="R70" s="18">
        <v>250</v>
      </c>
      <c r="S70" s="16"/>
    </row>
    <row r="71" spans="1:19" x14ac:dyDescent="0.25">
      <c r="A71" s="82">
        <v>45199</v>
      </c>
      <c r="B71" s="16" t="s">
        <v>799</v>
      </c>
      <c r="C71" s="18">
        <v>100</v>
      </c>
      <c r="D71" s="16"/>
      <c r="F71" s="82">
        <v>45223</v>
      </c>
      <c r="G71" s="16" t="s">
        <v>800</v>
      </c>
      <c r="H71" s="18">
        <v>220</v>
      </c>
      <c r="I71" s="16"/>
      <c r="K71" s="82">
        <v>45245</v>
      </c>
      <c r="L71" s="16" t="s">
        <v>801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802</v>
      </c>
      <c r="H72" s="18">
        <v>20</v>
      </c>
      <c r="I72" s="16"/>
      <c r="K72" s="82">
        <v>45245</v>
      </c>
      <c r="L72" s="16" t="s">
        <v>803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804</v>
      </c>
      <c r="H73" s="18">
        <v>20</v>
      </c>
      <c r="I73" s="16"/>
      <c r="K73" s="82">
        <v>45252</v>
      </c>
      <c r="L73" s="16" t="s">
        <v>805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806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306</v>
      </c>
      <c r="C75" s="18">
        <f>SUM(C58:C74)</f>
        <v>5773.38</v>
      </c>
      <c r="D75" s="16"/>
      <c r="F75" s="82">
        <v>45224</v>
      </c>
      <c r="G75" s="16" t="s">
        <v>807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808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809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810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811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306</v>
      </c>
      <c r="M82" s="18">
        <f>SUM(M58:M81)</f>
        <v>2052.34</v>
      </c>
      <c r="N82" s="16"/>
      <c r="P82" s="16"/>
      <c r="Q82" s="16" t="s">
        <v>306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306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D9" sqref="D9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69" t="s">
        <v>0</v>
      </c>
      <c r="B1" s="369"/>
      <c r="C1" s="369"/>
      <c r="F1" s="369" t="s">
        <v>1</v>
      </c>
      <c r="G1" s="369"/>
      <c r="H1" s="369"/>
      <c r="K1" s="369" t="s">
        <v>18</v>
      </c>
      <c r="L1" s="369"/>
      <c r="M1" s="369"/>
      <c r="O1" s="369" t="s">
        <v>664</v>
      </c>
      <c r="P1" s="369"/>
      <c r="Q1" s="369"/>
    </row>
    <row r="2" spans="1:17" x14ac:dyDescent="0.25">
      <c r="A2" s="369"/>
      <c r="B2" s="369"/>
      <c r="C2" s="369"/>
      <c r="F2" s="369"/>
      <c r="G2" s="369"/>
      <c r="H2" s="369"/>
      <c r="K2" s="369"/>
      <c r="L2" s="369"/>
      <c r="M2" s="369"/>
      <c r="O2" s="369"/>
      <c r="P2" s="369"/>
      <c r="Q2" s="369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688</v>
      </c>
      <c r="B4" s="51" t="s">
        <v>665</v>
      </c>
      <c r="C4" s="51"/>
      <c r="F4" s="4" t="s">
        <v>688</v>
      </c>
      <c r="G4" s="51" t="s">
        <v>665</v>
      </c>
      <c r="H4" s="51"/>
      <c r="K4" s="4" t="s">
        <v>688</v>
      </c>
      <c r="L4" s="51" t="s">
        <v>665</v>
      </c>
      <c r="M4" s="51"/>
      <c r="O4" s="4" t="s">
        <v>812</v>
      </c>
      <c r="P4" s="51" t="s">
        <v>248</v>
      </c>
      <c r="Q4" s="51" t="s">
        <v>306</v>
      </c>
    </row>
    <row r="5" spans="1:17" x14ac:dyDescent="0.25">
      <c r="A5" s="312" t="s">
        <v>693</v>
      </c>
      <c r="B5" s="297">
        <v>300</v>
      </c>
      <c r="C5" s="16" t="s">
        <v>945</v>
      </c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 t="s">
        <v>693</v>
      </c>
      <c r="B6" s="297">
        <v>400</v>
      </c>
      <c r="C6" s="16" t="s">
        <v>946</v>
      </c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 t="s">
        <v>682</v>
      </c>
      <c r="B7" s="298">
        <v>289.89999999999998</v>
      </c>
      <c r="C7" s="16" t="s">
        <v>946</v>
      </c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 t="s">
        <v>173</v>
      </c>
      <c r="B8" s="297">
        <v>341.24</v>
      </c>
      <c r="C8" s="16" t="s">
        <v>946</v>
      </c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 t="s">
        <v>947</v>
      </c>
      <c r="B9" s="298">
        <v>100</v>
      </c>
      <c r="C9" s="16" t="s">
        <v>946</v>
      </c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 t="s">
        <v>306</v>
      </c>
      <c r="B18" s="18">
        <f>SUM(B5:B17)</f>
        <v>1431.1399999999999</v>
      </c>
      <c r="C18" s="16"/>
      <c r="F18" s="16"/>
      <c r="G18" s="18"/>
      <c r="H18" s="16"/>
      <c r="K18" s="16"/>
      <c r="L18" s="18"/>
      <c r="M18" s="16"/>
      <c r="O18" s="16" t="s">
        <v>814</v>
      </c>
      <c r="P18" s="18"/>
      <c r="Q18" s="16">
        <f>SUM(Q5:Q17)</f>
        <v>0</v>
      </c>
    </row>
    <row r="22" spans="1:17" ht="15" customHeight="1" x14ac:dyDescent="0.25">
      <c r="A22" s="369" t="s">
        <v>130</v>
      </c>
      <c r="B22" s="369"/>
      <c r="C22" s="369"/>
      <c r="F22" s="369" t="s">
        <v>21</v>
      </c>
      <c r="G22" s="369"/>
      <c r="H22" s="369"/>
      <c r="K22" s="369" t="s">
        <v>74</v>
      </c>
      <c r="L22" s="369"/>
      <c r="M22" s="369"/>
      <c r="O22" s="369" t="s">
        <v>75</v>
      </c>
      <c r="P22" s="369"/>
      <c r="Q22" s="369"/>
    </row>
    <row r="23" spans="1:17" ht="15" customHeight="1" x14ac:dyDescent="0.25">
      <c r="A23" s="369"/>
      <c r="B23" s="369"/>
      <c r="C23" s="369"/>
      <c r="F23" s="369"/>
      <c r="G23" s="369"/>
      <c r="H23" s="369"/>
      <c r="K23" s="369"/>
      <c r="L23" s="369"/>
      <c r="M23" s="369"/>
      <c r="O23" s="369"/>
      <c r="P23" s="369"/>
      <c r="Q23" s="369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688</v>
      </c>
      <c r="B25" s="51" t="s">
        <v>815</v>
      </c>
      <c r="C25" s="51"/>
      <c r="F25" s="4" t="s">
        <v>688</v>
      </c>
      <c r="G25" s="51" t="s">
        <v>665</v>
      </c>
      <c r="H25" s="51"/>
      <c r="K25" s="4" t="s">
        <v>688</v>
      </c>
      <c r="L25" s="51" t="s">
        <v>665</v>
      </c>
      <c r="M25" s="51"/>
      <c r="O25" s="4" t="s">
        <v>688</v>
      </c>
      <c r="P25" s="51" t="s">
        <v>665</v>
      </c>
      <c r="Q25" s="51"/>
    </row>
    <row r="26" spans="1:17" x14ac:dyDescent="0.25">
      <c r="A26" s="82" t="s">
        <v>686</v>
      </c>
      <c r="B26" s="297"/>
      <c r="C26" s="16">
        <v>165</v>
      </c>
      <c r="F26" s="16" t="s">
        <v>816</v>
      </c>
      <c r="G26" s="297">
        <v>300</v>
      </c>
      <c r="H26" s="16">
        <v>1325</v>
      </c>
      <c r="K26" s="16" t="s">
        <v>612</v>
      </c>
      <c r="L26" s="297">
        <v>200</v>
      </c>
      <c r="M26" s="16"/>
      <c r="O26" s="16" t="s">
        <v>681</v>
      </c>
      <c r="P26" s="297">
        <v>125</v>
      </c>
      <c r="Q26" s="16"/>
    </row>
    <row r="27" spans="1:17" x14ac:dyDescent="0.25">
      <c r="A27" s="16" t="s">
        <v>813</v>
      </c>
      <c r="B27" s="297"/>
      <c r="C27" s="16">
        <v>200</v>
      </c>
      <c r="F27" s="16" t="s">
        <v>681</v>
      </c>
      <c r="G27" s="297">
        <v>100</v>
      </c>
      <c r="H27" s="16"/>
      <c r="K27" s="16" t="s">
        <v>817</v>
      </c>
      <c r="L27" s="297">
        <v>8.76</v>
      </c>
      <c r="M27" s="16"/>
      <c r="O27" s="16" t="s">
        <v>818</v>
      </c>
      <c r="P27" s="297">
        <v>250</v>
      </c>
      <c r="Q27" s="16"/>
    </row>
    <row r="28" spans="1:17" x14ac:dyDescent="0.25">
      <c r="A28" s="16" t="s">
        <v>612</v>
      </c>
      <c r="B28" s="298"/>
      <c r="C28" s="16">
        <v>300</v>
      </c>
      <c r="F28" s="16" t="s">
        <v>816</v>
      </c>
      <c r="G28" s="298">
        <v>400</v>
      </c>
      <c r="H28" s="16"/>
      <c r="K28" s="16" t="s">
        <v>612</v>
      </c>
      <c r="L28" s="298">
        <v>520</v>
      </c>
      <c r="M28" s="16"/>
      <c r="O28" s="16" t="s">
        <v>681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681</v>
      </c>
      <c r="G29" s="297">
        <v>150</v>
      </c>
      <c r="H29" s="16"/>
      <c r="K29" s="16" t="s">
        <v>681</v>
      </c>
      <c r="L29" s="297">
        <v>241.26</v>
      </c>
      <c r="M29" s="16"/>
      <c r="O29" s="16" t="s">
        <v>818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306</v>
      </c>
      <c r="B39" s="18">
        <v>665</v>
      </c>
      <c r="C39" s="18">
        <f>SUM(C26:C38)</f>
        <v>665</v>
      </c>
      <c r="F39" s="16" t="s">
        <v>306</v>
      </c>
      <c r="G39" s="18">
        <f>SUM(G26:G38)</f>
        <v>950</v>
      </c>
      <c r="H39" s="16"/>
      <c r="K39" s="16" t="s">
        <v>306</v>
      </c>
      <c r="L39" s="18">
        <f>SUM(L26:L38)</f>
        <v>970.02</v>
      </c>
      <c r="M39" s="16"/>
      <c r="O39" s="16" t="s">
        <v>306</v>
      </c>
      <c r="P39" s="18">
        <f>SUM(P26:P38)</f>
        <v>950</v>
      </c>
      <c r="Q39" s="16"/>
    </row>
    <row r="42" spans="1:17" x14ac:dyDescent="0.25">
      <c r="A42" s="369" t="s">
        <v>97</v>
      </c>
      <c r="B42" s="369"/>
      <c r="C42" s="369"/>
      <c r="F42" s="369" t="s">
        <v>167</v>
      </c>
      <c r="G42" s="369"/>
      <c r="H42" s="369"/>
      <c r="K42" s="369" t="s">
        <v>102</v>
      </c>
      <c r="L42" s="369"/>
      <c r="M42" s="369"/>
      <c r="O42" s="369" t="s">
        <v>203</v>
      </c>
      <c r="P42" s="369"/>
      <c r="Q42" s="369"/>
    </row>
    <row r="43" spans="1:17" x14ac:dyDescent="0.25">
      <c r="A43" s="369"/>
      <c r="B43" s="369"/>
      <c r="C43" s="369"/>
      <c r="F43" s="369"/>
      <c r="G43" s="369"/>
      <c r="H43" s="369"/>
      <c r="K43" s="369"/>
      <c r="L43" s="369"/>
      <c r="M43" s="369"/>
      <c r="O43" s="369"/>
      <c r="P43" s="369"/>
      <c r="Q43" s="369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688</v>
      </c>
      <c r="B45" s="51" t="s">
        <v>665</v>
      </c>
      <c r="C45" s="51"/>
      <c r="F45" s="4" t="s">
        <v>688</v>
      </c>
      <c r="G45" s="51" t="s">
        <v>665</v>
      </c>
      <c r="H45" s="51"/>
      <c r="K45" s="4" t="s">
        <v>688</v>
      </c>
      <c r="L45" s="51" t="s">
        <v>665</v>
      </c>
      <c r="M45" s="51"/>
      <c r="O45" s="4" t="s">
        <v>688</v>
      </c>
      <c r="P45" s="51" t="s">
        <v>665</v>
      </c>
      <c r="Q45" s="51" t="s">
        <v>819</v>
      </c>
    </row>
    <row r="46" spans="1:17" x14ac:dyDescent="0.25">
      <c r="A46" s="16" t="s">
        <v>111</v>
      </c>
      <c r="B46" s="297">
        <v>300</v>
      </c>
      <c r="C46" s="16"/>
      <c r="F46" s="16" t="s">
        <v>820</v>
      </c>
      <c r="G46" s="297">
        <v>200</v>
      </c>
      <c r="H46" s="16"/>
      <c r="K46" s="16" t="s">
        <v>821</v>
      </c>
      <c r="L46" s="297">
        <v>365</v>
      </c>
      <c r="M46" s="16"/>
      <c r="O46" s="16" t="s">
        <v>822</v>
      </c>
      <c r="P46" s="297">
        <v>300</v>
      </c>
      <c r="Q46" s="16"/>
    </row>
    <row r="47" spans="1:17" x14ac:dyDescent="0.25">
      <c r="A47" s="16" t="s">
        <v>772</v>
      </c>
      <c r="B47" s="297">
        <v>250</v>
      </c>
      <c r="C47" s="16"/>
      <c r="F47" s="16" t="s">
        <v>823</v>
      </c>
      <c r="G47" s="297">
        <v>100</v>
      </c>
      <c r="H47" s="16"/>
      <c r="K47" s="16" t="s">
        <v>824</v>
      </c>
      <c r="L47" s="297">
        <v>300</v>
      </c>
      <c r="M47" s="16"/>
      <c r="O47" s="16" t="s">
        <v>825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826</v>
      </c>
      <c r="G48" s="298">
        <v>450</v>
      </c>
      <c r="H48" s="16"/>
      <c r="K48" s="16" t="s">
        <v>827</v>
      </c>
      <c r="L48" s="298">
        <v>250</v>
      </c>
      <c r="M48" s="16"/>
      <c r="O48" s="16" t="s">
        <v>828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829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830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306</v>
      </c>
      <c r="B59" s="18">
        <f>SUM(B46:B58)</f>
        <v>950</v>
      </c>
      <c r="C59" s="16"/>
      <c r="F59" s="16" t="s">
        <v>306</v>
      </c>
      <c r="G59" s="18">
        <f>SUM(G46:G58)</f>
        <v>950</v>
      </c>
      <c r="H59" s="16"/>
      <c r="K59" s="16" t="s">
        <v>306</v>
      </c>
      <c r="L59" s="18">
        <f>SUM(L46:L58)</f>
        <v>915</v>
      </c>
      <c r="M59" s="16"/>
      <c r="O59" s="16" t="s">
        <v>306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D11" sqref="D11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831</v>
      </c>
      <c r="I2" s="367" t="s">
        <v>832</v>
      </c>
      <c r="J2" s="367"/>
      <c r="K2" s="367"/>
    </row>
    <row r="3" spans="4:12" x14ac:dyDescent="0.25">
      <c r="D3" s="374" t="s">
        <v>0</v>
      </c>
      <c r="E3" s="374"/>
      <c r="H3" s="375" t="s">
        <v>0</v>
      </c>
      <c r="I3" s="375"/>
      <c r="J3" s="375"/>
      <c r="K3" s="375"/>
      <c r="L3" s="375"/>
    </row>
    <row r="4" spans="4:12" x14ac:dyDescent="0.25">
      <c r="D4" s="4" t="s">
        <v>833</v>
      </c>
      <c r="E4" s="4" t="s">
        <v>834</v>
      </c>
      <c r="F4" s="28"/>
      <c r="G4" s="28"/>
      <c r="H4" s="4" t="s">
        <v>228</v>
      </c>
      <c r="I4" s="4" t="s">
        <v>835</v>
      </c>
      <c r="J4" s="4" t="s">
        <v>8</v>
      </c>
      <c r="K4" s="4" t="s">
        <v>836</v>
      </c>
      <c r="L4" s="4"/>
    </row>
    <row r="5" spans="4:12" x14ac:dyDescent="0.25">
      <c r="D5" s="301" t="s">
        <v>837</v>
      </c>
      <c r="E5" s="10">
        <f>mensualidades!G23</f>
        <v>1340</v>
      </c>
      <c r="H5" s="16"/>
      <c r="I5" s="16" t="s">
        <v>838</v>
      </c>
      <c r="J5" s="17">
        <v>120</v>
      </c>
      <c r="K5" s="16" t="s">
        <v>938</v>
      </c>
      <c r="L5" s="16"/>
    </row>
    <row r="6" spans="4:12" x14ac:dyDescent="0.25">
      <c r="D6" s="20" t="s">
        <v>839</v>
      </c>
      <c r="E6" s="18">
        <f>agripac!J55</f>
        <v>0</v>
      </c>
      <c r="H6" s="16"/>
      <c r="I6" s="16" t="s">
        <v>840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753.79999999999927</v>
      </c>
      <c r="H7" s="16"/>
      <c r="I7" s="16" t="s">
        <v>841</v>
      </c>
      <c r="J7" s="17">
        <v>33</v>
      </c>
      <c r="K7" s="16"/>
      <c r="L7" s="16"/>
    </row>
    <row r="8" spans="4:12" x14ac:dyDescent="0.25">
      <c r="D8" s="20" t="s">
        <v>242</v>
      </c>
      <c r="E8" s="18">
        <f>inpaecsa!I38</f>
        <v>340.346</v>
      </c>
      <c r="H8" s="16"/>
      <c r="I8" s="16" t="s">
        <v>842</v>
      </c>
      <c r="J8" s="17">
        <f>NOMINA!B18</f>
        <v>1431.1399999999999</v>
      </c>
      <c r="K8" s="16"/>
      <c r="L8" s="16"/>
    </row>
    <row r="9" spans="4:12" x14ac:dyDescent="0.25">
      <c r="D9" s="20" t="s">
        <v>843</v>
      </c>
      <c r="E9" s="18">
        <f>familia!J24</f>
        <v>69.5</v>
      </c>
      <c r="H9" s="16"/>
      <c r="I9" s="16"/>
      <c r="J9" s="17"/>
      <c r="K9" s="16"/>
      <c r="L9" s="16"/>
    </row>
    <row r="10" spans="4:12" x14ac:dyDescent="0.25">
      <c r="D10" s="20" t="s">
        <v>944</v>
      </c>
      <c r="E10" s="18">
        <f>UNIVIAST!J24</f>
        <v>78.299999999999955</v>
      </c>
      <c r="H10" s="16"/>
      <c r="I10" s="16"/>
      <c r="J10" s="17"/>
      <c r="K10" s="16"/>
      <c r="L10" s="16"/>
    </row>
    <row r="11" spans="4:12" x14ac:dyDescent="0.25">
      <c r="D11" s="20" t="s">
        <v>847</v>
      </c>
      <c r="E11" s="18">
        <f>holtrans!J15</f>
        <v>28.199999999999989</v>
      </c>
      <c r="H11" s="16"/>
      <c r="I11" s="16" t="s">
        <v>848</v>
      </c>
      <c r="J11" s="17">
        <v>241</v>
      </c>
      <c r="K11" s="16"/>
      <c r="L11" s="16"/>
    </row>
    <row r="12" spans="4:12" x14ac:dyDescent="0.25">
      <c r="D12" s="20" t="s">
        <v>849</v>
      </c>
      <c r="E12" s="18">
        <f>nestle!I66</f>
        <v>1059.2909</v>
      </c>
      <c r="H12" s="16"/>
      <c r="I12" s="16" t="s">
        <v>850</v>
      </c>
      <c r="J12" s="17">
        <v>36.200000000000003</v>
      </c>
      <c r="K12" s="16"/>
      <c r="L12" s="16"/>
    </row>
    <row r="13" spans="4:12" x14ac:dyDescent="0.25">
      <c r="D13" s="20" t="s">
        <v>851</v>
      </c>
      <c r="E13" s="18">
        <f>'detergente '!I17</f>
        <v>0</v>
      </c>
      <c r="H13" s="16"/>
      <c r="I13" s="16" t="s">
        <v>852</v>
      </c>
      <c r="J13" s="17">
        <v>1176.04</v>
      </c>
      <c r="K13" s="16"/>
      <c r="L13" s="16"/>
    </row>
    <row r="14" spans="4:12" x14ac:dyDescent="0.25">
      <c r="D14" s="20" t="s">
        <v>434</v>
      </c>
      <c r="E14" s="18">
        <f>PARAISO!J17</f>
        <v>365.2</v>
      </c>
      <c r="H14" s="16"/>
      <c r="I14" s="16" t="s">
        <v>795</v>
      </c>
      <c r="J14" s="17">
        <f>'OTROS GASTOS'!D29</f>
        <v>2512.54</v>
      </c>
      <c r="K14" s="16"/>
      <c r="L14" s="16"/>
    </row>
    <row r="15" spans="4:12" x14ac:dyDescent="0.25">
      <c r="D15" s="20" t="s">
        <v>853</v>
      </c>
      <c r="E15" s="18">
        <f>YOBEL!I19</f>
        <v>362.19999999999982</v>
      </c>
      <c r="H15" s="16"/>
      <c r="I15" s="16" t="s">
        <v>863</v>
      </c>
      <c r="J15" s="17"/>
      <c r="K15" s="16"/>
      <c r="L15" s="16"/>
    </row>
    <row r="16" spans="4:12" x14ac:dyDescent="0.25">
      <c r="D16" s="20" t="s">
        <v>854</v>
      </c>
      <c r="E16" s="18">
        <f>aldia!K41</f>
        <v>359.36999999999989</v>
      </c>
      <c r="H16" s="16"/>
      <c r="I16" s="16"/>
      <c r="J16" s="17"/>
      <c r="K16" s="16"/>
      <c r="L16" s="16"/>
    </row>
    <row r="17" spans="4:12" x14ac:dyDescent="0.25">
      <c r="D17" s="20" t="s">
        <v>855</v>
      </c>
      <c r="E17" s="18">
        <f>'plasticos Ester'!I28</f>
        <v>51</v>
      </c>
      <c r="H17" s="16"/>
      <c r="I17" s="16"/>
      <c r="J17" s="17"/>
      <c r="K17" s="16"/>
      <c r="L17" s="16"/>
    </row>
    <row r="18" spans="4:12" x14ac:dyDescent="0.25">
      <c r="D18" s="20" t="s">
        <v>856</v>
      </c>
      <c r="E18" s="18">
        <f>sear!J26</f>
        <v>417</v>
      </c>
      <c r="H18" s="16"/>
      <c r="I18" s="16"/>
      <c r="J18" s="17"/>
      <c r="K18" s="16"/>
      <c r="L18" s="16"/>
    </row>
    <row r="19" spans="4:12" x14ac:dyDescent="0.25">
      <c r="D19" s="20" t="s">
        <v>857</v>
      </c>
      <c r="E19" s="18">
        <f>'OTROS CLIENTES 2.'!J26</f>
        <v>199.69999999999982</v>
      </c>
      <c r="H19" s="16"/>
      <c r="I19" s="16"/>
      <c r="J19" s="17"/>
      <c r="K19" s="16"/>
      <c r="L19" s="16"/>
    </row>
    <row r="20" spans="4:12" x14ac:dyDescent="0.25">
      <c r="D20" s="20" t="s">
        <v>858</v>
      </c>
      <c r="E20" s="18">
        <f>empetrans!J26</f>
        <v>252.5</v>
      </c>
      <c r="H20" s="16"/>
      <c r="I20" s="16"/>
      <c r="J20" s="17"/>
      <c r="K20" s="16"/>
      <c r="L20" s="16"/>
    </row>
    <row r="21" spans="4:12" x14ac:dyDescent="0.25">
      <c r="D21" s="20" t="s">
        <v>859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860</v>
      </c>
      <c r="E22" s="18"/>
      <c r="H22" s="16"/>
      <c r="I22" s="16"/>
      <c r="J22" s="17"/>
      <c r="K22" s="16"/>
      <c r="L22" s="16"/>
    </row>
    <row r="23" spans="4:12" x14ac:dyDescent="0.25">
      <c r="D23" s="20" t="s">
        <v>861</v>
      </c>
      <c r="E23" s="18"/>
      <c r="H23" s="16"/>
      <c r="I23" s="16"/>
      <c r="J23" s="17"/>
      <c r="K23" s="16"/>
      <c r="L23" s="16"/>
    </row>
    <row r="24" spans="4:12" x14ac:dyDescent="0.25">
      <c r="D24" s="20" t="s">
        <v>862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863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864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865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905</v>
      </c>
      <c r="E28" s="18">
        <f>BENAVIDES!I36</f>
        <v>45.400000000000091</v>
      </c>
      <c r="H28" s="16"/>
      <c r="I28" s="16"/>
      <c r="J28" s="17"/>
      <c r="K28" s="16"/>
      <c r="L28" s="16"/>
    </row>
    <row r="29" spans="4:12" x14ac:dyDescent="0.25">
      <c r="D29" s="302" t="s">
        <v>906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907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62" t="s">
        <v>514</v>
      </c>
      <c r="E32" s="376">
        <f>SUM(E5:E31)</f>
        <v>7252.6068999999979</v>
      </c>
      <c r="H32" s="16"/>
      <c r="I32" s="16"/>
      <c r="J32" s="377">
        <f>SUM(J5:J31)</f>
        <v>6349.92</v>
      </c>
      <c r="K32" s="16"/>
      <c r="L32" s="16"/>
    </row>
    <row r="33" spans="4:12" x14ac:dyDescent="0.25">
      <c r="D33" s="362"/>
      <c r="E33" s="376"/>
      <c r="H33" s="378" t="s">
        <v>306</v>
      </c>
      <c r="I33" s="378"/>
      <c r="J33" s="377"/>
      <c r="K33" s="16"/>
      <c r="L33" s="16"/>
    </row>
    <row r="38" spans="4:12" x14ac:dyDescent="0.25">
      <c r="D38" s="28" t="s">
        <v>832</v>
      </c>
      <c r="I38" s="367" t="s">
        <v>832</v>
      </c>
      <c r="J38" s="367"/>
      <c r="K38" s="367"/>
    </row>
    <row r="39" spans="4:12" x14ac:dyDescent="0.25">
      <c r="D39" s="374" t="s">
        <v>1</v>
      </c>
      <c r="E39" s="374"/>
      <c r="H39" s="375" t="s">
        <v>1</v>
      </c>
      <c r="I39" s="375"/>
      <c r="J39" s="375"/>
      <c r="K39" s="375"/>
      <c r="L39" s="375"/>
    </row>
    <row r="40" spans="4:12" x14ac:dyDescent="0.25">
      <c r="D40" s="51" t="s">
        <v>833</v>
      </c>
      <c r="E40" s="51" t="s">
        <v>834</v>
      </c>
      <c r="H40" s="303" t="s">
        <v>228</v>
      </c>
      <c r="I40" s="303" t="s">
        <v>835</v>
      </c>
      <c r="J40" s="303" t="s">
        <v>8</v>
      </c>
      <c r="K40" s="303" t="s">
        <v>836</v>
      </c>
      <c r="L40" s="303"/>
    </row>
    <row r="41" spans="4:12" x14ac:dyDescent="0.25">
      <c r="D41" s="301" t="s">
        <v>837</v>
      </c>
      <c r="E41" s="10">
        <f>mensualidades!G21</f>
        <v>20</v>
      </c>
      <c r="H41" s="16"/>
      <c r="I41" s="16" t="s">
        <v>838</v>
      </c>
      <c r="J41" s="17">
        <v>140</v>
      </c>
      <c r="K41" s="16"/>
      <c r="L41" s="16"/>
    </row>
    <row r="42" spans="4:12" x14ac:dyDescent="0.25">
      <c r="D42" s="20" t="s">
        <v>839</v>
      </c>
      <c r="E42" s="18">
        <f>agripac!V56</f>
        <v>0</v>
      </c>
      <c r="H42" s="16"/>
      <c r="I42" s="16" t="s">
        <v>840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125.20000000000005</v>
      </c>
      <c r="H43" s="16"/>
      <c r="I43" s="16" t="s">
        <v>841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842</v>
      </c>
      <c r="J44" s="17">
        <v>700</v>
      </c>
      <c r="K44" s="16"/>
      <c r="L44" s="16"/>
    </row>
    <row r="45" spans="4:12" x14ac:dyDescent="0.25">
      <c r="D45" s="20" t="s">
        <v>843</v>
      </c>
      <c r="E45" s="18">
        <f>familia!J52</f>
        <v>72.100000000000023</v>
      </c>
      <c r="H45" s="16"/>
      <c r="I45" s="16" t="s">
        <v>844</v>
      </c>
      <c r="J45" s="17">
        <v>10</v>
      </c>
      <c r="K45" s="16"/>
      <c r="L45" s="16"/>
    </row>
    <row r="46" spans="4:12" x14ac:dyDescent="0.25">
      <c r="D46" s="20" t="s">
        <v>853</v>
      </c>
      <c r="E46" s="18">
        <f>UNIVIAST!V24</f>
        <v>52.200000000000045</v>
      </c>
      <c r="H46" s="16"/>
      <c r="I46" s="16" t="s">
        <v>846</v>
      </c>
      <c r="J46" s="17">
        <v>250</v>
      </c>
      <c r="K46" s="16"/>
      <c r="L46" s="16"/>
    </row>
    <row r="47" spans="4:12" x14ac:dyDescent="0.25">
      <c r="D47" s="20" t="s">
        <v>847</v>
      </c>
      <c r="E47" s="18">
        <f>holtrans!U15</f>
        <v>0</v>
      </c>
      <c r="H47" s="16"/>
      <c r="I47" s="16" t="s">
        <v>848</v>
      </c>
      <c r="J47" s="17">
        <v>200</v>
      </c>
      <c r="K47" s="16"/>
      <c r="L47" s="16"/>
    </row>
    <row r="48" spans="4:12" x14ac:dyDescent="0.25">
      <c r="D48" s="20" t="s">
        <v>849</v>
      </c>
      <c r="E48" s="18">
        <f>nestle!T66</f>
        <v>206.5</v>
      </c>
      <c r="H48" s="16"/>
      <c r="I48" s="16" t="s">
        <v>866</v>
      </c>
      <c r="J48" s="17">
        <v>470.4</v>
      </c>
      <c r="K48" s="16"/>
      <c r="L48" s="16"/>
    </row>
    <row r="49" spans="4:12" x14ac:dyDescent="0.25">
      <c r="D49" s="20" t="s">
        <v>851</v>
      </c>
      <c r="E49" s="18">
        <f>'detergente '!S17</f>
        <v>0</v>
      </c>
      <c r="H49" s="16"/>
      <c r="I49" s="16" t="s">
        <v>852</v>
      </c>
      <c r="J49" s="17">
        <v>940</v>
      </c>
      <c r="K49" s="16"/>
      <c r="L49" s="16"/>
    </row>
    <row r="50" spans="4:12" x14ac:dyDescent="0.25">
      <c r="D50" s="20" t="s">
        <v>434</v>
      </c>
      <c r="E50" s="18">
        <f>PARAISO!J48</f>
        <v>0</v>
      </c>
      <c r="H50" s="16"/>
      <c r="I50" s="16" t="s">
        <v>795</v>
      </c>
      <c r="J50" s="17">
        <f>'OTROS GASTOS'!H18</f>
        <v>0</v>
      </c>
      <c r="K50" s="16"/>
      <c r="L50" s="16"/>
    </row>
    <row r="51" spans="4:12" x14ac:dyDescent="0.25">
      <c r="D51" s="20" t="s">
        <v>867</v>
      </c>
      <c r="E51" s="18">
        <f>YOBEL!T19</f>
        <v>0</v>
      </c>
      <c r="H51" s="16"/>
      <c r="I51" s="16" t="s">
        <v>868</v>
      </c>
      <c r="J51" s="17">
        <v>36.1</v>
      </c>
      <c r="K51" s="16"/>
      <c r="L51" s="16"/>
    </row>
    <row r="52" spans="4:12" x14ac:dyDescent="0.25">
      <c r="D52" s="20" t="s">
        <v>854</v>
      </c>
      <c r="E52" s="18">
        <f>aldia!Z42</f>
        <v>0</v>
      </c>
      <c r="H52" s="16"/>
      <c r="I52" s="16"/>
      <c r="J52" s="17"/>
      <c r="K52" s="16"/>
      <c r="L52" s="16"/>
    </row>
    <row r="53" spans="4:12" x14ac:dyDescent="0.25">
      <c r="D53" s="20" t="s">
        <v>855</v>
      </c>
      <c r="E53" s="18">
        <f>'plasticos Ester'!S28</f>
        <v>16.699999999999989</v>
      </c>
      <c r="H53" s="16"/>
      <c r="I53" s="16"/>
      <c r="J53" s="17"/>
      <c r="K53" s="16"/>
      <c r="L53" s="16"/>
    </row>
    <row r="54" spans="4:12" x14ac:dyDescent="0.25">
      <c r="D54" s="20" t="s">
        <v>869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857</v>
      </c>
      <c r="E55" s="18">
        <f>'OTROS CLIENTES 2.'!U26</f>
        <v>74.399999999999977</v>
      </c>
      <c r="H55" s="16"/>
      <c r="I55" s="16"/>
      <c r="J55" s="17"/>
      <c r="K55" s="16"/>
      <c r="L55" s="16"/>
    </row>
    <row r="56" spans="4:12" x14ac:dyDescent="0.25">
      <c r="D56" s="20" t="s">
        <v>870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871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860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861</v>
      </c>
      <c r="E59" s="18" t="e">
        <f>#REF!</f>
        <v>#REF!</v>
      </c>
      <c r="H59" s="16"/>
      <c r="I59" s="16"/>
      <c r="J59" s="17"/>
      <c r="K59" s="16"/>
      <c r="L59" s="16"/>
    </row>
    <row r="60" spans="4:12" x14ac:dyDescent="0.25">
      <c r="D60" s="20" t="s">
        <v>862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872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865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62" t="s">
        <v>514</v>
      </c>
      <c r="E63" s="376" t="e">
        <f>SUM(E41:E62)</f>
        <v>#REF!</v>
      </c>
      <c r="H63" s="16"/>
      <c r="I63" s="16"/>
      <c r="J63" s="17"/>
      <c r="K63" s="16"/>
      <c r="L63" s="16"/>
    </row>
    <row r="64" spans="4:12" x14ac:dyDescent="0.25">
      <c r="D64" s="362"/>
      <c r="E64" s="376"/>
      <c r="H64" s="378" t="s">
        <v>306</v>
      </c>
      <c r="I64" s="378"/>
      <c r="J64" s="46">
        <f>SUM(J41:J63)</f>
        <v>2928.5</v>
      </c>
      <c r="K64" s="16"/>
      <c r="L64" s="16"/>
    </row>
    <row r="68" spans="4:12" x14ac:dyDescent="0.25">
      <c r="D68" s="28" t="s">
        <v>873</v>
      </c>
      <c r="I68" s="367" t="s">
        <v>832</v>
      </c>
      <c r="J68" s="367"/>
      <c r="K68" s="367"/>
    </row>
    <row r="69" spans="4:12" x14ac:dyDescent="0.25">
      <c r="D69" s="374" t="s">
        <v>18</v>
      </c>
      <c r="E69" s="374"/>
      <c r="H69" s="375" t="s">
        <v>18</v>
      </c>
      <c r="I69" s="375"/>
      <c r="J69" s="375"/>
      <c r="K69" s="375"/>
      <c r="L69" s="375"/>
    </row>
    <row r="70" spans="4:12" x14ac:dyDescent="0.25">
      <c r="D70" s="51" t="s">
        <v>833</v>
      </c>
      <c r="E70" s="51" t="s">
        <v>834</v>
      </c>
      <c r="H70" s="303" t="s">
        <v>228</v>
      </c>
      <c r="I70" s="303" t="s">
        <v>835</v>
      </c>
      <c r="J70" s="303" t="s">
        <v>8</v>
      </c>
      <c r="K70" s="303" t="s">
        <v>836</v>
      </c>
      <c r="L70" s="303"/>
    </row>
    <row r="71" spans="4:12" x14ac:dyDescent="0.25">
      <c r="D71" s="301" t="s">
        <v>837</v>
      </c>
      <c r="E71" s="10">
        <f>mensualidades!G67</f>
        <v>0</v>
      </c>
      <c r="H71" s="16"/>
      <c r="I71" s="16" t="s">
        <v>838</v>
      </c>
      <c r="J71" s="17">
        <v>140</v>
      </c>
      <c r="K71" s="16">
        <v>1189</v>
      </c>
      <c r="L71" s="16"/>
    </row>
    <row r="72" spans="4:12" x14ac:dyDescent="0.25">
      <c r="D72" s="20" t="s">
        <v>839</v>
      </c>
      <c r="E72" s="18">
        <f>agripac!J117</f>
        <v>0</v>
      </c>
      <c r="H72" s="16"/>
      <c r="I72" s="16" t="s">
        <v>840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841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842</v>
      </c>
      <c r="J74" s="17">
        <v>700</v>
      </c>
      <c r="K74" s="16">
        <v>1194</v>
      </c>
      <c r="L74" s="16"/>
    </row>
    <row r="75" spans="4:12" x14ac:dyDescent="0.25">
      <c r="D75" s="20" t="s">
        <v>843</v>
      </c>
      <c r="E75" s="18">
        <f>familia!J79</f>
        <v>0</v>
      </c>
      <c r="H75" s="16"/>
      <c r="I75" s="16" t="s">
        <v>844</v>
      </c>
      <c r="J75" s="17">
        <v>5</v>
      </c>
      <c r="K75" s="16"/>
      <c r="L75" s="16"/>
    </row>
    <row r="76" spans="4:12" x14ac:dyDescent="0.25">
      <c r="D76" s="20" t="s">
        <v>853</v>
      </c>
      <c r="E76" s="18">
        <f>UNIVIAST!J52</f>
        <v>0</v>
      </c>
      <c r="H76" s="16"/>
      <c r="I76" s="16" t="s">
        <v>846</v>
      </c>
      <c r="J76" s="17">
        <v>150</v>
      </c>
      <c r="K76" s="16">
        <v>1160</v>
      </c>
      <c r="L76" s="16"/>
    </row>
    <row r="77" spans="4:12" x14ac:dyDescent="0.25">
      <c r="D77" s="20" t="s">
        <v>847</v>
      </c>
      <c r="E77" s="18">
        <f>holtrans!J34</f>
        <v>0</v>
      </c>
      <c r="H77" s="16"/>
      <c r="I77" s="16" t="s">
        <v>848</v>
      </c>
      <c r="J77" s="17">
        <v>200</v>
      </c>
      <c r="K77" s="16">
        <v>1136</v>
      </c>
      <c r="L77" s="16"/>
    </row>
    <row r="78" spans="4:12" x14ac:dyDescent="0.25">
      <c r="D78" s="20" t="s">
        <v>849</v>
      </c>
      <c r="E78" s="18">
        <f>nestle!I134</f>
        <v>0</v>
      </c>
      <c r="H78" s="16"/>
      <c r="I78" s="16" t="s">
        <v>866</v>
      </c>
      <c r="J78" s="17">
        <v>470.41</v>
      </c>
      <c r="K78" s="16">
        <v>1184</v>
      </c>
      <c r="L78" s="16"/>
    </row>
    <row r="79" spans="4:12" x14ac:dyDescent="0.25">
      <c r="D79" s="20" t="s">
        <v>851</v>
      </c>
      <c r="E79" s="18">
        <f>'detergente '!I38</f>
        <v>0</v>
      </c>
      <c r="H79" s="16"/>
      <c r="I79" s="16" t="s">
        <v>852</v>
      </c>
      <c r="J79" s="17">
        <v>1054.82</v>
      </c>
      <c r="K79" s="16">
        <v>1146</v>
      </c>
      <c r="L79" s="16"/>
    </row>
    <row r="80" spans="4:12" x14ac:dyDescent="0.25">
      <c r="D80" s="20" t="s">
        <v>434</v>
      </c>
      <c r="E80" s="18">
        <f>PARAISO!J40</f>
        <v>0</v>
      </c>
      <c r="H80" s="16"/>
      <c r="I80" s="16" t="s">
        <v>874</v>
      </c>
      <c r="J80" s="17">
        <v>145</v>
      </c>
      <c r="K80" s="16">
        <v>1146</v>
      </c>
      <c r="L80" s="16"/>
    </row>
    <row r="81" spans="4:12" x14ac:dyDescent="0.25">
      <c r="D81" s="20" t="s">
        <v>867</v>
      </c>
      <c r="E81" s="18">
        <f>YOBEL!I41</f>
        <v>0</v>
      </c>
      <c r="H81" s="16"/>
      <c r="I81" s="16" t="s">
        <v>795</v>
      </c>
      <c r="J81" s="17">
        <f>'OTROS GASTOS'!M18</f>
        <v>759.08</v>
      </c>
      <c r="K81" s="16"/>
      <c r="L81" s="16"/>
    </row>
    <row r="82" spans="4:12" x14ac:dyDescent="0.25">
      <c r="D82" s="20" t="s">
        <v>854</v>
      </c>
      <c r="E82" s="18">
        <f>aldia!K70</f>
        <v>0</v>
      </c>
      <c r="H82" s="16"/>
      <c r="I82" s="16" t="s">
        <v>868</v>
      </c>
      <c r="J82" s="17">
        <v>36.04</v>
      </c>
      <c r="K82" s="16" t="s">
        <v>875</v>
      </c>
      <c r="L82" s="16"/>
    </row>
    <row r="83" spans="4:12" x14ac:dyDescent="0.25">
      <c r="D83" s="20" t="s">
        <v>855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869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857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858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871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860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861</v>
      </c>
      <c r="E89" s="18" t="e">
        <f>#REF!</f>
        <v>#REF!</v>
      </c>
      <c r="H89" s="16"/>
      <c r="I89" s="16"/>
      <c r="J89" s="17"/>
      <c r="K89" s="16"/>
      <c r="L89" s="16"/>
    </row>
    <row r="90" spans="4:12" x14ac:dyDescent="0.25">
      <c r="D90" s="20" t="s">
        <v>862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863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864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865</v>
      </c>
      <c r="E93" s="18">
        <f>IESS!J20</f>
        <v>60.11</v>
      </c>
      <c r="H93" s="16"/>
      <c r="I93" s="16"/>
      <c r="J93" s="17"/>
      <c r="K93" s="16"/>
      <c r="L93" s="16"/>
    </row>
    <row r="94" spans="4:12" x14ac:dyDescent="0.25">
      <c r="D94" s="362" t="s">
        <v>514</v>
      </c>
      <c r="E94" s="376" t="e">
        <f>SUM(E71:E93)</f>
        <v>#REF!</v>
      </c>
      <c r="H94" s="378" t="s">
        <v>306</v>
      </c>
      <c r="I94" s="378"/>
      <c r="J94" s="46">
        <f>SUM(J71:J93)</f>
        <v>3693.35</v>
      </c>
      <c r="K94" s="16"/>
      <c r="L94" s="16"/>
    </row>
    <row r="95" spans="4:12" x14ac:dyDescent="0.25">
      <c r="D95" s="362"/>
      <c r="E95" s="376"/>
    </row>
    <row r="99" spans="4:12" x14ac:dyDescent="0.25">
      <c r="I99" s="367" t="s">
        <v>832</v>
      </c>
      <c r="J99" s="367"/>
      <c r="K99" s="367"/>
    </row>
    <row r="100" spans="4:12" x14ac:dyDescent="0.25">
      <c r="D100" s="28" t="s">
        <v>876</v>
      </c>
      <c r="H100" s="375" t="s">
        <v>19</v>
      </c>
      <c r="I100" s="375"/>
      <c r="J100" s="375"/>
      <c r="K100" s="375"/>
      <c r="L100" s="375"/>
    </row>
    <row r="101" spans="4:12" x14ac:dyDescent="0.25">
      <c r="D101" s="374" t="s">
        <v>19</v>
      </c>
      <c r="E101" s="374"/>
      <c r="H101" s="303" t="s">
        <v>228</v>
      </c>
      <c r="I101" s="303" t="s">
        <v>835</v>
      </c>
      <c r="J101" s="303" t="s">
        <v>8</v>
      </c>
      <c r="K101" s="303" t="s">
        <v>836</v>
      </c>
      <c r="L101" s="303"/>
    </row>
    <row r="102" spans="4:12" x14ac:dyDescent="0.25">
      <c r="D102" s="51" t="s">
        <v>833</v>
      </c>
      <c r="E102" s="51" t="s">
        <v>834</v>
      </c>
      <c r="H102" s="16"/>
      <c r="I102" s="16" t="s">
        <v>838</v>
      </c>
      <c r="J102" s="17">
        <v>330</v>
      </c>
      <c r="K102" s="16"/>
      <c r="L102" s="16"/>
    </row>
    <row r="103" spans="4:12" x14ac:dyDescent="0.25">
      <c r="D103" s="301" t="s">
        <v>837</v>
      </c>
      <c r="E103" s="10">
        <f>mensualidades!P67</f>
        <v>0</v>
      </c>
      <c r="H103" s="16"/>
      <c r="I103" s="16" t="s">
        <v>840</v>
      </c>
      <c r="J103" s="17"/>
      <c r="K103" s="16"/>
      <c r="L103" s="16"/>
    </row>
    <row r="104" spans="4:12" x14ac:dyDescent="0.25">
      <c r="D104" s="20" t="s">
        <v>839</v>
      </c>
      <c r="E104" s="18">
        <f>agripac!V118</f>
        <v>523</v>
      </c>
      <c r="H104" s="16"/>
      <c r="I104" s="16" t="s">
        <v>841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842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844</v>
      </c>
      <c r="J106" s="17">
        <v>10</v>
      </c>
      <c r="K106" s="16"/>
      <c r="L106" s="16"/>
    </row>
    <row r="107" spans="4:12" x14ac:dyDescent="0.25">
      <c r="D107" s="20" t="s">
        <v>843</v>
      </c>
      <c r="E107" s="18">
        <f>familia!J111</f>
        <v>0</v>
      </c>
      <c r="H107" s="16"/>
      <c r="I107" s="16" t="s">
        <v>846</v>
      </c>
      <c r="J107" s="17">
        <v>150</v>
      </c>
      <c r="K107" s="16">
        <v>1206</v>
      </c>
      <c r="L107" s="16"/>
    </row>
    <row r="108" spans="4:12" x14ac:dyDescent="0.25">
      <c r="D108" s="20" t="s">
        <v>853</v>
      </c>
      <c r="E108" s="18">
        <f>UNIVIAST!V52</f>
        <v>0</v>
      </c>
      <c r="H108" s="16"/>
      <c r="I108" s="16" t="s">
        <v>848</v>
      </c>
      <c r="J108" s="17">
        <v>200</v>
      </c>
      <c r="K108" s="16">
        <v>1201</v>
      </c>
      <c r="L108" s="16"/>
    </row>
    <row r="109" spans="4:12" x14ac:dyDescent="0.25">
      <c r="D109" s="20" t="s">
        <v>847</v>
      </c>
      <c r="E109" s="18">
        <f>holtrans!U34</f>
        <v>0</v>
      </c>
      <c r="H109" s="16"/>
      <c r="I109" s="16" t="s">
        <v>866</v>
      </c>
      <c r="J109" s="17">
        <v>470.41</v>
      </c>
      <c r="K109" s="16">
        <v>1220</v>
      </c>
      <c r="L109" s="16"/>
    </row>
    <row r="110" spans="4:12" x14ac:dyDescent="0.25">
      <c r="D110" s="20" t="s">
        <v>849</v>
      </c>
      <c r="E110" s="18">
        <f>nestle!T134</f>
        <v>0</v>
      </c>
      <c r="H110" s="16"/>
      <c r="I110" s="16" t="s">
        <v>852</v>
      </c>
      <c r="J110" s="17">
        <v>1138.3399999999999</v>
      </c>
      <c r="K110" s="16"/>
      <c r="L110" s="16"/>
    </row>
    <row r="111" spans="4:12" x14ac:dyDescent="0.25">
      <c r="D111" s="20" t="s">
        <v>851</v>
      </c>
      <c r="E111" s="18">
        <f>'detergente '!I70</f>
        <v>0</v>
      </c>
      <c r="H111" s="16"/>
      <c r="I111" s="16" t="s">
        <v>874</v>
      </c>
      <c r="J111" s="17">
        <v>69.58</v>
      </c>
      <c r="K111" s="16"/>
      <c r="L111" s="16"/>
    </row>
    <row r="112" spans="4:12" x14ac:dyDescent="0.25">
      <c r="D112" s="20" t="s">
        <v>434</v>
      </c>
      <c r="E112" s="18">
        <f>PARAISO!J40</f>
        <v>0</v>
      </c>
      <c r="H112" s="16"/>
      <c r="I112" s="16" t="s">
        <v>795</v>
      </c>
      <c r="J112" s="17">
        <f>'OTROS GASTOS'!R18</f>
        <v>469.19</v>
      </c>
      <c r="K112" s="16"/>
      <c r="L112" s="16"/>
    </row>
    <row r="113" spans="4:12" x14ac:dyDescent="0.25">
      <c r="D113" s="20" t="s">
        <v>867</v>
      </c>
      <c r="E113" s="18">
        <f>YOBEL!I73</f>
        <v>0</v>
      </c>
      <c r="H113" s="16"/>
      <c r="I113" s="16" t="s">
        <v>868</v>
      </c>
      <c r="J113" s="17">
        <v>36.04</v>
      </c>
      <c r="K113" s="16" t="s">
        <v>875</v>
      </c>
      <c r="L113" s="16"/>
    </row>
    <row r="114" spans="4:12" x14ac:dyDescent="0.25">
      <c r="D114" s="20" t="s">
        <v>854</v>
      </c>
      <c r="E114" s="18">
        <f>aldia!Z71</f>
        <v>0</v>
      </c>
      <c r="H114" s="16"/>
      <c r="I114" s="16" t="s">
        <v>877</v>
      </c>
      <c r="J114" s="17">
        <v>85</v>
      </c>
      <c r="K114" s="16">
        <v>1225</v>
      </c>
      <c r="L114" s="16"/>
    </row>
    <row r="115" spans="4:12" x14ac:dyDescent="0.25">
      <c r="D115" s="20" t="s">
        <v>855</v>
      </c>
      <c r="E115" s="18">
        <f>'plasticos Ester'!S66</f>
        <v>0</v>
      </c>
      <c r="H115" s="16"/>
      <c r="I115" s="16" t="s">
        <v>878</v>
      </c>
      <c r="J115" s="17">
        <f>NOMINA!Q18</f>
        <v>0</v>
      </c>
      <c r="K115" s="16"/>
      <c r="L115" s="16"/>
    </row>
    <row r="116" spans="4:12" x14ac:dyDescent="0.25">
      <c r="D116" s="20" t="s">
        <v>869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857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858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871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860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861</v>
      </c>
      <c r="E121" s="18" t="e">
        <f>#REF!</f>
        <v>#REF!</v>
      </c>
      <c r="H121" s="16"/>
      <c r="I121" s="16"/>
      <c r="J121" s="17"/>
      <c r="K121" s="16"/>
      <c r="L121" s="16"/>
    </row>
    <row r="122" spans="4:12" x14ac:dyDescent="0.25">
      <c r="D122" s="20" t="s">
        <v>862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863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864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865</v>
      </c>
      <c r="E125" s="18">
        <f>IESS!N38</f>
        <v>0</v>
      </c>
      <c r="H125" s="378" t="s">
        <v>306</v>
      </c>
      <c r="I125" s="378"/>
      <c r="J125" s="46">
        <f>SUM(J102:J124)</f>
        <v>3481.4900000000002</v>
      </c>
      <c r="K125" s="16"/>
      <c r="L125" s="16"/>
    </row>
    <row r="126" spans="4:12" x14ac:dyDescent="0.25">
      <c r="D126" s="362" t="s">
        <v>514</v>
      </c>
      <c r="E126" s="376" t="e">
        <f>SUM(E103:E125)</f>
        <v>#REF!</v>
      </c>
    </row>
    <row r="127" spans="4:12" x14ac:dyDescent="0.25">
      <c r="D127" s="362"/>
      <c r="E127" s="376"/>
    </row>
    <row r="129" spans="4:12" x14ac:dyDescent="0.25">
      <c r="I129" s="367" t="s">
        <v>832</v>
      </c>
      <c r="J129" s="367"/>
      <c r="K129" s="367"/>
    </row>
    <row r="130" spans="4:12" x14ac:dyDescent="0.25">
      <c r="D130" s="28" t="s">
        <v>879</v>
      </c>
      <c r="H130" s="375" t="s">
        <v>130</v>
      </c>
      <c r="I130" s="375"/>
      <c r="J130" s="375"/>
      <c r="K130" s="375"/>
      <c r="L130" s="375"/>
    </row>
    <row r="131" spans="4:12" x14ac:dyDescent="0.25">
      <c r="D131" s="374" t="s">
        <v>130</v>
      </c>
      <c r="E131" s="374"/>
      <c r="H131" s="303" t="s">
        <v>228</v>
      </c>
      <c r="I131" s="303" t="s">
        <v>835</v>
      </c>
      <c r="J131" s="303" t="s">
        <v>8</v>
      </c>
      <c r="K131" s="303" t="s">
        <v>836</v>
      </c>
      <c r="L131" s="303"/>
    </row>
    <row r="132" spans="4:12" x14ac:dyDescent="0.25">
      <c r="D132" s="51" t="s">
        <v>833</v>
      </c>
      <c r="E132" s="51" t="s">
        <v>834</v>
      </c>
      <c r="H132" s="16"/>
      <c r="I132" s="16" t="s">
        <v>838</v>
      </c>
      <c r="J132" s="17">
        <v>100</v>
      </c>
      <c r="K132" s="16">
        <v>1290</v>
      </c>
      <c r="L132" s="16"/>
    </row>
    <row r="133" spans="4:12" x14ac:dyDescent="0.25">
      <c r="D133" s="301" t="s">
        <v>837</v>
      </c>
      <c r="E133" s="10">
        <f>mensualidades!G94</f>
        <v>0</v>
      </c>
      <c r="H133" s="16"/>
      <c r="I133" s="16" t="s">
        <v>840</v>
      </c>
      <c r="J133" s="17"/>
      <c r="K133" s="16"/>
      <c r="L133" s="16"/>
    </row>
    <row r="134" spans="4:12" x14ac:dyDescent="0.25">
      <c r="D134" s="20" t="s">
        <v>839</v>
      </c>
      <c r="E134" s="18">
        <f>agripac!J175</f>
        <v>464.51000000000022</v>
      </c>
      <c r="H134" s="16"/>
      <c r="I134" s="16" t="s">
        <v>841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842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844</v>
      </c>
      <c r="J136" s="17"/>
      <c r="K136" s="16"/>
      <c r="L136" s="16"/>
    </row>
    <row r="137" spans="4:12" x14ac:dyDescent="0.25">
      <c r="D137" s="20" t="s">
        <v>843</v>
      </c>
      <c r="E137" s="18">
        <f>familia!J131</f>
        <v>0</v>
      </c>
      <c r="H137" s="16"/>
      <c r="I137" s="16" t="s">
        <v>846</v>
      </c>
      <c r="J137" s="17">
        <v>150</v>
      </c>
      <c r="K137" s="16"/>
      <c r="L137" s="16"/>
    </row>
    <row r="138" spans="4:12" x14ac:dyDescent="0.25">
      <c r="D138" s="20" t="s">
        <v>853</v>
      </c>
      <c r="E138" s="18">
        <f>UNIVIAST!J80</f>
        <v>69.599999999999909</v>
      </c>
      <c r="H138" s="16"/>
      <c r="I138" s="16" t="s">
        <v>848</v>
      </c>
      <c r="J138" s="17">
        <v>200</v>
      </c>
      <c r="K138" s="16"/>
      <c r="L138" s="16"/>
    </row>
    <row r="139" spans="4:12" x14ac:dyDescent="0.25">
      <c r="D139" s="20" t="s">
        <v>847</v>
      </c>
      <c r="E139" s="18">
        <f>holtrans!J52</f>
        <v>0</v>
      </c>
      <c r="H139" s="16"/>
      <c r="I139" s="16" t="s">
        <v>866</v>
      </c>
      <c r="J139" s="17">
        <v>486.64</v>
      </c>
      <c r="K139" s="16"/>
      <c r="L139" s="16"/>
    </row>
    <row r="140" spans="4:12" x14ac:dyDescent="0.25">
      <c r="D140" s="20" t="s">
        <v>849</v>
      </c>
      <c r="E140" s="18">
        <f>nestle!I202</f>
        <v>956.5</v>
      </c>
      <c r="H140" s="16"/>
      <c r="I140" s="16" t="s">
        <v>852</v>
      </c>
      <c r="J140" s="17">
        <v>1168.76</v>
      </c>
      <c r="K140" s="16">
        <v>1250</v>
      </c>
      <c r="L140" s="16"/>
    </row>
    <row r="141" spans="4:12" x14ac:dyDescent="0.25">
      <c r="D141" s="20" t="s">
        <v>851</v>
      </c>
      <c r="E141" s="18">
        <f>'detergente '!I59</f>
        <v>0</v>
      </c>
      <c r="H141" s="16"/>
      <c r="I141" s="16" t="s">
        <v>874</v>
      </c>
      <c r="J141" s="17"/>
      <c r="K141" s="16"/>
      <c r="L141" s="16"/>
    </row>
    <row r="142" spans="4:12" x14ac:dyDescent="0.25">
      <c r="D142" s="20" t="s">
        <v>434</v>
      </c>
      <c r="E142" s="18">
        <f>PARAISO!J64</f>
        <v>0</v>
      </c>
      <c r="H142" s="16"/>
      <c r="I142" s="16" t="s">
        <v>795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867</v>
      </c>
      <c r="E143" s="18">
        <f>YOBEL!I63</f>
        <v>0</v>
      </c>
      <c r="H143" s="16"/>
      <c r="I143" s="16" t="s">
        <v>868</v>
      </c>
      <c r="J143" s="17">
        <v>36.020000000000003</v>
      </c>
      <c r="K143" s="16"/>
      <c r="L143" s="16"/>
    </row>
    <row r="144" spans="4:12" x14ac:dyDescent="0.25">
      <c r="D144" s="20" t="s">
        <v>854</v>
      </c>
      <c r="E144" s="18">
        <f>aldia!K100</f>
        <v>0</v>
      </c>
      <c r="H144" s="16"/>
      <c r="I144" s="16"/>
      <c r="J144" s="17"/>
      <c r="K144" s="16"/>
      <c r="L144" s="16"/>
    </row>
    <row r="145" spans="4:12" x14ac:dyDescent="0.25">
      <c r="D145" s="20" t="s">
        <v>855</v>
      </c>
      <c r="E145" s="18">
        <f>'plasticos Ester'!I98</f>
        <v>0</v>
      </c>
      <c r="H145" s="16"/>
      <c r="I145" s="16" t="s">
        <v>880</v>
      </c>
      <c r="J145" s="17">
        <f>NOMINA!C39</f>
        <v>665</v>
      </c>
      <c r="K145" s="16"/>
      <c r="L145" s="16"/>
    </row>
    <row r="146" spans="4:12" x14ac:dyDescent="0.25">
      <c r="D146" s="20" t="s">
        <v>869</v>
      </c>
      <c r="E146" s="18">
        <f>sear!J84</f>
        <v>79.799999999999955</v>
      </c>
      <c r="H146" s="16"/>
      <c r="I146" s="16" t="s">
        <v>866</v>
      </c>
      <c r="J146" s="17">
        <v>486.64</v>
      </c>
      <c r="K146" s="16"/>
      <c r="L146" s="16"/>
    </row>
    <row r="147" spans="4:12" x14ac:dyDescent="0.25">
      <c r="D147" s="20" t="s">
        <v>857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858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871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860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861</v>
      </c>
      <c r="E151" s="18" t="e">
        <f>#REF!</f>
        <v>#REF!</v>
      </c>
      <c r="H151" s="16"/>
      <c r="I151" s="16"/>
      <c r="J151" s="17"/>
      <c r="K151" s="16"/>
      <c r="L151" s="16"/>
    </row>
    <row r="152" spans="4:12" x14ac:dyDescent="0.25">
      <c r="D152" s="20" t="s">
        <v>862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863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864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865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62" t="s">
        <v>514</v>
      </c>
      <c r="E156" s="376" t="e">
        <f>SUM(E133:E155)</f>
        <v>#REF!</v>
      </c>
      <c r="H156" s="378" t="s">
        <v>306</v>
      </c>
      <c r="I156" s="378"/>
      <c r="J156" s="46">
        <f>SUM(J132:J155)</f>
        <v>4130.47</v>
      </c>
      <c r="K156" s="16"/>
      <c r="L156" s="16"/>
    </row>
    <row r="157" spans="4:12" x14ac:dyDescent="0.25">
      <c r="D157" s="362"/>
      <c r="E157" s="376"/>
    </row>
    <row r="160" spans="4:12" x14ac:dyDescent="0.25">
      <c r="I160" s="367" t="s">
        <v>832</v>
      </c>
      <c r="J160" s="367"/>
      <c r="K160" s="367"/>
    </row>
    <row r="161" spans="4:12" x14ac:dyDescent="0.25">
      <c r="D161" s="28" t="s">
        <v>879</v>
      </c>
      <c r="H161" s="375" t="s">
        <v>21</v>
      </c>
      <c r="I161" s="375"/>
      <c r="J161" s="375"/>
      <c r="K161" s="375"/>
      <c r="L161" s="375"/>
    </row>
    <row r="162" spans="4:12" x14ac:dyDescent="0.25">
      <c r="D162" s="374" t="s">
        <v>684</v>
      </c>
      <c r="E162" s="374"/>
      <c r="H162" s="303" t="s">
        <v>228</v>
      </c>
      <c r="I162" s="303" t="s">
        <v>835</v>
      </c>
      <c r="J162" s="303" t="s">
        <v>8</v>
      </c>
      <c r="K162" s="303" t="s">
        <v>836</v>
      </c>
      <c r="L162" s="303"/>
    </row>
    <row r="163" spans="4:12" x14ac:dyDescent="0.25">
      <c r="D163" s="51" t="s">
        <v>833</v>
      </c>
      <c r="E163" s="51" t="s">
        <v>834</v>
      </c>
      <c r="H163" s="16"/>
      <c r="I163" s="16" t="s">
        <v>838</v>
      </c>
      <c r="J163" s="17">
        <v>165</v>
      </c>
      <c r="K163" s="16"/>
      <c r="L163" s="16"/>
    </row>
    <row r="164" spans="4:12" x14ac:dyDescent="0.25">
      <c r="D164" s="301" t="s">
        <v>837</v>
      </c>
      <c r="E164" s="10">
        <f>mensualidades!P94</f>
        <v>0</v>
      </c>
      <c r="H164" s="16"/>
      <c r="I164" s="16" t="s">
        <v>840</v>
      </c>
      <c r="J164" s="17"/>
      <c r="K164" s="16"/>
      <c r="L164" s="16"/>
    </row>
    <row r="165" spans="4:12" x14ac:dyDescent="0.25">
      <c r="D165" s="20" t="s">
        <v>839</v>
      </c>
      <c r="E165" s="18">
        <f>agripac!V175</f>
        <v>393.81999999999971</v>
      </c>
      <c r="H165" s="16"/>
      <c r="I165" s="16" t="s">
        <v>841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842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844</v>
      </c>
      <c r="J167" s="17"/>
      <c r="K167" s="16"/>
      <c r="L167" s="16"/>
    </row>
    <row r="168" spans="4:12" x14ac:dyDescent="0.25">
      <c r="D168" s="20" t="s">
        <v>843</v>
      </c>
      <c r="E168" s="18">
        <f>familia!J159</f>
        <v>0</v>
      </c>
      <c r="H168" s="16"/>
      <c r="I168" s="16" t="s">
        <v>846</v>
      </c>
      <c r="J168" s="17">
        <v>150</v>
      </c>
      <c r="K168" s="16">
        <v>1311</v>
      </c>
      <c r="L168" s="16"/>
    </row>
    <row r="169" spans="4:12" x14ac:dyDescent="0.25">
      <c r="D169" s="20" t="s">
        <v>853</v>
      </c>
      <c r="E169" s="18">
        <f>UNIVIAST!V80</f>
        <v>65.899999999999977</v>
      </c>
      <c r="H169" s="16"/>
      <c r="I169" s="16" t="s">
        <v>848</v>
      </c>
      <c r="J169" s="17">
        <v>200</v>
      </c>
      <c r="K169" s="16">
        <v>1291</v>
      </c>
      <c r="L169" s="16"/>
    </row>
    <row r="170" spans="4:12" x14ac:dyDescent="0.25">
      <c r="D170" s="20" t="s">
        <v>847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849</v>
      </c>
      <c r="E171" s="18">
        <f>nestle!T202</f>
        <v>1428.25</v>
      </c>
      <c r="H171" s="16"/>
      <c r="I171" s="16" t="s">
        <v>852</v>
      </c>
      <c r="J171" s="17">
        <v>1040</v>
      </c>
      <c r="K171" s="16">
        <v>1304</v>
      </c>
      <c r="L171" s="16"/>
    </row>
    <row r="172" spans="4:12" x14ac:dyDescent="0.25">
      <c r="D172" s="20" t="s">
        <v>851</v>
      </c>
      <c r="E172" s="18">
        <f>'detergente '!S59</f>
        <v>226</v>
      </c>
      <c r="H172" s="16"/>
      <c r="I172" s="16" t="s">
        <v>874</v>
      </c>
      <c r="J172" s="17"/>
      <c r="K172" s="16"/>
      <c r="L172" s="16"/>
    </row>
    <row r="173" spans="4:12" x14ac:dyDescent="0.25">
      <c r="D173" s="20" t="s">
        <v>434</v>
      </c>
      <c r="E173" s="18">
        <f>PARAISO!U64</f>
        <v>0</v>
      </c>
      <c r="H173" s="16"/>
      <c r="I173" s="16" t="s">
        <v>795</v>
      </c>
      <c r="J173" s="17">
        <f>'OTROS GASTOS'!H51</f>
        <v>699.03</v>
      </c>
      <c r="K173" s="16"/>
      <c r="L173" s="16"/>
    </row>
    <row r="174" spans="4:12" x14ac:dyDescent="0.25">
      <c r="D174" s="20" t="s">
        <v>867</v>
      </c>
      <c r="E174" s="18">
        <f>YOBEL!T63</f>
        <v>0</v>
      </c>
      <c r="H174" s="16"/>
      <c r="I174" s="16" t="s">
        <v>868</v>
      </c>
      <c r="J174" s="17">
        <v>36.200000000000003</v>
      </c>
      <c r="K174" s="16" t="s">
        <v>881</v>
      </c>
      <c r="L174" s="16"/>
    </row>
    <row r="175" spans="4:12" x14ac:dyDescent="0.25">
      <c r="D175" s="20" t="s">
        <v>854</v>
      </c>
      <c r="E175" s="18">
        <f>aldia!Z101</f>
        <v>0</v>
      </c>
      <c r="H175" s="16"/>
      <c r="I175" s="16"/>
      <c r="J175" s="17"/>
      <c r="K175" s="16"/>
      <c r="L175" s="16"/>
    </row>
    <row r="176" spans="4:12" x14ac:dyDescent="0.25">
      <c r="D176" s="20" t="s">
        <v>855</v>
      </c>
      <c r="E176" s="18">
        <f>'plasticos Ester'!S97</f>
        <v>0</v>
      </c>
      <c r="H176" s="16"/>
      <c r="I176" s="16" t="s">
        <v>880</v>
      </c>
      <c r="J176" s="17">
        <f>NOMINA!G39</f>
        <v>950</v>
      </c>
      <c r="K176" s="16"/>
      <c r="L176" s="16"/>
    </row>
    <row r="177" spans="4:12" x14ac:dyDescent="0.25">
      <c r="D177" s="20" t="s">
        <v>869</v>
      </c>
      <c r="E177" s="18">
        <f>sear!U84</f>
        <v>54.599999999999909</v>
      </c>
      <c r="H177" s="16"/>
      <c r="I177" s="16" t="s">
        <v>866</v>
      </c>
      <c r="J177" s="17">
        <v>486.64</v>
      </c>
      <c r="K177" s="16">
        <v>1315</v>
      </c>
      <c r="L177" s="16"/>
    </row>
    <row r="178" spans="4:12" x14ac:dyDescent="0.25">
      <c r="D178" s="20" t="s">
        <v>857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858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871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860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861</v>
      </c>
      <c r="E182" s="18" t="e">
        <f>#REF!</f>
        <v>#REF!</v>
      </c>
      <c r="H182" s="16"/>
      <c r="I182" s="16"/>
      <c r="J182" s="17"/>
      <c r="K182" s="16"/>
      <c r="L182" s="16"/>
    </row>
    <row r="183" spans="4:12" x14ac:dyDescent="0.25">
      <c r="D183" s="20" t="s">
        <v>862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863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864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865</v>
      </c>
      <c r="E186" s="18">
        <f>IESS!F66</f>
        <v>0</v>
      </c>
      <c r="H186" s="378" t="s">
        <v>306</v>
      </c>
      <c r="I186" s="378"/>
      <c r="J186" s="46">
        <f>SUM(J163:J185)</f>
        <v>3760.8699999999994</v>
      </c>
      <c r="K186" s="16"/>
      <c r="L186" s="16"/>
    </row>
    <row r="187" spans="4:12" x14ac:dyDescent="0.25">
      <c r="D187" s="362" t="s">
        <v>514</v>
      </c>
      <c r="E187" s="357" t="e">
        <f>SUM(E164:E186)</f>
        <v>#REF!</v>
      </c>
    </row>
    <row r="188" spans="4:12" x14ac:dyDescent="0.25">
      <c r="D188" s="362"/>
      <c r="E188" s="357"/>
    </row>
    <row r="190" spans="4:12" x14ac:dyDescent="0.25">
      <c r="I190" s="367" t="s">
        <v>832</v>
      </c>
      <c r="J190" s="367"/>
      <c r="K190" s="367"/>
    </row>
    <row r="191" spans="4:12" x14ac:dyDescent="0.25">
      <c r="D191" s="28" t="s">
        <v>832</v>
      </c>
      <c r="H191" s="375" t="s">
        <v>74</v>
      </c>
      <c r="I191" s="375"/>
      <c r="J191" s="375"/>
      <c r="K191" s="375"/>
      <c r="L191" s="375"/>
    </row>
    <row r="192" spans="4:12" x14ac:dyDescent="0.25">
      <c r="D192" s="374" t="s">
        <v>74</v>
      </c>
      <c r="E192" s="374"/>
      <c r="H192" s="303" t="s">
        <v>228</v>
      </c>
      <c r="I192" s="303" t="s">
        <v>835</v>
      </c>
      <c r="J192" s="303" t="s">
        <v>8</v>
      </c>
      <c r="K192" s="303" t="s">
        <v>836</v>
      </c>
      <c r="L192" s="303"/>
    </row>
    <row r="193" spans="4:12" x14ac:dyDescent="0.25">
      <c r="D193" s="51" t="s">
        <v>833</v>
      </c>
      <c r="E193" s="51" t="s">
        <v>834</v>
      </c>
      <c r="H193" s="16"/>
      <c r="I193" s="16" t="s">
        <v>838</v>
      </c>
      <c r="J193" s="17">
        <v>120</v>
      </c>
      <c r="K193" s="16"/>
      <c r="L193" s="16"/>
    </row>
    <row r="194" spans="4:12" x14ac:dyDescent="0.25">
      <c r="D194" s="301" t="s">
        <v>837</v>
      </c>
      <c r="E194" s="10">
        <f>mensualidades!G121</f>
        <v>510</v>
      </c>
      <c r="H194" s="16"/>
      <c r="I194" s="16" t="s">
        <v>840</v>
      </c>
      <c r="J194" s="17"/>
      <c r="K194" s="16"/>
      <c r="L194" s="16"/>
    </row>
    <row r="195" spans="4:12" x14ac:dyDescent="0.25">
      <c r="D195" s="20" t="s">
        <v>839</v>
      </c>
      <c r="E195" s="18">
        <f>agripac!J234</f>
        <v>183.42999999999984</v>
      </c>
      <c r="H195" s="16"/>
      <c r="I195" s="16" t="s">
        <v>841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842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844</v>
      </c>
      <c r="J197" s="17"/>
      <c r="K197" s="16"/>
      <c r="L197" s="16"/>
    </row>
    <row r="198" spans="4:12" x14ac:dyDescent="0.25">
      <c r="D198" s="20" t="s">
        <v>843</v>
      </c>
      <c r="E198" s="18">
        <f>familia!J185</f>
        <v>0</v>
      </c>
      <c r="H198" s="16"/>
      <c r="I198" s="16" t="s">
        <v>846</v>
      </c>
      <c r="J198" s="17">
        <v>300</v>
      </c>
      <c r="K198" s="16"/>
      <c r="L198" s="16"/>
    </row>
    <row r="199" spans="4:12" x14ac:dyDescent="0.25">
      <c r="D199" s="20" t="s">
        <v>853</v>
      </c>
      <c r="E199" s="18">
        <f>UNIVIAST!J107</f>
        <v>43.5</v>
      </c>
      <c r="H199" s="16"/>
      <c r="I199" s="16" t="s">
        <v>848</v>
      </c>
      <c r="J199" s="17">
        <v>241.24</v>
      </c>
      <c r="K199" s="16"/>
      <c r="L199" s="16"/>
    </row>
    <row r="200" spans="4:12" x14ac:dyDescent="0.25">
      <c r="D200" s="20" t="s">
        <v>847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849</v>
      </c>
      <c r="E201" s="18">
        <f>nestle!I282</f>
        <v>1925.099000000002</v>
      </c>
      <c r="H201" s="16"/>
      <c r="I201" s="16" t="s">
        <v>852</v>
      </c>
      <c r="J201" s="17">
        <v>1035.97</v>
      </c>
      <c r="K201" s="16"/>
      <c r="L201" s="16"/>
    </row>
    <row r="202" spans="4:12" x14ac:dyDescent="0.25">
      <c r="D202" s="20" t="s">
        <v>882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434</v>
      </c>
      <c r="E203" s="18">
        <f>PARAISO!J87</f>
        <v>17.599999999999994</v>
      </c>
      <c r="H203" s="16"/>
      <c r="I203" s="16" t="s">
        <v>795</v>
      </c>
      <c r="J203" s="17">
        <f>'OTROS GASTOS'!M51</f>
        <v>617.62</v>
      </c>
      <c r="K203" s="16"/>
      <c r="L203" s="16"/>
    </row>
    <row r="204" spans="4:12" x14ac:dyDescent="0.25">
      <c r="D204" s="20" t="s">
        <v>867</v>
      </c>
      <c r="E204" s="18">
        <f>YOBEL!I87</f>
        <v>0</v>
      </c>
      <c r="H204" s="16"/>
      <c r="I204" s="16" t="s">
        <v>868</v>
      </c>
      <c r="J204" s="17">
        <v>36.4</v>
      </c>
      <c r="K204" s="16"/>
      <c r="L204" s="16"/>
    </row>
    <row r="205" spans="4:12" x14ac:dyDescent="0.25">
      <c r="D205" s="20" t="s">
        <v>854</v>
      </c>
      <c r="E205" s="18">
        <f>aldia!K131</f>
        <v>6.6825000000000045</v>
      </c>
      <c r="H205" s="16"/>
      <c r="I205" s="16" t="s">
        <v>866</v>
      </c>
      <c r="J205" s="17">
        <v>486.64</v>
      </c>
      <c r="K205" s="16"/>
      <c r="L205" s="16"/>
    </row>
    <row r="206" spans="4:12" x14ac:dyDescent="0.25">
      <c r="D206" s="20" t="s">
        <v>855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856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857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858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871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860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861</v>
      </c>
      <c r="E212" s="18" t="e">
        <f>#REF!</f>
        <v>#REF!</v>
      </c>
      <c r="H212" s="16"/>
      <c r="I212" s="16"/>
      <c r="J212" s="17"/>
      <c r="K212" s="16"/>
      <c r="L212" s="16"/>
    </row>
    <row r="213" spans="4:12" x14ac:dyDescent="0.25">
      <c r="D213" s="20" t="s">
        <v>862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863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864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865</v>
      </c>
      <c r="E216" s="305">
        <f>IESS!J66</f>
        <v>0</v>
      </c>
      <c r="H216" s="378" t="s">
        <v>306</v>
      </c>
      <c r="I216" s="378"/>
      <c r="J216" s="46">
        <f>SUM(J193:J215)</f>
        <v>3841.89</v>
      </c>
      <c r="K216" s="16"/>
      <c r="L216" s="16"/>
    </row>
    <row r="217" spans="4:12" x14ac:dyDescent="0.25">
      <c r="D217" s="362" t="s">
        <v>514</v>
      </c>
      <c r="E217" s="379" t="e">
        <f>SUM(E194:E216)</f>
        <v>#REF!</v>
      </c>
    </row>
    <row r="218" spans="4:12" x14ac:dyDescent="0.25">
      <c r="D218" s="362"/>
      <c r="E218" s="379"/>
    </row>
    <row r="220" spans="4:12" x14ac:dyDescent="0.25">
      <c r="I220" s="367" t="s">
        <v>832</v>
      </c>
      <c r="J220" s="367"/>
      <c r="K220" s="367"/>
    </row>
    <row r="221" spans="4:12" x14ac:dyDescent="0.25">
      <c r="D221" s="28" t="s">
        <v>832</v>
      </c>
      <c r="H221" s="375" t="s">
        <v>75</v>
      </c>
      <c r="I221" s="375"/>
      <c r="J221" s="375"/>
      <c r="K221" s="375"/>
      <c r="L221" s="375"/>
    </row>
    <row r="222" spans="4:12" x14ac:dyDescent="0.25">
      <c r="D222" s="374" t="s">
        <v>75</v>
      </c>
      <c r="E222" s="374"/>
      <c r="H222" s="303" t="s">
        <v>228</v>
      </c>
      <c r="I222" s="303" t="s">
        <v>835</v>
      </c>
      <c r="J222" s="303" t="s">
        <v>8</v>
      </c>
      <c r="K222" s="303" t="s">
        <v>836</v>
      </c>
      <c r="L222" s="303"/>
    </row>
    <row r="223" spans="4:12" x14ac:dyDescent="0.25">
      <c r="D223" s="51" t="s">
        <v>833</v>
      </c>
      <c r="E223" s="51" t="s">
        <v>834</v>
      </c>
      <c r="H223" s="16"/>
      <c r="I223" s="16" t="s">
        <v>838</v>
      </c>
      <c r="J223" s="17">
        <v>100</v>
      </c>
      <c r="K223" s="16"/>
      <c r="L223" s="16"/>
    </row>
    <row r="224" spans="4:12" x14ac:dyDescent="0.25">
      <c r="D224" s="301" t="s">
        <v>837</v>
      </c>
      <c r="E224" s="10">
        <f>mensualidades!P121</f>
        <v>480</v>
      </c>
      <c r="H224" s="16"/>
      <c r="I224" s="16" t="s">
        <v>840</v>
      </c>
      <c r="J224" s="17"/>
      <c r="K224" s="16"/>
      <c r="L224" s="16"/>
    </row>
    <row r="225" spans="4:12" x14ac:dyDescent="0.25">
      <c r="D225" s="20" t="s">
        <v>839</v>
      </c>
      <c r="E225" s="18">
        <f>agripac!V234</f>
        <v>331.72999999999956</v>
      </c>
      <c r="H225" s="16"/>
      <c r="I225" s="16" t="s">
        <v>841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842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844</v>
      </c>
      <c r="J227" s="17"/>
      <c r="K227" s="16"/>
      <c r="L227" s="16"/>
    </row>
    <row r="228" spans="4:12" x14ac:dyDescent="0.25">
      <c r="D228" s="20" t="s">
        <v>843</v>
      </c>
      <c r="E228" s="18">
        <f>familia!J212</f>
        <v>0</v>
      </c>
      <c r="H228" s="16"/>
      <c r="I228" s="16" t="s">
        <v>846</v>
      </c>
      <c r="J228" s="17">
        <v>300</v>
      </c>
      <c r="K228" s="16"/>
      <c r="L228" s="16"/>
    </row>
    <row r="229" spans="4:12" x14ac:dyDescent="0.25">
      <c r="D229" s="20" t="s">
        <v>853</v>
      </c>
      <c r="E229" s="18">
        <f>UNIVIAST!V107</f>
        <v>34.799999999999955</v>
      </c>
      <c r="H229" s="16"/>
      <c r="I229" s="16" t="s">
        <v>848</v>
      </c>
      <c r="J229" s="17">
        <v>241.26</v>
      </c>
      <c r="K229" s="16"/>
      <c r="L229" s="16"/>
    </row>
    <row r="230" spans="4:12" x14ac:dyDescent="0.25">
      <c r="D230" s="20" t="s">
        <v>847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849</v>
      </c>
      <c r="E231" s="18">
        <f>nestle!T282</f>
        <v>1693.3388999999988</v>
      </c>
      <c r="H231" s="16"/>
      <c r="I231" s="16" t="s">
        <v>852</v>
      </c>
      <c r="J231" s="17">
        <v>1084.57</v>
      </c>
      <c r="K231" s="16"/>
      <c r="L231" s="16"/>
    </row>
    <row r="232" spans="4:12" x14ac:dyDescent="0.25">
      <c r="D232" s="20" t="s">
        <v>851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434</v>
      </c>
      <c r="E233" s="18">
        <f>PARAISO!U87</f>
        <v>0</v>
      </c>
      <c r="H233" s="16"/>
      <c r="I233" s="16" t="s">
        <v>795</v>
      </c>
      <c r="J233" s="17">
        <f>'OTROS GASTOS'!R51</f>
        <v>6126.13</v>
      </c>
      <c r="K233" s="16"/>
      <c r="L233" s="16"/>
    </row>
    <row r="234" spans="4:12" x14ac:dyDescent="0.25">
      <c r="D234" s="20" t="s">
        <v>867</v>
      </c>
      <c r="E234" s="18">
        <f>YOBEL!T87</f>
        <v>35.800000000000011</v>
      </c>
      <c r="H234" s="16"/>
      <c r="I234" s="16" t="s">
        <v>868</v>
      </c>
      <c r="J234" s="17">
        <v>36.04</v>
      </c>
      <c r="K234" s="16"/>
      <c r="L234" s="16"/>
    </row>
    <row r="235" spans="4:12" x14ac:dyDescent="0.25">
      <c r="D235" s="20" t="s">
        <v>854</v>
      </c>
      <c r="E235" s="18">
        <f>aldia!Z132</f>
        <v>41.728499999999713</v>
      </c>
      <c r="H235" s="16"/>
      <c r="I235" s="16" t="s">
        <v>866</v>
      </c>
      <c r="J235" s="17">
        <v>486.64</v>
      </c>
      <c r="K235" s="16"/>
      <c r="L235" s="16"/>
    </row>
    <row r="236" spans="4:12" x14ac:dyDescent="0.25">
      <c r="D236" s="20" t="s">
        <v>855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856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857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858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859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860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861</v>
      </c>
      <c r="E242" s="18" t="e">
        <f>#REF!</f>
        <v>#REF!</v>
      </c>
      <c r="H242" s="16"/>
      <c r="I242" s="16"/>
      <c r="J242" s="17"/>
      <c r="K242" s="16"/>
      <c r="L242" s="16"/>
    </row>
    <row r="243" spans="4:12" x14ac:dyDescent="0.25">
      <c r="D243" s="20" t="s">
        <v>862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863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864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865</v>
      </c>
      <c r="E246" s="305">
        <f>IESS!N66</f>
        <v>0</v>
      </c>
      <c r="H246" s="378" t="s">
        <v>306</v>
      </c>
      <c r="I246" s="378"/>
      <c r="J246" s="46">
        <f>SUM(J223:J245)</f>
        <v>9357.64</v>
      </c>
      <c r="K246" s="16"/>
      <c r="L246" s="16"/>
    </row>
    <row r="247" spans="4:12" x14ac:dyDescent="0.25">
      <c r="D247" s="362" t="s">
        <v>514</v>
      </c>
      <c r="E247" s="379" t="e">
        <f>SUM(E224:E246)</f>
        <v>#REF!</v>
      </c>
    </row>
    <row r="248" spans="4:12" x14ac:dyDescent="0.25">
      <c r="D248" s="362"/>
      <c r="E248" s="379"/>
    </row>
    <row r="250" spans="4:12" x14ac:dyDescent="0.25">
      <c r="I250" s="367" t="s">
        <v>832</v>
      </c>
      <c r="J250" s="367"/>
      <c r="K250" s="367"/>
    </row>
    <row r="251" spans="4:12" x14ac:dyDescent="0.25">
      <c r="D251" s="28" t="s">
        <v>832</v>
      </c>
      <c r="H251" s="375" t="s">
        <v>636</v>
      </c>
      <c r="I251" s="375"/>
      <c r="J251" s="375"/>
      <c r="K251" s="375"/>
      <c r="L251" s="375"/>
    </row>
    <row r="252" spans="4:12" x14ac:dyDescent="0.25">
      <c r="D252" s="374" t="s">
        <v>636</v>
      </c>
      <c r="E252" s="374"/>
      <c r="H252" s="303" t="s">
        <v>228</v>
      </c>
      <c r="I252" s="303" t="s">
        <v>835</v>
      </c>
      <c r="J252" s="303" t="s">
        <v>8</v>
      </c>
      <c r="K252" s="303" t="s">
        <v>836</v>
      </c>
      <c r="L252" s="303"/>
    </row>
    <row r="253" spans="4:12" x14ac:dyDescent="0.25">
      <c r="D253" s="51" t="s">
        <v>833</v>
      </c>
      <c r="E253" s="51" t="s">
        <v>834</v>
      </c>
      <c r="H253" s="16"/>
      <c r="I253" s="16" t="s">
        <v>838</v>
      </c>
      <c r="J253" s="17">
        <v>120</v>
      </c>
      <c r="K253" s="16"/>
      <c r="L253" s="16"/>
    </row>
    <row r="254" spans="4:12" x14ac:dyDescent="0.25">
      <c r="D254" s="301" t="s">
        <v>837</v>
      </c>
      <c r="E254" s="10">
        <f>mensualidades!G152</f>
        <v>1290</v>
      </c>
      <c r="H254" s="16"/>
      <c r="I254" s="16" t="s">
        <v>840</v>
      </c>
      <c r="J254" s="17"/>
      <c r="K254" s="16"/>
      <c r="L254" s="16"/>
    </row>
    <row r="255" spans="4:12" x14ac:dyDescent="0.25">
      <c r="D255" s="20" t="s">
        <v>839</v>
      </c>
      <c r="E255" s="18">
        <f>agripac!J295</f>
        <v>40.949999999999989</v>
      </c>
      <c r="H255" s="16"/>
      <c r="I255" s="16" t="s">
        <v>841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812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844</v>
      </c>
      <c r="J257" s="17"/>
      <c r="K257" s="16"/>
      <c r="L257" s="16"/>
    </row>
    <row r="258" spans="4:12" x14ac:dyDescent="0.25">
      <c r="D258" s="20" t="s">
        <v>843</v>
      </c>
      <c r="E258" s="18">
        <f>familia!J239</f>
        <v>118.70000000000005</v>
      </c>
      <c r="H258" s="16"/>
      <c r="I258" s="16" t="s">
        <v>846</v>
      </c>
      <c r="J258" s="17"/>
      <c r="K258" s="16"/>
      <c r="L258" s="16"/>
    </row>
    <row r="259" spans="4:12" x14ac:dyDescent="0.25">
      <c r="D259" s="20" t="s">
        <v>883</v>
      </c>
      <c r="E259" s="18">
        <f>UNIVIAST!J135</f>
        <v>17.399999999999977</v>
      </c>
      <c r="H259" s="16"/>
      <c r="I259" s="16" t="s">
        <v>848</v>
      </c>
      <c r="J259" s="17">
        <v>241.24</v>
      </c>
      <c r="K259" s="16"/>
      <c r="L259" s="16"/>
    </row>
    <row r="260" spans="4:12" x14ac:dyDescent="0.25">
      <c r="D260" s="20" t="s">
        <v>847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849</v>
      </c>
      <c r="E261" s="18">
        <f>nestle!I364</f>
        <v>1553.4781999999977</v>
      </c>
      <c r="H261" s="16"/>
      <c r="I261" s="16" t="s">
        <v>852</v>
      </c>
      <c r="J261" s="17">
        <v>1084.57</v>
      </c>
      <c r="K261" s="16"/>
      <c r="L261" s="16"/>
    </row>
    <row r="262" spans="4:12" x14ac:dyDescent="0.25">
      <c r="D262" s="20" t="s">
        <v>851</v>
      </c>
      <c r="E262" s="18">
        <f>'detergente '!I104</f>
        <v>0</v>
      </c>
      <c r="H262" s="16"/>
      <c r="I262" s="16" t="s">
        <v>884</v>
      </c>
      <c r="J262" s="17">
        <v>800</v>
      </c>
      <c r="K262" s="16"/>
      <c r="L262" s="16"/>
    </row>
    <row r="263" spans="4:12" x14ac:dyDescent="0.25">
      <c r="D263" s="20" t="s">
        <v>434</v>
      </c>
      <c r="E263" s="18">
        <f>PARAISO!J111</f>
        <v>8.5999999999999943</v>
      </c>
      <c r="H263" s="16"/>
      <c r="I263" s="16" t="s">
        <v>795</v>
      </c>
      <c r="J263" s="17">
        <f>'OTROS GASTOS'!C75</f>
        <v>5773.38</v>
      </c>
      <c r="K263" s="16"/>
      <c r="L263" s="16"/>
    </row>
    <row r="264" spans="4:12" x14ac:dyDescent="0.25">
      <c r="D264" s="20" t="s">
        <v>853</v>
      </c>
      <c r="E264" s="18">
        <f>YOBEL!I110</f>
        <v>36.300000000000011</v>
      </c>
      <c r="H264" s="16"/>
      <c r="I264" s="16" t="s">
        <v>868</v>
      </c>
      <c r="J264" s="17">
        <v>36.200000000000003</v>
      </c>
      <c r="K264" s="16"/>
      <c r="L264" s="16"/>
    </row>
    <row r="265" spans="4:12" x14ac:dyDescent="0.25">
      <c r="D265" s="20" t="s">
        <v>854</v>
      </c>
      <c r="E265" s="18">
        <f>aldia!K163</f>
        <v>74.794500000000426</v>
      </c>
      <c r="H265" s="16"/>
      <c r="I265" s="16" t="s">
        <v>866</v>
      </c>
      <c r="J265" s="17"/>
      <c r="K265" s="16"/>
      <c r="L265" s="16"/>
    </row>
    <row r="266" spans="4:12" x14ac:dyDescent="0.25">
      <c r="D266" s="20" t="s">
        <v>855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856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857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858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859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860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861</v>
      </c>
      <c r="E272" s="18" t="e">
        <f>#REF!</f>
        <v>#REF!</v>
      </c>
      <c r="H272" s="16"/>
      <c r="I272" s="16"/>
      <c r="J272" s="17"/>
      <c r="K272" s="16"/>
      <c r="L272" s="16"/>
    </row>
    <row r="273" spans="4:12" x14ac:dyDescent="0.25">
      <c r="D273" s="20" t="s">
        <v>862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863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864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865</v>
      </c>
      <c r="E276" s="305">
        <f>IESS!B95</f>
        <v>0</v>
      </c>
      <c r="H276" s="378" t="s">
        <v>306</v>
      </c>
      <c r="I276" s="378"/>
      <c r="J276" s="46">
        <f>SUM(J253:J275)</f>
        <v>9038.3900000000012</v>
      </c>
      <c r="K276" s="16"/>
      <c r="L276" s="16"/>
    </row>
    <row r="277" spans="4:12" x14ac:dyDescent="0.25">
      <c r="D277" s="362" t="s">
        <v>514</v>
      </c>
      <c r="E277" s="379" t="e">
        <f>SUM(E254:E276)</f>
        <v>#REF!</v>
      </c>
    </row>
    <row r="278" spans="4:12" x14ac:dyDescent="0.25">
      <c r="D278" s="362"/>
      <c r="E278" s="379"/>
    </row>
    <row r="281" spans="4:12" x14ac:dyDescent="0.25">
      <c r="I281" s="367" t="s">
        <v>832</v>
      </c>
      <c r="J281" s="367"/>
      <c r="K281" s="367"/>
    </row>
    <row r="282" spans="4:12" x14ac:dyDescent="0.25">
      <c r="D282" s="28" t="s">
        <v>832</v>
      </c>
      <c r="H282" s="375" t="s">
        <v>167</v>
      </c>
      <c r="I282" s="375"/>
      <c r="J282" s="375"/>
      <c r="K282" s="375"/>
      <c r="L282" s="375"/>
    </row>
    <row r="283" spans="4:12" x14ac:dyDescent="0.25">
      <c r="D283" s="374" t="s">
        <v>167</v>
      </c>
      <c r="E283" s="374"/>
      <c r="H283" s="303" t="s">
        <v>228</v>
      </c>
      <c r="I283" s="303" t="s">
        <v>835</v>
      </c>
      <c r="J283" s="303" t="s">
        <v>8</v>
      </c>
      <c r="K283" s="303" t="s">
        <v>836</v>
      </c>
      <c r="L283" s="303"/>
    </row>
    <row r="284" spans="4:12" x14ac:dyDescent="0.25">
      <c r="D284" s="51" t="s">
        <v>833</v>
      </c>
      <c r="E284" s="51" t="s">
        <v>834</v>
      </c>
      <c r="H284" s="16"/>
      <c r="I284" s="16" t="s">
        <v>838</v>
      </c>
      <c r="J284" s="17">
        <v>220</v>
      </c>
      <c r="K284" s="16"/>
      <c r="L284" s="16"/>
    </row>
    <row r="285" spans="4:12" x14ac:dyDescent="0.25">
      <c r="D285" s="301" t="s">
        <v>837</v>
      </c>
      <c r="E285" s="10">
        <f>mensualidades!P152</f>
        <v>1310</v>
      </c>
      <c r="H285" s="16"/>
      <c r="I285" s="16" t="s">
        <v>840</v>
      </c>
      <c r="J285" s="17"/>
      <c r="K285" s="16"/>
      <c r="L285" s="16"/>
    </row>
    <row r="286" spans="4:12" x14ac:dyDescent="0.25">
      <c r="D286" s="20" t="s">
        <v>839</v>
      </c>
      <c r="E286" s="18">
        <f>agripac!V295</f>
        <v>5.0300000000000011</v>
      </c>
      <c r="H286" s="16"/>
      <c r="I286" s="16" t="s">
        <v>841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812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844</v>
      </c>
      <c r="J288" s="17"/>
      <c r="K288" s="16"/>
      <c r="L288" s="16"/>
    </row>
    <row r="289" spans="4:12" x14ac:dyDescent="0.25">
      <c r="D289" s="20" t="s">
        <v>843</v>
      </c>
      <c r="E289" s="18">
        <f>familia!J266</f>
        <v>7.332300000000032</v>
      </c>
      <c r="H289" s="16"/>
      <c r="I289" s="16" t="s">
        <v>846</v>
      </c>
      <c r="J289" s="17"/>
      <c r="K289" s="16"/>
      <c r="L289" s="16"/>
    </row>
    <row r="290" spans="4:12" x14ac:dyDescent="0.25">
      <c r="D290" s="20" t="s">
        <v>883</v>
      </c>
      <c r="E290" s="18">
        <f>UNIVIAST!V135</f>
        <v>82.5</v>
      </c>
      <c r="H290" s="16"/>
      <c r="I290" s="16" t="s">
        <v>848</v>
      </c>
      <c r="J290" s="17">
        <v>241.24</v>
      </c>
      <c r="K290" s="16"/>
      <c r="L290" s="16"/>
    </row>
    <row r="291" spans="4:12" x14ac:dyDescent="0.25">
      <c r="D291" s="20" t="s">
        <v>847</v>
      </c>
      <c r="E291" s="18">
        <f>holtrans!U89</f>
        <v>0</v>
      </c>
      <c r="H291" s="16"/>
      <c r="I291" s="16" t="s">
        <v>852</v>
      </c>
      <c r="J291" s="17">
        <v>1025.28</v>
      </c>
      <c r="K291" s="16"/>
      <c r="L291" s="16"/>
    </row>
    <row r="292" spans="4:12" x14ac:dyDescent="0.25">
      <c r="D292" s="20" t="s">
        <v>849</v>
      </c>
      <c r="E292" s="18">
        <f>nestle!T364</f>
        <v>1482.6952999999994</v>
      </c>
      <c r="H292" s="16"/>
      <c r="I292" s="16" t="s">
        <v>884</v>
      </c>
      <c r="J292" s="17">
        <v>800</v>
      </c>
      <c r="K292" s="16"/>
      <c r="L292" s="16"/>
    </row>
    <row r="293" spans="4:12" x14ac:dyDescent="0.25">
      <c r="D293" s="20" t="s">
        <v>851</v>
      </c>
      <c r="E293" s="18">
        <f>'detergente '!S104</f>
        <v>0</v>
      </c>
      <c r="H293" s="16"/>
      <c r="I293" s="16" t="s">
        <v>795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434</v>
      </c>
      <c r="E294" s="18">
        <f>PARAISO!U111</f>
        <v>0</v>
      </c>
      <c r="H294" s="16"/>
      <c r="I294" s="16" t="s">
        <v>868</v>
      </c>
      <c r="J294" s="17">
        <v>36.1</v>
      </c>
      <c r="K294" s="16"/>
      <c r="L294" s="16"/>
    </row>
    <row r="295" spans="4:12" x14ac:dyDescent="0.25">
      <c r="D295" s="20" t="s">
        <v>853</v>
      </c>
      <c r="E295" s="18">
        <f>YOBEL!T110</f>
        <v>411.92000000000007</v>
      </c>
      <c r="H295" s="16"/>
      <c r="I295" s="16" t="s">
        <v>866</v>
      </c>
      <c r="J295" s="17"/>
      <c r="K295" s="16"/>
      <c r="L295" s="16"/>
    </row>
    <row r="296" spans="4:12" x14ac:dyDescent="0.25">
      <c r="D296" s="20" t="s">
        <v>854</v>
      </c>
      <c r="E296" s="18">
        <f>aldia!Z165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855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856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857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858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859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860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861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862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863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864</v>
      </c>
      <c r="E306" s="304">
        <f>'RASTREO CARSYNC'!F60</f>
        <v>0</v>
      </c>
      <c r="H306" s="378" t="s">
        <v>306</v>
      </c>
      <c r="I306" s="378"/>
      <c r="J306" s="46">
        <f>SUM(J284:J305)</f>
        <v>5508.6900000000005</v>
      </c>
      <c r="K306" s="16"/>
      <c r="L306" s="16"/>
    </row>
    <row r="307" spans="4:12" x14ac:dyDescent="0.25">
      <c r="D307" s="302" t="s">
        <v>865</v>
      </c>
      <c r="E307" s="305">
        <f>IESS!F95</f>
        <v>0</v>
      </c>
    </row>
    <row r="308" spans="4:12" x14ac:dyDescent="0.25">
      <c r="D308" s="362" t="s">
        <v>514</v>
      </c>
      <c r="E308" s="380">
        <f>SUM(E285:E307)</f>
        <v>5278.3711279999989</v>
      </c>
    </row>
    <row r="309" spans="4:12" x14ac:dyDescent="0.25">
      <c r="D309" s="362"/>
      <c r="E309" s="380"/>
    </row>
    <row r="311" spans="4:12" x14ac:dyDescent="0.25">
      <c r="I311" s="367" t="s">
        <v>832</v>
      </c>
      <c r="J311" s="367"/>
      <c r="K311" s="367"/>
    </row>
    <row r="312" spans="4:12" x14ac:dyDescent="0.25">
      <c r="H312" s="375" t="s">
        <v>102</v>
      </c>
      <c r="I312" s="375"/>
      <c r="J312" s="375"/>
      <c r="K312" s="375"/>
      <c r="L312" s="375"/>
    </row>
    <row r="313" spans="4:12" x14ac:dyDescent="0.25">
      <c r="D313" s="28" t="s">
        <v>832</v>
      </c>
      <c r="H313" s="303" t="s">
        <v>228</v>
      </c>
      <c r="I313" s="303" t="s">
        <v>835</v>
      </c>
      <c r="J313" s="303" t="s">
        <v>8</v>
      </c>
      <c r="K313" s="303" t="s">
        <v>836</v>
      </c>
      <c r="L313" s="303"/>
    </row>
    <row r="314" spans="4:12" x14ac:dyDescent="0.25">
      <c r="D314" s="374" t="s">
        <v>102</v>
      </c>
      <c r="E314" s="374"/>
      <c r="H314" s="16"/>
      <c r="I314" s="16" t="s">
        <v>838</v>
      </c>
      <c r="J314" s="17">
        <v>140</v>
      </c>
      <c r="K314" s="16"/>
      <c r="L314" s="16"/>
    </row>
    <row r="315" spans="4:12" x14ac:dyDescent="0.25">
      <c r="D315" s="51" t="s">
        <v>833</v>
      </c>
      <c r="E315" s="51" t="s">
        <v>834</v>
      </c>
      <c r="H315" s="16"/>
      <c r="I315" s="16" t="s">
        <v>840</v>
      </c>
      <c r="J315" s="17"/>
      <c r="K315" s="16"/>
      <c r="L315" s="16"/>
    </row>
    <row r="316" spans="4:12" x14ac:dyDescent="0.25">
      <c r="D316" s="301" t="s">
        <v>837</v>
      </c>
      <c r="E316" s="10">
        <f>mensualidades!P182</f>
        <v>1300</v>
      </c>
      <c r="H316" s="16"/>
      <c r="I316" s="16" t="s">
        <v>841</v>
      </c>
      <c r="J316" s="17">
        <v>33</v>
      </c>
      <c r="K316" s="16"/>
      <c r="L316" s="16"/>
    </row>
    <row r="317" spans="4:12" x14ac:dyDescent="0.25">
      <c r="D317" s="20" t="s">
        <v>839</v>
      </c>
      <c r="E317" s="18">
        <f>agripac!J355</f>
        <v>8.1999999999999886</v>
      </c>
      <c r="H317" s="16"/>
      <c r="I317" s="16" t="s">
        <v>812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844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846</v>
      </c>
      <c r="J319" s="17"/>
      <c r="K319" s="16"/>
      <c r="L319" s="16"/>
    </row>
    <row r="320" spans="4:12" x14ac:dyDescent="0.25">
      <c r="D320" s="20" t="s">
        <v>843</v>
      </c>
      <c r="E320" s="18">
        <f>familia!J292</f>
        <v>170.54019999999991</v>
      </c>
      <c r="H320" s="16"/>
      <c r="I320" s="16" t="s">
        <v>848</v>
      </c>
      <c r="J320" s="17">
        <v>241.24</v>
      </c>
      <c r="K320" s="16"/>
      <c r="L320" s="16"/>
    </row>
    <row r="321" spans="4:12" x14ac:dyDescent="0.25">
      <c r="D321" s="20" t="s">
        <v>845</v>
      </c>
      <c r="E321" s="18">
        <f>UNIVIAST!J164</f>
        <v>87</v>
      </c>
      <c r="H321" s="16"/>
      <c r="I321" s="16" t="s">
        <v>852</v>
      </c>
      <c r="J321" s="17">
        <v>1008.44</v>
      </c>
      <c r="K321" s="16"/>
      <c r="L321" s="16"/>
    </row>
    <row r="322" spans="4:12" x14ac:dyDescent="0.25">
      <c r="D322" s="20" t="s">
        <v>847</v>
      </c>
      <c r="E322" s="18">
        <f>holtrans!J108</f>
        <v>0</v>
      </c>
      <c r="H322" s="16"/>
      <c r="I322" s="16" t="s">
        <v>884</v>
      </c>
      <c r="J322" s="17">
        <v>800</v>
      </c>
      <c r="K322" s="16"/>
      <c r="L322" s="16"/>
    </row>
    <row r="323" spans="4:12" x14ac:dyDescent="0.25">
      <c r="D323" s="20" t="s">
        <v>849</v>
      </c>
      <c r="E323" s="18">
        <f>nestle!I436</f>
        <v>1755.1478999999999</v>
      </c>
      <c r="H323" s="16"/>
      <c r="I323" s="16" t="s">
        <v>795</v>
      </c>
      <c r="J323" s="17">
        <f>'OTROS GASTOS'!M82</f>
        <v>2052.34</v>
      </c>
      <c r="K323" s="16"/>
      <c r="L323" s="16"/>
    </row>
    <row r="324" spans="4:12" x14ac:dyDescent="0.25">
      <c r="D324" s="20" t="s">
        <v>851</v>
      </c>
      <c r="E324" s="18">
        <f>'detergente '!I125</f>
        <v>0</v>
      </c>
      <c r="H324" s="16"/>
      <c r="I324" s="16" t="s">
        <v>868</v>
      </c>
      <c r="J324" s="17">
        <f>'RASTREO CARSYNC'!J60</f>
        <v>36.1</v>
      </c>
      <c r="K324" s="16"/>
      <c r="L324" s="16"/>
    </row>
    <row r="325" spans="4:12" x14ac:dyDescent="0.25">
      <c r="D325" s="20" t="s">
        <v>434</v>
      </c>
      <c r="E325" s="18">
        <f>PARAISO!J134</f>
        <v>52.799999999999955</v>
      </c>
      <c r="H325" s="16"/>
      <c r="I325" s="16" t="s">
        <v>866</v>
      </c>
      <c r="J325" s="17">
        <f>'RASTREO ICSSE'!J60</f>
        <v>0</v>
      </c>
      <c r="K325" s="16"/>
      <c r="L325" s="16"/>
    </row>
    <row r="326" spans="4:12" x14ac:dyDescent="0.25">
      <c r="D326" s="20" t="s">
        <v>853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854</v>
      </c>
      <c r="E327" s="18">
        <f>aldia!K199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855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856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857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858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859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860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861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862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863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864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865</v>
      </c>
      <c r="E338" s="306">
        <f>IESS!J95</f>
        <v>0</v>
      </c>
      <c r="H338" s="378" t="s">
        <v>306</v>
      </c>
      <c r="I338" s="378"/>
      <c r="J338" s="46">
        <f>SUM(J314:J336)</f>
        <v>4311.1200000000008</v>
      </c>
      <c r="K338" s="16"/>
      <c r="L338" s="16"/>
    </row>
    <row r="339" spans="4:12" x14ac:dyDescent="0.25">
      <c r="D339" s="362" t="s">
        <v>514</v>
      </c>
      <c r="E339" s="376">
        <f>SUM(E316:E336)</f>
        <v>5127.6639999999998</v>
      </c>
    </row>
    <row r="340" spans="4:12" x14ac:dyDescent="0.25">
      <c r="D340" s="362"/>
      <c r="E340" s="376"/>
    </row>
    <row r="343" spans="4:12" x14ac:dyDescent="0.25">
      <c r="I343" s="367" t="s">
        <v>832</v>
      </c>
      <c r="J343" s="367"/>
      <c r="K343" s="367"/>
    </row>
    <row r="344" spans="4:12" x14ac:dyDescent="0.25">
      <c r="H344" s="375" t="s">
        <v>203</v>
      </c>
      <c r="I344" s="375"/>
      <c r="J344" s="375"/>
      <c r="K344" s="375"/>
      <c r="L344" s="375"/>
    </row>
    <row r="345" spans="4:12" x14ac:dyDescent="0.25">
      <c r="D345" s="28" t="s">
        <v>832</v>
      </c>
      <c r="H345" s="303" t="s">
        <v>228</v>
      </c>
      <c r="I345" s="303" t="s">
        <v>835</v>
      </c>
      <c r="J345" s="303" t="s">
        <v>8</v>
      </c>
      <c r="K345" s="303" t="s">
        <v>836</v>
      </c>
      <c r="L345" s="303"/>
    </row>
    <row r="346" spans="4:12" x14ac:dyDescent="0.25">
      <c r="D346" s="374" t="s">
        <v>203</v>
      </c>
      <c r="E346" s="374"/>
      <c r="H346" s="16"/>
      <c r="I346" s="16" t="s">
        <v>838</v>
      </c>
      <c r="J346" s="17"/>
      <c r="K346" s="16"/>
      <c r="L346" s="16"/>
    </row>
    <row r="347" spans="4:12" x14ac:dyDescent="0.25">
      <c r="D347" s="51" t="s">
        <v>833</v>
      </c>
      <c r="E347" s="51" t="s">
        <v>834</v>
      </c>
      <c r="H347" s="16"/>
      <c r="I347" s="16" t="s">
        <v>840</v>
      </c>
      <c r="J347" s="17"/>
      <c r="K347" s="16"/>
      <c r="L347" s="16"/>
    </row>
    <row r="348" spans="4:12" x14ac:dyDescent="0.25">
      <c r="D348" s="301" t="s">
        <v>837</v>
      </c>
      <c r="E348" s="10">
        <f>mensualidades!G378</f>
        <v>0</v>
      </c>
      <c r="H348" s="16"/>
      <c r="I348" s="16" t="s">
        <v>841</v>
      </c>
      <c r="J348" s="17"/>
      <c r="K348" s="16"/>
      <c r="L348" s="16"/>
    </row>
    <row r="349" spans="4:12" x14ac:dyDescent="0.25">
      <c r="D349" s="20" t="s">
        <v>839</v>
      </c>
      <c r="E349" s="18">
        <f>agripac!J389</f>
        <v>0</v>
      </c>
      <c r="H349" s="16"/>
      <c r="I349" s="16" t="s">
        <v>885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844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886</v>
      </c>
      <c r="J351" s="17">
        <v>241.29</v>
      </c>
      <c r="K351" s="16"/>
      <c r="L351" s="16"/>
    </row>
    <row r="352" spans="4:12" x14ac:dyDescent="0.25">
      <c r="D352" s="20" t="s">
        <v>843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853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847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849</v>
      </c>
      <c r="E355" s="18">
        <f>nestle!I425</f>
        <v>150</v>
      </c>
      <c r="H355" s="16"/>
      <c r="I355" s="16"/>
      <c r="J355" s="17"/>
      <c r="K355" s="16"/>
      <c r="L355" s="16"/>
    </row>
    <row r="356" spans="4:12" x14ac:dyDescent="0.25">
      <c r="D356" s="20" t="s">
        <v>851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434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867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854</v>
      </c>
      <c r="E359" s="18">
        <f>aldia!K382</f>
        <v>0</v>
      </c>
      <c r="H359" s="16"/>
      <c r="I359" s="16"/>
      <c r="J359" s="17"/>
      <c r="K359" s="16"/>
      <c r="L359" s="16"/>
    </row>
    <row r="360" spans="4:12" x14ac:dyDescent="0.25">
      <c r="D360" s="20" t="s">
        <v>855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869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887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869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869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869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78" t="s">
        <v>306</v>
      </c>
      <c r="I369" s="378"/>
      <c r="J369" s="46">
        <f>SUM(J346:J368)</f>
        <v>241.29</v>
      </c>
      <c r="K369" s="16"/>
      <c r="L369" s="16"/>
    </row>
    <row r="370" spans="4:12" x14ac:dyDescent="0.25">
      <c r="D370" s="362" t="s">
        <v>514</v>
      </c>
      <c r="E370" s="376">
        <f>SUM(E348:E368)</f>
        <v>150</v>
      </c>
    </row>
    <row r="371" spans="4:12" x14ac:dyDescent="0.25">
      <c r="D371" s="362"/>
      <c r="E371" s="376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81" t="s">
        <v>888</v>
      </c>
      <c r="H1" s="381"/>
      <c r="I1" s="381"/>
      <c r="J1" s="381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664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889</v>
      </c>
      <c r="C3" s="307">
        <f>utilidad!E32</f>
        <v>7252.6068999999979</v>
      </c>
      <c r="D3" s="307" t="e">
        <f>utilidad!E63</f>
        <v>#REF!</v>
      </c>
      <c r="E3" s="307" t="e">
        <f>utilidad!E94</f>
        <v>#REF!</v>
      </c>
      <c r="F3" s="307" t="e">
        <f>utilidad!E126</f>
        <v>#REF!</v>
      </c>
      <c r="G3" s="307" t="e">
        <f>utilidad!E156</f>
        <v>#REF!</v>
      </c>
      <c r="H3" s="307" t="e">
        <f>utilidad!E187</f>
        <v>#REF!</v>
      </c>
      <c r="I3" s="307" t="e">
        <f>utilidad!E217</f>
        <v>#REF!</v>
      </c>
      <c r="J3" s="307" t="e">
        <f>utilidad!E247</f>
        <v>#REF!</v>
      </c>
      <c r="K3" s="307" t="e">
        <f>utilidad!E277</f>
        <v>#REF!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890</v>
      </c>
      <c r="C6" s="308">
        <f t="shared" ref="C6:N6" si="0">SUM(C3:C5)</f>
        <v>7252.6068999999979</v>
      </c>
      <c r="D6" s="308" t="e">
        <f t="shared" si="0"/>
        <v>#REF!</v>
      </c>
      <c r="E6" s="308" t="e">
        <f t="shared" si="0"/>
        <v>#REF!</v>
      </c>
      <c r="F6" s="308" t="e">
        <f t="shared" si="0"/>
        <v>#REF!</v>
      </c>
      <c r="G6" s="308" t="e">
        <f t="shared" si="0"/>
        <v>#REF!</v>
      </c>
      <c r="H6" s="308" t="e">
        <f t="shared" si="0"/>
        <v>#REF!</v>
      </c>
      <c r="I6" s="308" t="e">
        <f t="shared" si="0"/>
        <v>#REF!</v>
      </c>
      <c r="J6" s="308" t="e">
        <f t="shared" si="0"/>
        <v>#REF!</v>
      </c>
      <c r="K6" s="308" t="e">
        <f t="shared" si="0"/>
        <v>#REF!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891</v>
      </c>
      <c r="C8" s="309">
        <f>utilidad!J32</f>
        <v>6349.92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892</v>
      </c>
      <c r="C12" s="310">
        <f t="shared" ref="C12:N12" si="1">SUM(C8:C11)</f>
        <v>6349.92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834</v>
      </c>
      <c r="C15" s="311">
        <f>C6-C12</f>
        <v>902.68689999999788</v>
      </c>
      <c r="D15" s="311" t="e">
        <f t="shared" ref="D15:N15" si="2">D6-D8</f>
        <v>#REF!</v>
      </c>
      <c r="E15" s="311" t="e">
        <f t="shared" si="2"/>
        <v>#REF!</v>
      </c>
      <c r="F15" s="311" t="e">
        <f t="shared" si="2"/>
        <v>#REF!</v>
      </c>
      <c r="G15" s="311" t="e">
        <f t="shared" si="2"/>
        <v>#REF!</v>
      </c>
      <c r="H15" s="311" t="e">
        <f t="shared" si="2"/>
        <v>#REF!</v>
      </c>
      <c r="I15" s="311" t="e">
        <f t="shared" si="2"/>
        <v>#REF!</v>
      </c>
      <c r="J15" s="311" t="e">
        <f t="shared" si="2"/>
        <v>#REF!</v>
      </c>
      <c r="K15" s="311" t="e">
        <f t="shared" si="2"/>
        <v>#REF!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 t="e">
        <f>SUM(C15:N15)</f>
        <v>#REF!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tabSelected="1" zoomScale="80" zoomScaleNormal="80" workbookViewId="0">
      <selection activeCell="F8" sqref="F8"/>
    </sheetView>
  </sheetViews>
  <sheetFormatPr baseColWidth="10" defaultColWidth="10.7109375" defaultRowHeight="15" x14ac:dyDescent="0.25"/>
  <cols>
    <col min="1" max="1" width="13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15">
        <v>45301</v>
      </c>
      <c r="B3" s="16" t="s">
        <v>144</v>
      </c>
      <c r="C3" s="16" t="s">
        <v>250</v>
      </c>
      <c r="D3" s="16" t="s">
        <v>88</v>
      </c>
      <c r="E3" s="19">
        <v>30341924</v>
      </c>
      <c r="F3" s="348">
        <v>150</v>
      </c>
      <c r="G3" s="19" t="s">
        <v>24</v>
      </c>
      <c r="H3" s="8"/>
      <c r="I3" s="34">
        <v>130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>
        <v>45303</v>
      </c>
      <c r="B4" s="8" t="s">
        <v>959</v>
      </c>
      <c r="C4" s="8" t="s">
        <v>231</v>
      </c>
      <c r="D4" s="8" t="s">
        <v>582</v>
      </c>
      <c r="E4" s="89">
        <v>30342119</v>
      </c>
      <c r="F4" s="34">
        <v>230</v>
      </c>
      <c r="G4" s="8" t="s">
        <v>33</v>
      </c>
      <c r="H4" s="8"/>
      <c r="I4" s="34">
        <v>210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230</v>
      </c>
      <c r="B5" s="8" t="s">
        <v>90</v>
      </c>
      <c r="C5" s="8" t="s">
        <v>231</v>
      </c>
      <c r="D5" s="8" t="s">
        <v>56</v>
      </c>
      <c r="E5" s="89">
        <v>30342186</v>
      </c>
      <c r="F5" s="34">
        <v>230</v>
      </c>
      <c r="G5" s="8" t="s">
        <v>33</v>
      </c>
      <c r="H5" s="8"/>
      <c r="I5" s="34">
        <v>210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 t="s">
        <v>232</v>
      </c>
      <c r="B6" s="8" t="s">
        <v>122</v>
      </c>
      <c r="C6" s="8" t="s">
        <v>233</v>
      </c>
      <c r="D6" s="8" t="s">
        <v>234</v>
      </c>
      <c r="E6" s="89">
        <v>30342270</v>
      </c>
      <c r="F6" s="34">
        <v>447.7</v>
      </c>
      <c r="G6" s="8" t="s">
        <v>123</v>
      </c>
      <c r="H6" s="8"/>
      <c r="I6" s="34">
        <v>300</v>
      </c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 t="s">
        <v>232</v>
      </c>
      <c r="B7" s="8" t="s">
        <v>235</v>
      </c>
      <c r="C7" s="8" t="s">
        <v>233</v>
      </c>
      <c r="D7" s="8" t="s">
        <v>234</v>
      </c>
      <c r="E7" s="89">
        <v>30342267</v>
      </c>
      <c r="F7" s="90">
        <v>447.7</v>
      </c>
      <c r="G7" s="8" t="s">
        <v>910</v>
      </c>
      <c r="H7" s="8"/>
      <c r="I7" s="34">
        <v>300</v>
      </c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 t="s">
        <v>960</v>
      </c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 t="s">
        <v>658</v>
      </c>
      <c r="F31" s="34"/>
      <c r="G31" s="8" t="s">
        <v>961</v>
      </c>
      <c r="H31" s="8" t="s">
        <v>658</v>
      </c>
      <c r="I31" s="34" t="s">
        <v>960</v>
      </c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1505.4</v>
      </c>
      <c r="G36" s="22"/>
      <c r="H36" s="22"/>
      <c r="I36" s="17">
        <f>SUM(I3:I35)</f>
        <v>1150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1490.346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56" t="s">
        <v>17</v>
      </c>
      <c r="F38" s="356"/>
      <c r="G38" s="356"/>
      <c r="H38" s="356"/>
      <c r="I38" s="25">
        <f>F37-I36</f>
        <v>340.346</v>
      </c>
      <c r="J38" s="33"/>
      <c r="R38" s="356" t="s">
        <v>17</v>
      </c>
      <c r="S38" s="356"/>
      <c r="T38" s="356"/>
      <c r="U38" s="356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56" t="s">
        <v>17</v>
      </c>
      <c r="F80" s="356"/>
      <c r="G80" s="356"/>
      <c r="H80" s="356"/>
      <c r="I80" s="25">
        <f>F79-I78</f>
        <v>0</v>
      </c>
      <c r="R80" s="356" t="s">
        <v>17</v>
      </c>
      <c r="S80" s="356"/>
      <c r="T80" s="356"/>
      <c r="U80" s="356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56" t="s">
        <v>17</v>
      </c>
      <c r="F123" s="356"/>
      <c r="G123" s="356"/>
      <c r="H123" s="356"/>
      <c r="I123" s="25">
        <f>F122-I121</f>
        <v>0</v>
      </c>
      <c r="R123" s="356" t="s">
        <v>17</v>
      </c>
      <c r="S123" s="356"/>
      <c r="T123" s="356"/>
      <c r="U123" s="356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56" t="s">
        <v>17</v>
      </c>
      <c r="F168" s="356"/>
      <c r="G168" s="356"/>
      <c r="H168" s="356"/>
      <c r="I168" s="25">
        <f>F167-I166</f>
        <v>100.30079999999998</v>
      </c>
      <c r="R168" s="356" t="s">
        <v>17</v>
      </c>
      <c r="S168" s="356"/>
      <c r="T168" s="356"/>
      <c r="U168" s="356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56" t="s">
        <v>17</v>
      </c>
      <c r="F211" s="356"/>
      <c r="G211" s="356"/>
      <c r="H211" s="356"/>
      <c r="I211" s="25">
        <f>F210-I209</f>
        <v>101.67750000000001</v>
      </c>
      <c r="R211" s="356" t="s">
        <v>17</v>
      </c>
      <c r="S211" s="356"/>
      <c r="T211" s="356"/>
      <c r="U211" s="356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56" t="s">
        <v>17</v>
      </c>
      <c r="F254" s="356"/>
      <c r="G254" s="356"/>
      <c r="H254" s="356"/>
      <c r="I254" s="25">
        <f>F253-I252</f>
        <v>106.20000000000005</v>
      </c>
      <c r="R254" s="356" t="s">
        <v>17</v>
      </c>
      <c r="S254" s="356"/>
      <c r="T254" s="356"/>
      <c r="U254" s="356"/>
      <c r="V254" s="25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893</v>
      </c>
      <c r="C1" s="11" t="s">
        <v>113</v>
      </c>
      <c r="D1" s="11" t="s">
        <v>894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4" sqref="G14"/>
    </sheetView>
  </sheetViews>
  <sheetFormatPr baseColWidth="10" defaultRowHeight="15" x14ac:dyDescent="0.25"/>
  <sheetData>
    <row r="1" spans="1:10" x14ac:dyDescent="0.25">
      <c r="A1" s="327">
        <v>45265</v>
      </c>
      <c r="B1" s="246" t="s">
        <v>79</v>
      </c>
      <c r="C1" s="246" t="s">
        <v>41</v>
      </c>
      <c r="D1" s="246" t="s">
        <v>434</v>
      </c>
      <c r="E1" s="246" t="s">
        <v>425</v>
      </c>
      <c r="F1" s="246">
        <v>67250</v>
      </c>
      <c r="G1" s="328">
        <v>120</v>
      </c>
      <c r="H1" s="246"/>
      <c r="I1" s="328">
        <v>110</v>
      </c>
    </row>
    <row r="2" spans="1:10" x14ac:dyDescent="0.25">
      <c r="A2" s="7">
        <v>45322</v>
      </c>
      <c r="B2" s="8" t="s">
        <v>186</v>
      </c>
      <c r="C2" s="8" t="s">
        <v>60</v>
      </c>
      <c r="D2" s="8" t="s">
        <v>424</v>
      </c>
      <c r="E2" s="8" t="s">
        <v>425</v>
      </c>
      <c r="F2" s="8">
        <v>67869</v>
      </c>
      <c r="G2" s="328">
        <v>120</v>
      </c>
      <c r="H2" s="8"/>
      <c r="I2" s="328">
        <v>110</v>
      </c>
      <c r="J2" s="329"/>
    </row>
    <row r="3" spans="1:10" x14ac:dyDescent="0.25">
      <c r="A3" s="7">
        <v>45322</v>
      </c>
      <c r="B3" s="8" t="s">
        <v>116</v>
      </c>
      <c r="C3" s="8" t="s">
        <v>31</v>
      </c>
      <c r="D3" s="8" t="s">
        <v>424</v>
      </c>
      <c r="E3" s="8" t="s">
        <v>425</v>
      </c>
      <c r="F3" s="8">
        <v>67870</v>
      </c>
      <c r="G3" s="328">
        <v>120</v>
      </c>
      <c r="H3" s="8"/>
      <c r="I3" s="328">
        <v>110</v>
      </c>
      <c r="J3" s="329"/>
    </row>
    <row r="4" spans="1:10" x14ac:dyDescent="0.25">
      <c r="A4" s="7">
        <v>45322</v>
      </c>
      <c r="B4" s="8" t="s">
        <v>79</v>
      </c>
      <c r="C4" s="8" t="s">
        <v>33</v>
      </c>
      <c r="D4" s="8" t="s">
        <v>424</v>
      </c>
      <c r="E4" s="8" t="s">
        <v>425</v>
      </c>
      <c r="F4" s="8">
        <v>67876</v>
      </c>
      <c r="G4" s="328">
        <v>120</v>
      </c>
      <c r="H4" s="8"/>
      <c r="I4" s="328">
        <v>110</v>
      </c>
      <c r="J4" s="329"/>
    </row>
    <row r="5" spans="1:10" x14ac:dyDescent="0.25">
      <c r="A5" s="327">
        <v>45246</v>
      </c>
      <c r="B5" s="246" t="s">
        <v>122</v>
      </c>
      <c r="C5" s="246" t="s">
        <v>123</v>
      </c>
      <c r="D5" s="246" t="s">
        <v>160</v>
      </c>
      <c r="E5" s="246" t="s">
        <v>425</v>
      </c>
      <c r="F5" s="246">
        <v>66963</v>
      </c>
      <c r="G5" s="328">
        <v>120</v>
      </c>
      <c r="H5" s="246"/>
      <c r="I5" s="328">
        <v>110</v>
      </c>
      <c r="J5" s="330"/>
    </row>
    <row r="6" spans="1:10" x14ac:dyDescent="0.25">
      <c r="A6" s="327">
        <v>45250</v>
      </c>
      <c r="B6" s="246" t="s">
        <v>186</v>
      </c>
      <c r="C6" s="246" t="s">
        <v>60</v>
      </c>
      <c r="D6" s="246" t="s">
        <v>160</v>
      </c>
      <c r="E6" s="246" t="s">
        <v>425</v>
      </c>
      <c r="F6" s="246">
        <v>66984</v>
      </c>
      <c r="G6" s="328">
        <v>120</v>
      </c>
      <c r="H6" s="246"/>
      <c r="I6" s="328">
        <v>110</v>
      </c>
      <c r="J6" s="330"/>
    </row>
    <row r="7" spans="1:10" x14ac:dyDescent="0.25">
      <c r="A7" s="327">
        <v>45260</v>
      </c>
      <c r="B7" s="246" t="s">
        <v>170</v>
      </c>
      <c r="C7" s="246" t="s">
        <v>50</v>
      </c>
      <c r="D7" s="246" t="s">
        <v>160</v>
      </c>
      <c r="E7" s="246" t="s">
        <v>438</v>
      </c>
      <c r="F7" s="246">
        <v>67182</v>
      </c>
      <c r="G7" s="328">
        <v>120</v>
      </c>
      <c r="H7" s="246"/>
      <c r="I7" s="328">
        <v>110</v>
      </c>
      <c r="J7" s="330"/>
    </row>
    <row r="8" spans="1:10" x14ac:dyDescent="0.25">
      <c r="A8" s="246"/>
      <c r="B8" s="246"/>
      <c r="C8" s="246"/>
      <c r="D8" s="246"/>
      <c r="E8" s="246"/>
      <c r="F8" s="246"/>
      <c r="G8" s="328">
        <f>SUM(G1:G7)</f>
        <v>840</v>
      </c>
      <c r="H8" s="246"/>
      <c r="I8" s="328">
        <f>SUM(I1:I7)</f>
        <v>770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7" sqref="H17"/>
    </sheetView>
  </sheetViews>
  <sheetFormatPr baseColWidth="10" defaultRowHeight="15" x14ac:dyDescent="0.25"/>
  <sheetData>
    <row r="1" spans="1:10" x14ac:dyDescent="0.25">
      <c r="A1" s="7">
        <v>45312</v>
      </c>
      <c r="B1" s="8" t="s">
        <v>116</v>
      </c>
      <c r="C1" s="8" t="s">
        <v>109</v>
      </c>
      <c r="D1" s="8" t="s">
        <v>114</v>
      </c>
      <c r="E1" s="313">
        <v>23118</v>
      </c>
      <c r="F1" s="321">
        <v>600</v>
      </c>
      <c r="G1" s="8" t="s">
        <v>31</v>
      </c>
      <c r="H1" s="8"/>
      <c r="I1" s="34">
        <v>575</v>
      </c>
      <c r="J1" s="8"/>
    </row>
    <row r="2" spans="1:10" x14ac:dyDescent="0.25">
      <c r="A2" s="7">
        <v>45312</v>
      </c>
      <c r="B2" s="8" t="s">
        <v>164</v>
      </c>
      <c r="C2" s="8" t="s">
        <v>109</v>
      </c>
      <c r="D2" s="8" t="s">
        <v>114</v>
      </c>
      <c r="E2" s="313">
        <v>23121</v>
      </c>
      <c r="F2" s="321">
        <v>600</v>
      </c>
      <c r="G2" s="8" t="s">
        <v>58</v>
      </c>
      <c r="H2" s="8"/>
      <c r="I2" s="34">
        <v>575</v>
      </c>
      <c r="J2" s="8"/>
    </row>
    <row r="3" spans="1:10" x14ac:dyDescent="0.25">
      <c r="A3" s="7">
        <v>45314</v>
      </c>
      <c r="B3" s="8" t="s">
        <v>144</v>
      </c>
      <c r="C3" s="8" t="s">
        <v>109</v>
      </c>
      <c r="D3" s="8" t="s">
        <v>88</v>
      </c>
      <c r="E3" s="313">
        <v>1270</v>
      </c>
      <c r="F3" s="321">
        <v>180</v>
      </c>
      <c r="G3" s="8" t="s">
        <v>24</v>
      </c>
      <c r="H3" s="8"/>
      <c r="I3" s="34">
        <v>155</v>
      </c>
      <c r="J3" s="8"/>
    </row>
    <row r="4" spans="1:10" x14ac:dyDescent="0.25">
      <c r="A4" s="7">
        <v>45314</v>
      </c>
      <c r="B4" s="8" t="s">
        <v>119</v>
      </c>
      <c r="C4" s="8" t="s">
        <v>109</v>
      </c>
      <c r="D4" s="8" t="s">
        <v>91</v>
      </c>
      <c r="E4" s="313">
        <v>1272</v>
      </c>
      <c r="F4" s="321">
        <v>200</v>
      </c>
      <c r="G4" s="8" t="s">
        <v>113</v>
      </c>
      <c r="H4" s="8" t="s">
        <v>118</v>
      </c>
      <c r="I4" s="34">
        <v>165</v>
      </c>
      <c r="J4" s="8"/>
    </row>
    <row r="5" spans="1:10" x14ac:dyDescent="0.25">
      <c r="A5" s="7">
        <v>45317</v>
      </c>
      <c r="B5" s="8" t="s">
        <v>121</v>
      </c>
      <c r="C5" s="8" t="s">
        <v>109</v>
      </c>
      <c r="D5" s="8" t="s">
        <v>88</v>
      </c>
      <c r="E5" s="313">
        <v>1276</v>
      </c>
      <c r="F5" s="321">
        <v>180</v>
      </c>
      <c r="G5" s="8" t="s">
        <v>50</v>
      </c>
      <c r="H5" s="8"/>
      <c r="I5" s="34">
        <v>155</v>
      </c>
      <c r="J5" s="8"/>
    </row>
    <row r="6" spans="1:10" x14ac:dyDescent="0.25">
      <c r="A6" s="7">
        <v>45317</v>
      </c>
      <c r="B6" s="8" t="s">
        <v>122</v>
      </c>
      <c r="C6" s="8" t="s">
        <v>109</v>
      </c>
      <c r="D6" s="8" t="s">
        <v>91</v>
      </c>
      <c r="E6" s="313">
        <v>1277</v>
      </c>
      <c r="F6" s="321">
        <v>200</v>
      </c>
      <c r="G6" s="8" t="s">
        <v>123</v>
      </c>
      <c r="H6" s="8"/>
      <c r="I6" s="34">
        <v>175</v>
      </c>
      <c r="J6" s="8"/>
    </row>
    <row r="7" spans="1:10" x14ac:dyDescent="0.25">
      <c r="A7" s="15">
        <v>45317</v>
      </c>
      <c r="B7" s="16" t="s">
        <v>122</v>
      </c>
      <c r="C7" s="16" t="s">
        <v>109</v>
      </c>
      <c r="D7" s="16" t="s">
        <v>56</v>
      </c>
      <c r="E7" s="320">
        <v>1281</v>
      </c>
      <c r="F7" s="332">
        <v>220</v>
      </c>
      <c r="G7" s="16" t="s">
        <v>24</v>
      </c>
      <c r="H7" s="16"/>
      <c r="I7" s="22">
        <v>195</v>
      </c>
      <c r="J7" s="16"/>
    </row>
    <row r="8" spans="1:10" x14ac:dyDescent="0.25">
      <c r="A8" s="15">
        <v>45317</v>
      </c>
      <c r="B8" s="16" t="s">
        <v>115</v>
      </c>
      <c r="C8" s="16" t="s">
        <v>109</v>
      </c>
      <c r="D8" s="16" t="s">
        <v>56</v>
      </c>
      <c r="E8" s="320">
        <v>1278</v>
      </c>
      <c r="F8" s="332">
        <v>220</v>
      </c>
      <c r="G8" s="16" t="s">
        <v>45</v>
      </c>
      <c r="H8" s="16"/>
      <c r="I8" s="22">
        <v>195</v>
      </c>
      <c r="J8" s="16"/>
    </row>
    <row r="9" spans="1:10" x14ac:dyDescent="0.25">
      <c r="A9" s="15">
        <v>45322</v>
      </c>
      <c r="B9" s="16" t="s">
        <v>122</v>
      </c>
      <c r="C9" s="16" t="s">
        <v>109</v>
      </c>
      <c r="D9" s="16" t="s">
        <v>949</v>
      </c>
      <c r="E9" s="16">
        <v>14951</v>
      </c>
      <c r="F9" s="22">
        <v>600</v>
      </c>
      <c r="G9" s="16" t="s">
        <v>123</v>
      </c>
      <c r="H9" s="16"/>
      <c r="I9" s="22">
        <v>575</v>
      </c>
      <c r="J9" s="16"/>
    </row>
    <row r="10" spans="1:10" x14ac:dyDescent="0.25">
      <c r="A10" s="15">
        <v>45322</v>
      </c>
      <c r="B10" s="16" t="s">
        <v>115</v>
      </c>
      <c r="C10" s="16" t="s">
        <v>109</v>
      </c>
      <c r="D10" s="16" t="s">
        <v>949</v>
      </c>
      <c r="E10" s="16">
        <v>14950</v>
      </c>
      <c r="F10" s="22">
        <v>600</v>
      </c>
      <c r="G10" s="16" t="s">
        <v>45</v>
      </c>
      <c r="H10" s="16"/>
      <c r="I10" s="22">
        <v>575</v>
      </c>
      <c r="J10" s="16"/>
    </row>
    <row r="11" spans="1:10" x14ac:dyDescent="0.25">
      <c r="A11" s="15">
        <v>45322</v>
      </c>
      <c r="B11" s="16" t="s">
        <v>104</v>
      </c>
      <c r="C11" s="16" t="s">
        <v>109</v>
      </c>
      <c r="D11" s="16" t="s">
        <v>949</v>
      </c>
      <c r="E11" s="16">
        <v>1286</v>
      </c>
      <c r="F11" s="22">
        <v>600</v>
      </c>
      <c r="G11" s="16" t="s">
        <v>47</v>
      </c>
      <c r="H11" s="16"/>
      <c r="I11" s="22">
        <v>575</v>
      </c>
      <c r="J11" s="16"/>
    </row>
    <row r="12" spans="1:10" x14ac:dyDescent="0.25">
      <c r="F12" s="72">
        <f>SUM(F1:F11)</f>
        <v>4200</v>
      </c>
      <c r="I12" s="72">
        <f>SUM(I1:I11)</f>
        <v>3915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A20" sqref="A20:M26"/>
    </sheetView>
  </sheetViews>
  <sheetFormatPr baseColWidth="10" defaultRowHeight="15" x14ac:dyDescent="0.25"/>
  <cols>
    <col min="1" max="2" width="10.5703125" customWidth="1"/>
    <col min="3" max="3" width="8.85546875" customWidth="1"/>
    <col min="4" max="4" width="9.5703125" customWidth="1"/>
    <col min="5" max="5" width="10.140625" customWidth="1"/>
    <col min="6" max="6" width="9.85546875" customWidth="1"/>
    <col min="7" max="7" width="10.140625" customWidth="1"/>
    <col min="9" max="9" width="9.140625" customWidth="1"/>
    <col min="10" max="10" width="9.7109375" customWidth="1"/>
    <col min="11" max="11" width="5.85546875" customWidth="1"/>
    <col min="12" max="12" width="10" customWidth="1"/>
  </cols>
  <sheetData>
    <row r="1" spans="1:13" x14ac:dyDescent="0.25">
      <c r="A1" s="338">
        <v>45315</v>
      </c>
      <c r="B1" s="317" t="s">
        <v>99</v>
      </c>
      <c r="C1" s="317" t="s">
        <v>38</v>
      </c>
      <c r="D1" s="317" t="s">
        <v>380</v>
      </c>
      <c r="E1" s="317" t="s">
        <v>388</v>
      </c>
      <c r="F1" s="339">
        <v>580</v>
      </c>
      <c r="G1" s="10">
        <f t="shared" ref="G1:H5" si="0">F1*0.99</f>
        <v>574.20000000000005</v>
      </c>
      <c r="H1" s="10">
        <f t="shared" si="0"/>
        <v>568.45800000000008</v>
      </c>
      <c r="I1" s="10">
        <v>100</v>
      </c>
      <c r="J1" s="10">
        <f t="shared" ref="J1:J5" si="1">G1*0.94</f>
        <v>539.74800000000005</v>
      </c>
      <c r="K1" s="58"/>
      <c r="L1" s="198">
        <f t="shared" ref="L1:L5" si="2">H1-I1</f>
        <v>468.45800000000008</v>
      </c>
      <c r="M1" s="18">
        <f t="shared" ref="M1:M5" si="3">L1*0.95</f>
        <v>445.03510000000006</v>
      </c>
    </row>
    <row r="2" spans="1:13" x14ac:dyDescent="0.25">
      <c r="A2" s="338">
        <v>45316</v>
      </c>
      <c r="B2" s="317" t="s">
        <v>99</v>
      </c>
      <c r="C2" s="317" t="s">
        <v>38</v>
      </c>
      <c r="D2" s="317" t="s">
        <v>941</v>
      </c>
      <c r="E2" s="317" t="s">
        <v>942</v>
      </c>
      <c r="F2" s="339">
        <v>150</v>
      </c>
      <c r="G2" s="10">
        <f t="shared" si="0"/>
        <v>148.5</v>
      </c>
      <c r="H2" s="10">
        <f t="shared" si="0"/>
        <v>147.01499999999999</v>
      </c>
      <c r="I2" s="199"/>
      <c r="J2" s="10">
        <f t="shared" si="1"/>
        <v>139.59</v>
      </c>
      <c r="K2" s="58"/>
      <c r="L2" s="198">
        <f t="shared" si="2"/>
        <v>147.01499999999999</v>
      </c>
      <c r="M2" s="18">
        <f t="shared" si="3"/>
        <v>139.66424999999998</v>
      </c>
    </row>
    <row r="3" spans="1:13" x14ac:dyDescent="0.25">
      <c r="A3" s="338">
        <v>45318</v>
      </c>
      <c r="B3" s="317" t="s">
        <v>99</v>
      </c>
      <c r="C3" s="317" t="s">
        <v>38</v>
      </c>
      <c r="D3" s="317" t="s">
        <v>383</v>
      </c>
      <c r="E3" s="317" t="s">
        <v>380</v>
      </c>
      <c r="F3" s="339">
        <v>340</v>
      </c>
      <c r="G3" s="10">
        <f t="shared" si="0"/>
        <v>336.6</v>
      </c>
      <c r="H3" s="10">
        <f t="shared" si="0"/>
        <v>333.23400000000004</v>
      </c>
      <c r="I3" s="244">
        <v>170</v>
      </c>
      <c r="J3" s="10">
        <f t="shared" si="1"/>
        <v>316.404</v>
      </c>
      <c r="K3" s="58"/>
      <c r="L3" s="198">
        <f t="shared" si="2"/>
        <v>163.23400000000004</v>
      </c>
      <c r="M3" s="18">
        <f t="shared" si="3"/>
        <v>155.07230000000004</v>
      </c>
    </row>
    <row r="4" spans="1:13" x14ac:dyDescent="0.25">
      <c r="A4" s="338">
        <v>45320</v>
      </c>
      <c r="B4" s="317" t="s">
        <v>99</v>
      </c>
      <c r="C4" s="317" t="s">
        <v>38</v>
      </c>
      <c r="D4" s="317" t="s">
        <v>380</v>
      </c>
      <c r="E4" s="317" t="s">
        <v>88</v>
      </c>
      <c r="F4" s="339">
        <v>150</v>
      </c>
      <c r="G4" s="10">
        <f t="shared" si="0"/>
        <v>148.5</v>
      </c>
      <c r="H4" s="10">
        <f t="shared" si="0"/>
        <v>147.01499999999999</v>
      </c>
      <c r="I4" s="11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F5" s="33">
        <f>SUM(F1:F4)</f>
        <v>1220</v>
      </c>
      <c r="G5" s="33">
        <f>SUM(G1:G4)</f>
        <v>1207.8000000000002</v>
      </c>
      <c r="H5" s="336">
        <f t="shared" si="0"/>
        <v>1195.7220000000002</v>
      </c>
      <c r="J5" s="336">
        <f t="shared" si="1"/>
        <v>1135.3320000000001</v>
      </c>
      <c r="L5" s="337">
        <f t="shared" si="2"/>
        <v>1195.7220000000002</v>
      </c>
      <c r="M5" s="318">
        <f t="shared" si="3"/>
        <v>1135.9359000000002</v>
      </c>
    </row>
    <row r="8" spans="1:13" x14ac:dyDescent="0.25">
      <c r="A8" s="338">
        <v>45314</v>
      </c>
      <c r="B8" s="317" t="s">
        <v>915</v>
      </c>
      <c r="C8" s="317" t="s">
        <v>47</v>
      </c>
      <c r="D8" s="317" t="s">
        <v>380</v>
      </c>
      <c r="E8" s="317" t="s">
        <v>499</v>
      </c>
      <c r="F8" s="339">
        <v>240</v>
      </c>
      <c r="G8" s="339">
        <f t="shared" ref="G8:H10" si="4">F8*0.99</f>
        <v>237.6</v>
      </c>
      <c r="H8" s="339">
        <f t="shared" si="4"/>
        <v>235.22399999999999</v>
      </c>
      <c r="I8" s="10">
        <v>100</v>
      </c>
      <c r="J8" s="10">
        <f t="shared" ref="J8:J10" si="5">G8*0.94</f>
        <v>223.34399999999999</v>
      </c>
      <c r="K8" s="58"/>
      <c r="L8" s="198">
        <f t="shared" ref="L8:L10" si="6">H8-I8</f>
        <v>135.22399999999999</v>
      </c>
      <c r="M8" s="18">
        <f t="shared" ref="M8:M10" si="7">L8*0.95</f>
        <v>128.46279999999999</v>
      </c>
    </row>
    <row r="9" spans="1:13" x14ac:dyDescent="0.25">
      <c r="A9" s="338">
        <v>45315</v>
      </c>
      <c r="B9" s="317" t="s">
        <v>916</v>
      </c>
      <c r="C9" s="317" t="s">
        <v>47</v>
      </c>
      <c r="D9" s="317" t="s">
        <v>380</v>
      </c>
      <c r="E9" s="317" t="s">
        <v>56</v>
      </c>
      <c r="F9" s="339">
        <v>175</v>
      </c>
      <c r="G9" s="339">
        <f t="shared" si="4"/>
        <v>173.25</v>
      </c>
      <c r="H9" s="339">
        <f t="shared" si="4"/>
        <v>171.51750000000001</v>
      </c>
      <c r="I9" s="10"/>
      <c r="J9" s="10">
        <f t="shared" si="5"/>
        <v>162.85499999999999</v>
      </c>
      <c r="K9" s="58"/>
      <c r="L9" s="198">
        <f t="shared" si="6"/>
        <v>171.51750000000001</v>
      </c>
      <c r="M9" s="18">
        <f t="shared" si="7"/>
        <v>162.94162500000002</v>
      </c>
    </row>
    <row r="10" spans="1:13" x14ac:dyDescent="0.25">
      <c r="A10" s="338">
        <v>45317</v>
      </c>
      <c r="B10" s="317" t="s">
        <v>104</v>
      </c>
      <c r="C10" s="317" t="s">
        <v>47</v>
      </c>
      <c r="D10" s="317" t="s">
        <v>380</v>
      </c>
      <c r="E10" s="317" t="s">
        <v>381</v>
      </c>
      <c r="F10" s="339">
        <v>240</v>
      </c>
      <c r="G10" s="339">
        <f t="shared" si="4"/>
        <v>237.6</v>
      </c>
      <c r="H10" s="339">
        <f t="shared" si="4"/>
        <v>235.22399999999999</v>
      </c>
      <c r="I10" s="199">
        <v>100</v>
      </c>
      <c r="J10" s="10">
        <f t="shared" si="5"/>
        <v>223.34399999999999</v>
      </c>
      <c r="K10" s="58"/>
      <c r="L10" s="198">
        <f t="shared" si="6"/>
        <v>135.22399999999999</v>
      </c>
      <c r="M10" s="18">
        <f t="shared" si="7"/>
        <v>128.46279999999999</v>
      </c>
    </row>
    <row r="11" spans="1:13" x14ac:dyDescent="0.25">
      <c r="F11" s="33">
        <f>SUM(F8:F10)</f>
        <v>655</v>
      </c>
      <c r="G11" s="33">
        <f>SUM(G8:G10)</f>
        <v>648.45000000000005</v>
      </c>
      <c r="H11" s="33"/>
      <c r="M11" s="33">
        <f>SUM(M8:M10)</f>
        <v>419.86722499999996</v>
      </c>
    </row>
    <row r="13" spans="1:13" x14ac:dyDescent="0.25">
      <c r="A13" s="338">
        <v>45315</v>
      </c>
      <c r="B13" s="317" t="s">
        <v>893</v>
      </c>
      <c r="C13" s="317" t="s">
        <v>113</v>
      </c>
      <c r="D13" s="317" t="s">
        <v>380</v>
      </c>
      <c r="E13" s="317" t="s">
        <v>388</v>
      </c>
      <c r="F13" s="339">
        <v>580</v>
      </c>
      <c r="G13" s="10">
        <f t="shared" ref="G13:H16" si="8">F13*0.99</f>
        <v>574.20000000000005</v>
      </c>
      <c r="H13" s="10">
        <f t="shared" si="8"/>
        <v>568.45800000000008</v>
      </c>
      <c r="I13" s="10">
        <v>100</v>
      </c>
      <c r="J13" s="10">
        <f t="shared" ref="J13:J16" si="9">G13*0.94</f>
        <v>539.74800000000005</v>
      </c>
      <c r="K13" s="58"/>
      <c r="L13" s="198">
        <f t="shared" ref="L13:L16" si="10">H13-I13</f>
        <v>468.45800000000008</v>
      </c>
      <c r="M13" s="18">
        <f t="shared" ref="M13:M16" si="11">L13*0.95</f>
        <v>445.03510000000006</v>
      </c>
    </row>
    <row r="14" spans="1:13" x14ac:dyDescent="0.25">
      <c r="A14" s="338">
        <v>45320</v>
      </c>
      <c r="B14" s="317" t="s">
        <v>893</v>
      </c>
      <c r="C14" s="317" t="s">
        <v>113</v>
      </c>
      <c r="D14" s="317" t="s">
        <v>380</v>
      </c>
      <c r="E14" s="317" t="s">
        <v>88</v>
      </c>
      <c r="F14" s="339">
        <v>150</v>
      </c>
      <c r="G14" s="10">
        <f t="shared" si="8"/>
        <v>148.5</v>
      </c>
      <c r="H14" s="10">
        <f t="shared" si="8"/>
        <v>147.01499999999999</v>
      </c>
      <c r="I14" s="11"/>
      <c r="J14" s="10">
        <f t="shared" si="9"/>
        <v>139.59</v>
      </c>
      <c r="K14" s="58"/>
      <c r="L14" s="198">
        <f t="shared" si="10"/>
        <v>147.01499999999999</v>
      </c>
      <c r="M14" s="18">
        <f t="shared" si="11"/>
        <v>139.66424999999998</v>
      </c>
    </row>
    <row r="15" spans="1:13" x14ac:dyDescent="0.25">
      <c r="A15" s="338">
        <v>45321</v>
      </c>
      <c r="B15" s="317" t="s">
        <v>111</v>
      </c>
      <c r="C15" s="317" t="s">
        <v>58</v>
      </c>
      <c r="D15" s="317" t="s">
        <v>380</v>
      </c>
      <c r="E15" s="317" t="s">
        <v>88</v>
      </c>
      <c r="F15" s="339">
        <v>200</v>
      </c>
      <c r="G15" s="10">
        <f t="shared" si="8"/>
        <v>198</v>
      </c>
      <c r="H15" s="10">
        <f t="shared" si="8"/>
        <v>196.02</v>
      </c>
      <c r="I15" s="11"/>
      <c r="J15" s="10">
        <f t="shared" si="9"/>
        <v>186.11999999999998</v>
      </c>
      <c r="K15" s="58"/>
      <c r="L15" s="198">
        <f t="shared" si="10"/>
        <v>196.02</v>
      </c>
      <c r="M15" s="18">
        <f t="shared" si="11"/>
        <v>186.21899999999999</v>
      </c>
    </row>
    <row r="16" spans="1:13" x14ac:dyDescent="0.25">
      <c r="A16" s="338">
        <v>45321</v>
      </c>
      <c r="B16" s="317" t="s">
        <v>111</v>
      </c>
      <c r="C16" s="317" t="s">
        <v>58</v>
      </c>
      <c r="D16" s="317" t="s">
        <v>380</v>
      </c>
      <c r="E16" s="317" t="s">
        <v>956</v>
      </c>
      <c r="F16" s="339">
        <v>100</v>
      </c>
      <c r="G16" s="10">
        <v>99</v>
      </c>
      <c r="H16" s="10">
        <f t="shared" si="8"/>
        <v>98.01</v>
      </c>
      <c r="I16" s="11"/>
      <c r="J16" s="10">
        <f t="shared" si="9"/>
        <v>93.059999999999988</v>
      </c>
      <c r="K16" s="58"/>
      <c r="L16" s="198">
        <f t="shared" si="10"/>
        <v>98.01</v>
      </c>
      <c r="M16" s="18">
        <f t="shared" si="11"/>
        <v>93.109499999999997</v>
      </c>
    </row>
    <row r="17" spans="1:13" x14ac:dyDescent="0.25">
      <c r="F17" s="33">
        <f>SUM(F13:F16)</f>
        <v>1030</v>
      </c>
      <c r="G17" s="33">
        <f>SUM(G13:G16)</f>
        <v>1019.7</v>
      </c>
      <c r="M17" s="33">
        <f>SUM(M13:M16)</f>
        <v>864.02785000000017</v>
      </c>
    </row>
    <row r="20" spans="1:13" x14ac:dyDescent="0.25">
      <c r="A20" s="338">
        <v>45314</v>
      </c>
      <c r="B20" s="317" t="s">
        <v>79</v>
      </c>
      <c r="C20" s="317" t="s">
        <v>33</v>
      </c>
      <c r="D20" s="317" t="s">
        <v>380</v>
      </c>
      <c r="E20" s="317" t="s">
        <v>396</v>
      </c>
      <c r="F20" s="339">
        <v>240</v>
      </c>
      <c r="G20" s="339">
        <f t="shared" ref="G20:H26" si="12">F20*0.99</f>
        <v>237.6</v>
      </c>
      <c r="H20" s="339">
        <f t="shared" si="12"/>
        <v>235.22399999999999</v>
      </c>
      <c r="I20" s="339">
        <v>100</v>
      </c>
      <c r="J20" s="339">
        <f t="shared" ref="J20:J26" si="13">G20*0.94</f>
        <v>223.34399999999999</v>
      </c>
      <c r="K20" s="340"/>
      <c r="L20" s="341">
        <f t="shared" ref="L20:L26" si="14">H20-I20</f>
        <v>135.22399999999999</v>
      </c>
      <c r="M20" s="342">
        <f t="shared" ref="M20:M26" si="15">L20*0.95</f>
        <v>128.46279999999999</v>
      </c>
    </row>
    <row r="21" spans="1:13" x14ac:dyDescent="0.25">
      <c r="A21" s="338">
        <v>45315</v>
      </c>
      <c r="B21" s="317" t="s">
        <v>79</v>
      </c>
      <c r="C21" s="317" t="s">
        <v>33</v>
      </c>
      <c r="D21" s="317" t="s">
        <v>380</v>
      </c>
      <c r="E21" s="317" t="s">
        <v>917</v>
      </c>
      <c r="F21" s="339">
        <v>175</v>
      </c>
      <c r="G21" s="339">
        <f t="shared" si="12"/>
        <v>173.25</v>
      </c>
      <c r="H21" s="339">
        <f t="shared" si="12"/>
        <v>171.51750000000001</v>
      </c>
      <c r="I21" s="339"/>
      <c r="J21" s="339">
        <f t="shared" si="13"/>
        <v>162.85499999999999</v>
      </c>
      <c r="K21" s="340"/>
      <c r="L21" s="341">
        <f t="shared" si="14"/>
        <v>171.51750000000001</v>
      </c>
      <c r="M21" s="342">
        <f t="shared" si="15"/>
        <v>162.94162500000002</v>
      </c>
    </row>
    <row r="22" spans="1:13" x14ac:dyDescent="0.25">
      <c r="A22" s="338">
        <v>45317</v>
      </c>
      <c r="B22" s="317" t="s">
        <v>79</v>
      </c>
      <c r="C22" s="317" t="s">
        <v>33</v>
      </c>
      <c r="D22" s="317" t="s">
        <v>380</v>
      </c>
      <c r="E22" s="317" t="s">
        <v>91</v>
      </c>
      <c r="F22" s="339">
        <v>170</v>
      </c>
      <c r="G22" s="339">
        <f t="shared" si="12"/>
        <v>168.3</v>
      </c>
      <c r="H22" s="339">
        <f t="shared" si="12"/>
        <v>166.61700000000002</v>
      </c>
      <c r="I22" s="339">
        <v>100</v>
      </c>
      <c r="J22" s="339">
        <f t="shared" si="13"/>
        <v>158.202</v>
      </c>
      <c r="K22" s="340"/>
      <c r="L22" s="341">
        <f t="shared" si="14"/>
        <v>66.617000000000019</v>
      </c>
      <c r="M22" s="342">
        <f t="shared" si="15"/>
        <v>63.286150000000013</v>
      </c>
    </row>
    <row r="23" spans="1:13" x14ac:dyDescent="0.25">
      <c r="A23" s="338"/>
      <c r="B23" s="317" t="s">
        <v>79</v>
      </c>
      <c r="C23" s="317" t="s">
        <v>957</v>
      </c>
      <c r="D23" s="317" t="s">
        <v>281</v>
      </c>
      <c r="E23" s="317"/>
      <c r="F23" s="339">
        <v>100</v>
      </c>
      <c r="G23" s="339">
        <f t="shared" si="12"/>
        <v>99</v>
      </c>
      <c r="H23" s="339">
        <f t="shared" si="12"/>
        <v>98.01</v>
      </c>
      <c r="I23" s="317"/>
      <c r="J23" s="339">
        <f t="shared" si="13"/>
        <v>93.059999999999988</v>
      </c>
      <c r="K23" s="340">
        <v>873</v>
      </c>
      <c r="L23" s="341">
        <f t="shared" si="14"/>
        <v>98.01</v>
      </c>
      <c r="M23" s="342">
        <f t="shared" si="15"/>
        <v>93.109499999999997</v>
      </c>
    </row>
    <row r="24" spans="1:13" x14ac:dyDescent="0.25">
      <c r="A24" s="338"/>
      <c r="B24" s="317" t="s">
        <v>79</v>
      </c>
      <c r="C24" s="317" t="s">
        <v>33</v>
      </c>
      <c r="D24" s="317" t="s">
        <v>281</v>
      </c>
      <c r="E24" s="317"/>
      <c r="F24" s="339">
        <v>100</v>
      </c>
      <c r="G24" s="339">
        <f t="shared" si="12"/>
        <v>99</v>
      </c>
      <c r="H24" s="339">
        <f t="shared" si="12"/>
        <v>98.01</v>
      </c>
      <c r="I24" s="317"/>
      <c r="J24" s="339">
        <f t="shared" si="13"/>
        <v>93.059999999999988</v>
      </c>
      <c r="K24" s="340">
        <v>874</v>
      </c>
      <c r="L24" s="341">
        <f t="shared" si="14"/>
        <v>98.01</v>
      </c>
      <c r="M24" s="342">
        <f t="shared" si="15"/>
        <v>93.109499999999997</v>
      </c>
    </row>
    <row r="25" spans="1:13" x14ac:dyDescent="0.25">
      <c r="A25" s="338"/>
      <c r="B25" s="317" t="s">
        <v>79</v>
      </c>
      <c r="C25" s="317" t="s">
        <v>958</v>
      </c>
      <c r="D25" s="317" t="s">
        <v>281</v>
      </c>
      <c r="E25" s="317"/>
      <c r="F25" s="339">
        <v>100</v>
      </c>
      <c r="G25" s="339">
        <f t="shared" si="12"/>
        <v>99</v>
      </c>
      <c r="H25" s="339">
        <f t="shared" si="12"/>
        <v>98.01</v>
      </c>
      <c r="I25" s="317"/>
      <c r="J25" s="339">
        <f t="shared" si="13"/>
        <v>93.059999999999988</v>
      </c>
      <c r="K25" s="340">
        <v>875</v>
      </c>
      <c r="L25" s="341">
        <f t="shared" si="14"/>
        <v>98.01</v>
      </c>
      <c r="M25" s="342">
        <f t="shared" si="15"/>
        <v>93.109499999999997</v>
      </c>
    </row>
    <row r="26" spans="1:13" x14ac:dyDescent="0.25">
      <c r="A26" s="343"/>
      <c r="B26" s="343"/>
      <c r="C26" s="343"/>
      <c r="D26" s="343"/>
      <c r="E26" s="343"/>
      <c r="F26" s="344">
        <f>SUM(F20:F25)</f>
        <v>885</v>
      </c>
      <c r="G26" s="344">
        <f>SUM(G20:G25)</f>
        <v>876.15000000000009</v>
      </c>
      <c r="H26" s="345">
        <f t="shared" si="12"/>
        <v>867.38850000000014</v>
      </c>
      <c r="I26" s="343"/>
      <c r="J26" s="345">
        <f t="shared" si="13"/>
        <v>823.58100000000002</v>
      </c>
      <c r="K26" s="343"/>
      <c r="L26" s="346">
        <f t="shared" si="14"/>
        <v>867.38850000000014</v>
      </c>
      <c r="M26" s="347">
        <f t="shared" si="15"/>
        <v>824.01907500000004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19"/>
  <sheetViews>
    <sheetView topLeftCell="A12" zoomScale="80" zoomScaleNormal="80" workbookViewId="0">
      <selection activeCell="A12" sqref="A12"/>
    </sheetView>
  </sheetViews>
  <sheetFormatPr baseColWidth="10" defaultColWidth="10.7109375" defaultRowHeight="15" x14ac:dyDescent="0.25"/>
  <cols>
    <col min="1" max="1" width="13" customWidth="1"/>
    <col min="2" max="2" width="23.28515625" customWidth="1"/>
    <col min="6" max="6" width="17.42578125" customWidth="1"/>
    <col min="10" max="10" width="19.42578125" customWidth="1"/>
  </cols>
  <sheetData>
    <row r="1" spans="1:13" ht="27" x14ac:dyDescent="0.35">
      <c r="B1" s="360" t="s">
        <v>0</v>
      </c>
      <c r="C1" s="360"/>
      <c r="D1" s="360"/>
      <c r="E1" s="360"/>
    </row>
    <row r="2" spans="1:13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  <c r="M2">
        <v>-107408</v>
      </c>
    </row>
    <row r="3" spans="1:13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>
        <v>30341924</v>
      </c>
      <c r="G3" s="22">
        <v>150</v>
      </c>
      <c r="H3" s="22"/>
      <c r="I3" s="22"/>
      <c r="J3" s="22">
        <v>130</v>
      </c>
    </row>
    <row r="4" spans="1:13" x14ac:dyDescent="0.25">
      <c r="A4" s="15">
        <v>45316</v>
      </c>
      <c r="B4" s="16" t="s">
        <v>79</v>
      </c>
      <c r="C4" s="16" t="s">
        <v>33</v>
      </c>
      <c r="D4" s="16" t="s">
        <v>250</v>
      </c>
      <c r="E4" s="16" t="s">
        <v>268</v>
      </c>
      <c r="F4" s="19">
        <v>30342811</v>
      </c>
      <c r="G4" s="22">
        <v>300</v>
      </c>
      <c r="H4" s="22"/>
      <c r="I4" s="22"/>
      <c r="J4" s="22">
        <v>280</v>
      </c>
    </row>
    <row r="5" spans="1:13" x14ac:dyDescent="0.25">
      <c r="A5" s="15">
        <v>45318</v>
      </c>
      <c r="B5" s="16" t="s">
        <v>116</v>
      </c>
      <c r="C5" s="16" t="s">
        <v>31</v>
      </c>
      <c r="D5" s="16" t="s">
        <v>250</v>
      </c>
      <c r="E5" s="16" t="s">
        <v>268</v>
      </c>
      <c r="F5" s="19">
        <v>30342902</v>
      </c>
      <c r="G5" s="22">
        <v>300</v>
      </c>
      <c r="H5" s="22"/>
      <c r="I5" s="22"/>
      <c r="J5" s="22">
        <v>280</v>
      </c>
    </row>
    <row r="6" spans="1:13" x14ac:dyDescent="0.25">
      <c r="A6" s="15">
        <v>45318</v>
      </c>
      <c r="B6" s="16" t="s">
        <v>104</v>
      </c>
      <c r="C6" s="16" t="s">
        <v>47</v>
      </c>
      <c r="D6" s="16" t="s">
        <v>250</v>
      </c>
      <c r="E6" s="16" t="s">
        <v>268</v>
      </c>
      <c r="F6" s="19">
        <v>30342903</v>
      </c>
      <c r="G6" s="22">
        <v>300</v>
      </c>
      <c r="H6" s="22"/>
      <c r="I6" s="22"/>
      <c r="J6" s="22">
        <v>280</v>
      </c>
    </row>
    <row r="7" spans="1:13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3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3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3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3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3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3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3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3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3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1050</v>
      </c>
      <c r="H22" s="22"/>
      <c r="I22" s="22"/>
      <c r="J22" s="22">
        <f>SUM(J3:J21)</f>
        <v>970</v>
      </c>
    </row>
    <row r="23" spans="1:10" x14ac:dyDescent="0.25">
      <c r="F23" s="20" t="s">
        <v>16</v>
      </c>
      <c r="G23" s="21">
        <f>G22*0.99</f>
        <v>1039.5</v>
      </c>
    </row>
    <row r="24" spans="1:10" x14ac:dyDescent="0.25">
      <c r="F24" s="356" t="s">
        <v>17</v>
      </c>
      <c r="G24" s="356"/>
      <c r="H24" s="356"/>
      <c r="I24" s="356"/>
      <c r="J24" s="103">
        <f>G23-J22</f>
        <v>69.5</v>
      </c>
    </row>
    <row r="29" spans="1:10" ht="27" x14ac:dyDescent="0.35">
      <c r="B29" s="360" t="s">
        <v>1</v>
      </c>
      <c r="C29" s="360"/>
      <c r="D29" s="360"/>
      <c r="E29" s="360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>
        <v>45323</v>
      </c>
      <c r="B31" s="16" t="s">
        <v>950</v>
      </c>
      <c r="C31" s="16" t="s">
        <v>47</v>
      </c>
      <c r="D31" s="16" t="s">
        <v>952</v>
      </c>
      <c r="E31" s="16" t="s">
        <v>88</v>
      </c>
      <c r="F31" s="19">
        <v>30343192</v>
      </c>
      <c r="G31" s="22">
        <v>280</v>
      </c>
      <c r="H31" s="22"/>
      <c r="I31" s="22"/>
      <c r="J31" s="22">
        <v>250</v>
      </c>
    </row>
    <row r="32" spans="1:10" x14ac:dyDescent="0.25">
      <c r="A32" s="15">
        <v>45323</v>
      </c>
      <c r="B32" s="16" t="s">
        <v>951</v>
      </c>
      <c r="C32" s="16" t="s">
        <v>45</v>
      </c>
      <c r="D32" s="16" t="s">
        <v>952</v>
      </c>
      <c r="E32" s="16" t="s">
        <v>88</v>
      </c>
      <c r="F32" s="19">
        <v>30343191</v>
      </c>
      <c r="G32" s="22">
        <v>280</v>
      </c>
      <c r="H32" s="22"/>
      <c r="I32" s="22"/>
      <c r="J32" s="22">
        <v>250</v>
      </c>
    </row>
    <row r="33" spans="1:10" x14ac:dyDescent="0.25">
      <c r="A33" s="15">
        <v>45328</v>
      </c>
      <c r="B33" s="16" t="s">
        <v>90</v>
      </c>
      <c r="C33" s="16" t="s">
        <v>33</v>
      </c>
      <c r="D33" s="16" t="s">
        <v>973</v>
      </c>
      <c r="E33" s="16" t="s">
        <v>88</v>
      </c>
      <c r="F33" s="19"/>
      <c r="G33" s="22">
        <v>230</v>
      </c>
      <c r="H33" s="22"/>
      <c r="I33" s="22"/>
      <c r="J33" s="22">
        <v>210</v>
      </c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790</v>
      </c>
      <c r="H50" s="22"/>
      <c r="I50" s="22"/>
      <c r="J50" s="22">
        <f>SUM(J31:J49)</f>
        <v>710</v>
      </c>
    </row>
    <row r="51" spans="1:10" x14ac:dyDescent="0.25">
      <c r="F51" s="20" t="s">
        <v>16</v>
      </c>
      <c r="G51" s="21">
        <f>G50*0.99</f>
        <v>782.1</v>
      </c>
    </row>
    <row r="52" spans="1:10" x14ac:dyDescent="0.25">
      <c r="F52" s="356" t="s">
        <v>17</v>
      </c>
      <c r="G52" s="356"/>
      <c r="H52" s="356"/>
      <c r="I52" s="356"/>
      <c r="J52" s="103">
        <f>G51-J50</f>
        <v>72.100000000000023</v>
      </c>
    </row>
    <row r="56" spans="1:10" ht="27" x14ac:dyDescent="0.35">
      <c r="B56" s="360" t="s">
        <v>18</v>
      </c>
      <c r="C56" s="360"/>
      <c r="D56" s="360"/>
      <c r="E56" s="360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251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56" t="s">
        <v>17</v>
      </c>
      <c r="G79" s="356"/>
      <c r="H79" s="356"/>
      <c r="I79" s="356"/>
      <c r="J79" s="103">
        <f>G78-J77</f>
        <v>0</v>
      </c>
    </row>
    <row r="82" spans="1:10" ht="27" x14ac:dyDescent="0.35">
      <c r="B82" s="360" t="s">
        <v>252</v>
      </c>
      <c r="C82" s="360"/>
      <c r="D82" s="360"/>
      <c r="E82" s="360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251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56" t="s">
        <v>17</v>
      </c>
      <c r="G105" s="356"/>
      <c r="H105" s="356"/>
      <c r="I105" s="356"/>
      <c r="J105" s="103">
        <f>G104-J103</f>
        <v>0</v>
      </c>
    </row>
    <row r="108" spans="1:10" ht="27" x14ac:dyDescent="0.35">
      <c r="B108" s="360" t="s">
        <v>130</v>
      </c>
      <c r="C108" s="360"/>
      <c r="D108" s="360"/>
      <c r="E108" s="360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251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56" t="s">
        <v>17</v>
      </c>
      <c r="G131" s="356"/>
      <c r="H131" s="356"/>
      <c r="I131" s="356"/>
      <c r="J131" s="103">
        <f>G130-J129</f>
        <v>0</v>
      </c>
    </row>
    <row r="136" spans="1:10" ht="27" x14ac:dyDescent="0.35">
      <c r="B136" s="360" t="s">
        <v>253</v>
      </c>
      <c r="C136" s="360"/>
      <c r="D136" s="360"/>
      <c r="E136" s="360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251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56" t="s">
        <v>17</v>
      </c>
      <c r="G159" s="356"/>
      <c r="H159" s="356"/>
      <c r="I159" s="356"/>
      <c r="J159" s="103">
        <f>G158-J157</f>
        <v>0</v>
      </c>
    </row>
    <row r="162" spans="1:10" ht="27" x14ac:dyDescent="0.35">
      <c r="B162" s="360" t="s">
        <v>74</v>
      </c>
      <c r="C162" s="360"/>
      <c r="D162" s="360"/>
      <c r="E162" s="360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251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56" t="s">
        <v>17</v>
      </c>
      <c r="G185" s="356"/>
      <c r="H185" s="356"/>
      <c r="I185" s="356"/>
      <c r="J185" s="103">
        <f>G184-J183</f>
        <v>0</v>
      </c>
    </row>
    <row r="189" spans="1:10" ht="27" x14ac:dyDescent="0.35">
      <c r="B189" s="360" t="s">
        <v>254</v>
      </c>
      <c r="C189" s="360"/>
      <c r="D189" s="360"/>
      <c r="E189" s="360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251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56" t="s">
        <v>17</v>
      </c>
      <c r="G212" s="356"/>
      <c r="H212" s="356"/>
      <c r="I212" s="356"/>
      <c r="J212" s="103">
        <f>G211-J210</f>
        <v>0</v>
      </c>
    </row>
    <row r="216" spans="1:10" ht="27" x14ac:dyDescent="0.35">
      <c r="B216" s="360" t="s">
        <v>97</v>
      </c>
      <c r="C216" s="360"/>
      <c r="D216" s="360"/>
      <c r="E216" s="360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251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255</v>
      </c>
      <c r="E218" s="92" t="s">
        <v>256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255</v>
      </c>
      <c r="E219" s="92" t="s">
        <v>256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257</v>
      </c>
      <c r="C220" s="16" t="s">
        <v>47</v>
      </c>
      <c r="D220" s="16" t="s">
        <v>255</v>
      </c>
      <c r="E220" s="92" t="s">
        <v>256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255</v>
      </c>
      <c r="E221" s="92" t="s">
        <v>256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255</v>
      </c>
      <c r="E222" s="92" t="s">
        <v>256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258</v>
      </c>
      <c r="C223" s="16" t="s">
        <v>60</v>
      </c>
      <c r="D223" s="16" t="s">
        <v>255</v>
      </c>
      <c r="E223" s="92" t="s">
        <v>259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257</v>
      </c>
      <c r="C224" s="16" t="s">
        <v>47</v>
      </c>
      <c r="D224" s="16" t="s">
        <v>255</v>
      </c>
      <c r="E224" s="16" t="s">
        <v>256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260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56" t="s">
        <v>17</v>
      </c>
      <c r="G239" s="356"/>
      <c r="H239" s="356"/>
      <c r="I239" s="356"/>
      <c r="J239" s="103">
        <f>G238-J237</f>
        <v>118.70000000000005</v>
      </c>
    </row>
    <row r="243" spans="1:11" ht="27" x14ac:dyDescent="0.35">
      <c r="B243" s="360" t="s">
        <v>98</v>
      </c>
      <c r="C243" s="360"/>
      <c r="D243" s="360"/>
      <c r="E243" s="360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251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261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261</v>
      </c>
      <c r="E246" s="92" t="s">
        <v>262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56" t="s">
        <v>17</v>
      </c>
      <c r="G266" s="356"/>
      <c r="H266" s="356"/>
      <c r="I266" s="356"/>
      <c r="J266" s="103">
        <f>G265-J264</f>
        <v>7.332300000000032</v>
      </c>
    </row>
    <row r="269" spans="1:10" ht="27" x14ac:dyDescent="0.35">
      <c r="B269" s="360" t="s">
        <v>263</v>
      </c>
      <c r="C269" s="360"/>
      <c r="D269" s="360"/>
      <c r="E269" s="360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251</v>
      </c>
      <c r="J270" s="4" t="s">
        <v>249</v>
      </c>
    </row>
    <row r="271" spans="1:10" x14ac:dyDescent="0.25">
      <c r="A271" s="15">
        <v>45246</v>
      </c>
      <c r="B271" s="16" t="s">
        <v>264</v>
      </c>
      <c r="C271" s="16" t="s">
        <v>265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266</v>
      </c>
      <c r="C272" t="s">
        <v>267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268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56" t="s">
        <v>17</v>
      </c>
      <c r="G292" s="356"/>
      <c r="H292" s="356"/>
      <c r="I292" s="356"/>
      <c r="J292" s="103">
        <f>G291-J290</f>
        <v>170.54019999999991</v>
      </c>
    </row>
    <row r="296" spans="1:10" ht="27" x14ac:dyDescent="0.35">
      <c r="B296" s="360" t="s">
        <v>203</v>
      </c>
      <c r="C296" s="360"/>
      <c r="D296" s="360"/>
      <c r="E296" s="360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251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269</v>
      </c>
      <c r="B299" s="16" t="s">
        <v>49</v>
      </c>
      <c r="C299" s="16" t="s">
        <v>50</v>
      </c>
      <c r="D299" s="16" t="s">
        <v>261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269</v>
      </c>
      <c r="B300" s="16" t="s">
        <v>90</v>
      </c>
      <c r="C300" s="16" t="s">
        <v>55</v>
      </c>
      <c r="D300" s="16" t="s">
        <v>261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261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56" t="s">
        <v>17</v>
      </c>
      <c r="G319" s="356"/>
      <c r="H319" s="356"/>
      <c r="I319" s="356"/>
      <c r="J319" s="103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E1" zoomScale="80" zoomScaleNormal="80" workbookViewId="0">
      <selection activeCell="W8" sqref="W8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60" t="s">
        <v>0</v>
      </c>
      <c r="C1" s="360"/>
      <c r="D1" s="360"/>
      <c r="E1" s="360"/>
      <c r="N1" s="360" t="s">
        <v>1</v>
      </c>
      <c r="O1" s="360"/>
      <c r="P1" s="360"/>
      <c r="Q1" s="360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270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>
        <v>45323</v>
      </c>
      <c r="N3" s="16" t="s">
        <v>116</v>
      </c>
      <c r="O3" s="16" t="s">
        <v>31</v>
      </c>
      <c r="P3" s="16" t="s">
        <v>280</v>
      </c>
      <c r="Q3" s="16" t="s">
        <v>88</v>
      </c>
      <c r="R3" s="19">
        <v>10367</v>
      </c>
      <c r="S3" s="22">
        <v>130</v>
      </c>
      <c r="T3" s="22"/>
      <c r="U3" s="106"/>
      <c r="V3" s="22">
        <v>120</v>
      </c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280</v>
      </c>
      <c r="E4" s="16" t="s">
        <v>26</v>
      </c>
      <c r="F4" s="19" t="s">
        <v>913</v>
      </c>
      <c r="G4" s="22">
        <v>130</v>
      </c>
      <c r="H4" s="22"/>
      <c r="I4" s="106"/>
      <c r="J4" s="22">
        <v>120</v>
      </c>
      <c r="M4" s="15">
        <v>45323</v>
      </c>
      <c r="N4" s="16" t="s">
        <v>79</v>
      </c>
      <c r="O4" s="16" t="s">
        <v>33</v>
      </c>
      <c r="P4" s="16" t="s">
        <v>280</v>
      </c>
      <c r="Q4" s="16" t="s">
        <v>88</v>
      </c>
      <c r="R4" s="19">
        <v>10368</v>
      </c>
      <c r="S4" s="22">
        <v>130</v>
      </c>
      <c r="T4" s="22"/>
      <c r="U4" s="106"/>
      <c r="V4" s="22">
        <v>120</v>
      </c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280</v>
      </c>
      <c r="E5" s="16" t="s">
        <v>26</v>
      </c>
      <c r="F5" s="19" t="s">
        <v>912</v>
      </c>
      <c r="G5" s="22">
        <v>130</v>
      </c>
      <c r="H5" s="22"/>
      <c r="I5" s="106"/>
      <c r="J5" s="22">
        <v>120</v>
      </c>
      <c r="M5" s="15">
        <v>45324</v>
      </c>
      <c r="N5" s="16" t="s">
        <v>186</v>
      </c>
      <c r="O5" s="16" t="s">
        <v>38</v>
      </c>
      <c r="P5" s="16" t="s">
        <v>280</v>
      </c>
      <c r="Q5" s="16" t="s">
        <v>88</v>
      </c>
      <c r="R5" s="19">
        <v>10464</v>
      </c>
      <c r="S5" s="22">
        <v>130</v>
      </c>
      <c r="T5" s="22"/>
      <c r="U5" s="106"/>
      <c r="V5" s="22">
        <v>120</v>
      </c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280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>
        <v>45328</v>
      </c>
      <c r="N6" s="16" t="s">
        <v>115</v>
      </c>
      <c r="O6" s="16" t="s">
        <v>45</v>
      </c>
      <c r="P6" s="16" t="s">
        <v>280</v>
      </c>
      <c r="Q6" s="16" t="s">
        <v>88</v>
      </c>
      <c r="R6" s="19"/>
      <c r="S6" s="22">
        <v>130</v>
      </c>
      <c r="T6" s="22"/>
      <c r="U6" s="22"/>
      <c r="V6" s="22">
        <v>120</v>
      </c>
    </row>
    <row r="7" spans="1:22" x14ac:dyDescent="0.25">
      <c r="A7" s="15">
        <v>45310</v>
      </c>
      <c r="B7" s="16" t="s">
        <v>258</v>
      </c>
      <c r="C7" s="16" t="s">
        <v>38</v>
      </c>
      <c r="D7" s="16" t="s">
        <v>280</v>
      </c>
      <c r="E7" s="16" t="s">
        <v>26</v>
      </c>
      <c r="F7" s="19" t="s">
        <v>911</v>
      </c>
      <c r="G7" s="22">
        <v>130</v>
      </c>
      <c r="H7" s="22"/>
      <c r="I7" s="106"/>
      <c r="J7" s="22">
        <v>120</v>
      </c>
      <c r="M7" s="15">
        <v>45328</v>
      </c>
      <c r="N7" s="16" t="s">
        <v>116</v>
      </c>
      <c r="O7" s="16" t="s">
        <v>31</v>
      </c>
      <c r="P7" s="16" t="s">
        <v>280</v>
      </c>
      <c r="Q7" s="16" t="s">
        <v>88</v>
      </c>
      <c r="R7" s="19"/>
      <c r="S7" s="22">
        <v>130</v>
      </c>
      <c r="T7" s="22"/>
      <c r="U7" s="22"/>
      <c r="V7" s="22">
        <v>120</v>
      </c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280</v>
      </c>
      <c r="E8" s="16" t="s">
        <v>26</v>
      </c>
      <c r="F8" s="19">
        <v>9899</v>
      </c>
      <c r="G8" s="22">
        <v>130</v>
      </c>
      <c r="H8" s="22"/>
      <c r="I8" s="22"/>
      <c r="J8" s="22">
        <v>120</v>
      </c>
      <c r="M8" s="15">
        <v>45329</v>
      </c>
      <c r="N8" s="16" t="s">
        <v>144</v>
      </c>
      <c r="O8" s="16" t="s">
        <v>24</v>
      </c>
      <c r="P8" s="16" t="s">
        <v>280</v>
      </c>
      <c r="Q8" s="16" t="s">
        <v>88</v>
      </c>
      <c r="R8" s="19"/>
      <c r="S8" s="22">
        <v>130</v>
      </c>
      <c r="T8" s="22"/>
      <c r="U8" s="22"/>
      <c r="V8" s="22">
        <v>120</v>
      </c>
    </row>
    <row r="9" spans="1:22" x14ac:dyDescent="0.25">
      <c r="A9" s="15">
        <v>45318</v>
      </c>
      <c r="B9" s="16" t="s">
        <v>121</v>
      </c>
      <c r="C9" s="16" t="s">
        <v>50</v>
      </c>
      <c r="D9" s="16" t="s">
        <v>280</v>
      </c>
      <c r="E9" s="16" t="s">
        <v>26</v>
      </c>
      <c r="F9" s="19" t="s">
        <v>940</v>
      </c>
      <c r="G9" s="22">
        <v>130</v>
      </c>
      <c r="H9" s="22"/>
      <c r="I9" s="22"/>
      <c r="J9" s="22">
        <v>120</v>
      </c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>
        <v>45320</v>
      </c>
      <c r="B10" s="16" t="s">
        <v>144</v>
      </c>
      <c r="C10" s="16" t="s">
        <v>24</v>
      </c>
      <c r="D10" s="16" t="s">
        <v>280</v>
      </c>
      <c r="E10" s="16" t="s">
        <v>26</v>
      </c>
      <c r="F10" s="19" t="s">
        <v>954</v>
      </c>
      <c r="G10" s="22">
        <v>130</v>
      </c>
      <c r="H10" s="22"/>
      <c r="I10" s="22"/>
      <c r="J10" s="22">
        <v>120</v>
      </c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>
        <v>45321</v>
      </c>
      <c r="B11" s="16" t="s">
        <v>121</v>
      </c>
      <c r="C11" s="16" t="s">
        <v>50</v>
      </c>
      <c r="D11" s="16" t="s">
        <v>280</v>
      </c>
      <c r="E11" s="16" t="s">
        <v>26</v>
      </c>
      <c r="F11" s="19" t="s">
        <v>955</v>
      </c>
      <c r="G11" s="22">
        <v>130</v>
      </c>
      <c r="H11" s="22"/>
      <c r="I11" s="22"/>
      <c r="J11" s="22">
        <v>120</v>
      </c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 t="s">
        <v>964</v>
      </c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1170</v>
      </c>
      <c r="H22" s="22"/>
      <c r="I22" s="22"/>
      <c r="J22" s="22">
        <f>SUM(J3:J21)</f>
        <v>1080</v>
      </c>
      <c r="M22" s="16"/>
      <c r="N22" s="16"/>
      <c r="O22" s="16"/>
      <c r="P22" s="16"/>
      <c r="Q22" s="16"/>
      <c r="R22" s="20" t="s">
        <v>13</v>
      </c>
      <c r="S22" s="21">
        <f>SUM(S3:S21)</f>
        <v>780</v>
      </c>
      <c r="T22" s="22"/>
      <c r="U22" s="22"/>
      <c r="V22" s="22">
        <f>SUM(V3:V21)</f>
        <v>720</v>
      </c>
    </row>
    <row r="23" spans="1:24" x14ac:dyDescent="0.25">
      <c r="F23" s="20" t="s">
        <v>16</v>
      </c>
      <c r="G23" s="21">
        <f>G22*0.99</f>
        <v>1158.3</v>
      </c>
      <c r="R23" s="20" t="s">
        <v>16</v>
      </c>
      <c r="S23" s="21">
        <f>S22*0.99</f>
        <v>772.2</v>
      </c>
    </row>
    <row r="24" spans="1:24" x14ac:dyDescent="0.25">
      <c r="F24" s="356" t="s">
        <v>17</v>
      </c>
      <c r="G24" s="356"/>
      <c r="H24" s="356"/>
      <c r="I24" s="356"/>
      <c r="J24" s="103">
        <f>G23-J22</f>
        <v>78.299999999999955</v>
      </c>
      <c r="R24" s="356" t="s">
        <v>17</v>
      </c>
      <c r="S24" s="356"/>
      <c r="T24" s="356"/>
      <c r="U24" s="356"/>
      <c r="V24" s="103">
        <f>S23-V22</f>
        <v>52.200000000000045</v>
      </c>
    </row>
    <row r="29" spans="1:24" ht="27" x14ac:dyDescent="0.35">
      <c r="B29" s="360" t="s">
        <v>18</v>
      </c>
      <c r="C29" s="360"/>
      <c r="D29" s="360"/>
      <c r="E29" s="360"/>
      <c r="N29" s="360" t="s">
        <v>19</v>
      </c>
      <c r="O29" s="360"/>
      <c r="P29" s="360"/>
      <c r="Q29" s="360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251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56" t="s">
        <v>17</v>
      </c>
      <c r="G52" s="356"/>
      <c r="H52" s="356"/>
      <c r="I52" s="356"/>
      <c r="J52" s="103">
        <f>G51-J50</f>
        <v>0</v>
      </c>
      <c r="R52" s="356" t="s">
        <v>17</v>
      </c>
      <c r="S52" s="356"/>
      <c r="T52" s="356"/>
      <c r="U52" s="356"/>
      <c r="V52" s="103">
        <f>S51-V50</f>
        <v>0</v>
      </c>
    </row>
    <row r="57" spans="1:22" ht="27" x14ac:dyDescent="0.35">
      <c r="B57" s="360" t="s">
        <v>130</v>
      </c>
      <c r="C57" s="360"/>
      <c r="D57" s="360"/>
      <c r="E57" s="360"/>
      <c r="N57" s="360" t="s">
        <v>21</v>
      </c>
      <c r="O57" s="360"/>
      <c r="P57" s="360"/>
      <c r="Q57" s="360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271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272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273</v>
      </c>
      <c r="C60" s="16" t="s">
        <v>38</v>
      </c>
      <c r="D60" s="16" t="s">
        <v>271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272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271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272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271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272</v>
      </c>
      <c r="Q62" s="16" t="s">
        <v>274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271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272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271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272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275</v>
      </c>
      <c r="D65" s="16" t="s">
        <v>271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272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271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56" t="s">
        <v>17</v>
      </c>
      <c r="G80" s="356"/>
      <c r="H80" s="356"/>
      <c r="I80" s="356"/>
      <c r="J80" s="103">
        <f>G79-J78</f>
        <v>69.599999999999909</v>
      </c>
      <c r="R80" s="356" t="s">
        <v>17</v>
      </c>
      <c r="S80" s="356"/>
      <c r="T80" s="356"/>
      <c r="U80" s="356"/>
      <c r="V80" s="103">
        <f>S79-V78</f>
        <v>65.899999999999977</v>
      </c>
    </row>
    <row r="84" spans="1:22" ht="27" x14ac:dyDescent="0.35">
      <c r="B84" s="360" t="s">
        <v>74</v>
      </c>
      <c r="C84" s="360"/>
      <c r="D84" s="360"/>
      <c r="E84" s="360"/>
      <c r="N84" s="360" t="s">
        <v>75</v>
      </c>
      <c r="O84" s="360"/>
      <c r="P84" s="360"/>
      <c r="Q84" s="360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276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277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271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277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271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277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271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277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271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277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278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56" t="s">
        <v>17</v>
      </c>
      <c r="G107" s="356"/>
      <c r="H107" s="356"/>
      <c r="I107" s="356"/>
      <c r="J107" s="103">
        <f>G106-J105</f>
        <v>43.5</v>
      </c>
      <c r="R107" s="356" t="s">
        <v>17</v>
      </c>
      <c r="S107" s="356"/>
      <c r="T107" s="356"/>
      <c r="U107" s="356"/>
      <c r="V107" s="103">
        <f>S106-V105</f>
        <v>34.799999999999955</v>
      </c>
    </row>
    <row r="112" spans="1:22" ht="27" x14ac:dyDescent="0.35">
      <c r="B112" s="360" t="s">
        <v>97</v>
      </c>
      <c r="C112" s="360"/>
      <c r="D112" s="360"/>
      <c r="E112" s="360"/>
      <c r="N112" s="360" t="s">
        <v>167</v>
      </c>
      <c r="O112" s="360"/>
      <c r="P112" s="360"/>
      <c r="Q112" s="360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279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280</v>
      </c>
      <c r="Q114" s="16" t="s">
        <v>281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279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280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280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280</v>
      </c>
      <c r="Q117" s="16" t="s">
        <v>282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280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280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280</v>
      </c>
      <c r="Q120" s="16" t="s">
        <v>282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280</v>
      </c>
      <c r="Q121" s="16" t="s">
        <v>283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280</v>
      </c>
      <c r="Q122" s="16" t="s">
        <v>282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280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56" t="s">
        <v>17</v>
      </c>
      <c r="G135" s="356"/>
      <c r="H135" s="356"/>
      <c r="I135" s="356"/>
      <c r="J135" s="103">
        <f>G134-J133</f>
        <v>17.399999999999977</v>
      </c>
      <c r="R135" s="356" t="s">
        <v>17</v>
      </c>
      <c r="S135" s="356"/>
      <c r="T135" s="356"/>
      <c r="U135" s="356"/>
      <c r="V135" s="103">
        <f>S134-V133</f>
        <v>82.5</v>
      </c>
    </row>
    <row r="141" spans="1:22" ht="27" x14ac:dyDescent="0.35">
      <c r="B141" s="360" t="s">
        <v>102</v>
      </c>
      <c r="C141" s="360"/>
      <c r="D141" s="360"/>
      <c r="E141" s="360"/>
      <c r="N141" s="360" t="s">
        <v>203</v>
      </c>
      <c r="O141" s="360"/>
      <c r="P141" s="360"/>
      <c r="Q141" s="360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284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280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280</v>
      </c>
      <c r="Q143" s="16" t="s">
        <v>88</v>
      </c>
      <c r="R143" s="19" t="s">
        <v>285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280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280</v>
      </c>
      <c r="Q144" s="16" t="s">
        <v>286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280</v>
      </c>
      <c r="E145" s="11" t="s">
        <v>282</v>
      </c>
      <c r="F145" s="14" t="s">
        <v>287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288</v>
      </c>
      <c r="O145" s="16" t="s">
        <v>33</v>
      </c>
      <c r="P145" s="16" t="s">
        <v>280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270</v>
      </c>
      <c r="E146" s="11" t="s">
        <v>88</v>
      </c>
      <c r="F146" s="14" t="s">
        <v>289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280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270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280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270</v>
      </c>
      <c r="E148" s="11" t="s">
        <v>282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280</v>
      </c>
      <c r="Q148" s="16" t="s">
        <v>282</v>
      </c>
      <c r="R148" s="19" t="s">
        <v>290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280</v>
      </c>
      <c r="E149" s="11" t="s">
        <v>88</v>
      </c>
      <c r="F149" s="14" t="s">
        <v>291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280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280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280</v>
      </c>
      <c r="E152" s="11" t="s">
        <v>88</v>
      </c>
      <c r="F152" s="14" t="s">
        <v>292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56" t="s">
        <v>17</v>
      </c>
      <c r="G164" s="356"/>
      <c r="H164" s="356"/>
      <c r="I164" s="356"/>
      <c r="J164" s="103">
        <f>G163-J162</f>
        <v>87</v>
      </c>
      <c r="R164" s="356" t="s">
        <v>17</v>
      </c>
      <c r="S164" s="356"/>
      <c r="T164" s="356"/>
      <c r="U164" s="356"/>
      <c r="V164" s="103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7"/>
  <sheetViews>
    <sheetView topLeftCell="H1" zoomScale="80" zoomScaleNormal="80" workbookViewId="0">
      <selection activeCell="L10" sqref="L10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1" t="s">
        <v>0</v>
      </c>
      <c r="D1" s="361"/>
      <c r="E1" s="361"/>
      <c r="N1" s="361" t="s">
        <v>1</v>
      </c>
      <c r="O1" s="361"/>
      <c r="P1" s="361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 t="s">
        <v>294</v>
      </c>
      <c r="I2" s="4" t="s">
        <v>295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 t="s">
        <v>294</v>
      </c>
      <c r="T2" s="4" t="s">
        <v>295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296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>
        <v>45324</v>
      </c>
      <c r="M3" s="8" t="s">
        <v>144</v>
      </c>
      <c r="N3" s="8" t="s">
        <v>24</v>
      </c>
      <c r="O3" s="8" t="s">
        <v>296</v>
      </c>
      <c r="P3" s="8" t="s">
        <v>88</v>
      </c>
      <c r="Q3" s="8"/>
      <c r="R3" s="34">
        <v>250</v>
      </c>
      <c r="S3" s="117"/>
      <c r="T3" s="34">
        <v>200</v>
      </c>
    </row>
    <row r="4" spans="1:20" x14ac:dyDescent="0.25">
      <c r="A4" s="7">
        <v>45296</v>
      </c>
      <c r="B4" s="8" t="s">
        <v>90</v>
      </c>
      <c r="C4" s="8" t="s">
        <v>55</v>
      </c>
      <c r="D4" s="8" t="s">
        <v>296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>
        <v>45324</v>
      </c>
      <c r="M4" s="8" t="s">
        <v>164</v>
      </c>
      <c r="N4" s="8" t="s">
        <v>58</v>
      </c>
      <c r="O4" s="8" t="s">
        <v>296</v>
      </c>
      <c r="P4" s="8" t="s">
        <v>88</v>
      </c>
      <c r="Q4" s="8"/>
      <c r="R4" s="34">
        <v>250</v>
      </c>
      <c r="S4" s="117"/>
      <c r="T4" s="34">
        <v>200</v>
      </c>
    </row>
    <row r="5" spans="1:20" x14ac:dyDescent="0.25">
      <c r="A5" s="7">
        <v>45299</v>
      </c>
      <c r="B5" s="8" t="s">
        <v>297</v>
      </c>
      <c r="C5" s="8" t="s">
        <v>58</v>
      </c>
      <c r="D5" s="8" t="s">
        <v>296</v>
      </c>
      <c r="E5" s="8" t="s">
        <v>88</v>
      </c>
      <c r="F5" s="317">
        <v>8029334352</v>
      </c>
      <c r="G5" s="34">
        <v>175</v>
      </c>
      <c r="H5" s="322">
        <v>848</v>
      </c>
      <c r="I5" s="34">
        <v>150</v>
      </c>
      <c r="J5" s="121"/>
      <c r="K5" s="12"/>
      <c r="L5" s="7">
        <v>45327</v>
      </c>
      <c r="M5" s="8" t="s">
        <v>116</v>
      </c>
      <c r="N5" s="8" t="s">
        <v>31</v>
      </c>
      <c r="O5" s="8" t="s">
        <v>296</v>
      </c>
      <c r="P5" s="8" t="s">
        <v>88</v>
      </c>
      <c r="Q5" s="8">
        <v>8029430741</v>
      </c>
      <c r="R5" s="34">
        <v>250</v>
      </c>
      <c r="S5" s="117"/>
      <c r="T5" s="34">
        <v>200</v>
      </c>
    </row>
    <row r="6" spans="1:20" x14ac:dyDescent="0.25">
      <c r="A6" s="7">
        <v>45299</v>
      </c>
      <c r="B6" s="8" t="s">
        <v>104</v>
      </c>
      <c r="C6" s="8" t="s">
        <v>41</v>
      </c>
      <c r="D6" s="8" t="s">
        <v>296</v>
      </c>
      <c r="E6" s="8" t="s">
        <v>88</v>
      </c>
      <c r="F6" s="317">
        <v>8029334396</v>
      </c>
      <c r="G6" s="34">
        <v>175</v>
      </c>
      <c r="H6" s="322">
        <v>848</v>
      </c>
      <c r="I6" s="34">
        <v>150</v>
      </c>
      <c r="J6" s="121"/>
      <c r="K6" s="12"/>
      <c r="L6" s="7">
        <v>45327</v>
      </c>
      <c r="M6" s="8" t="s">
        <v>164</v>
      </c>
      <c r="N6" s="8" t="s">
        <v>58</v>
      </c>
      <c r="O6" s="8" t="s">
        <v>296</v>
      </c>
      <c r="P6" s="8" t="s">
        <v>88</v>
      </c>
      <c r="Q6" s="8">
        <v>8029430755</v>
      </c>
      <c r="R6" s="34">
        <v>175</v>
      </c>
      <c r="S6" s="117"/>
      <c r="T6" s="34">
        <v>150</v>
      </c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296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>
        <v>45327</v>
      </c>
      <c r="M7" s="11" t="s">
        <v>90</v>
      </c>
      <c r="N7" s="11" t="s">
        <v>41</v>
      </c>
      <c r="O7" s="11" t="s">
        <v>296</v>
      </c>
      <c r="P7" s="11" t="s">
        <v>88</v>
      </c>
      <c r="Q7" s="11">
        <v>8029430713</v>
      </c>
      <c r="R7" s="34">
        <v>175</v>
      </c>
      <c r="S7" s="117"/>
      <c r="T7" s="34">
        <v>150</v>
      </c>
    </row>
    <row r="8" spans="1:20" x14ac:dyDescent="0.25">
      <c r="A8" s="7">
        <v>45301</v>
      </c>
      <c r="B8" s="11" t="s">
        <v>297</v>
      </c>
      <c r="C8" s="11" t="s">
        <v>58</v>
      </c>
      <c r="D8" s="11" t="s">
        <v>296</v>
      </c>
      <c r="E8" s="11" t="s">
        <v>88</v>
      </c>
      <c r="F8" s="317">
        <v>8029342603</v>
      </c>
      <c r="G8" s="321">
        <v>175</v>
      </c>
      <c r="H8" s="117"/>
      <c r="I8" s="34">
        <v>150</v>
      </c>
      <c r="J8" s="121"/>
      <c r="K8" s="12"/>
      <c r="L8" s="7">
        <v>45328</v>
      </c>
      <c r="M8" s="11" t="s">
        <v>119</v>
      </c>
      <c r="N8" s="11" t="s">
        <v>113</v>
      </c>
      <c r="O8" s="11" t="s">
        <v>296</v>
      </c>
      <c r="P8" s="11" t="s">
        <v>91</v>
      </c>
      <c r="Q8" s="11"/>
      <c r="R8" s="34">
        <v>175</v>
      </c>
      <c r="S8" s="117"/>
      <c r="T8" s="34">
        <v>150</v>
      </c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296</v>
      </c>
      <c r="E9" s="11" t="s">
        <v>88</v>
      </c>
      <c r="F9" s="315">
        <v>8029342596</v>
      </c>
      <c r="G9" s="321">
        <v>250</v>
      </c>
      <c r="H9" s="322">
        <v>848</v>
      </c>
      <c r="I9" s="34">
        <v>200</v>
      </c>
      <c r="J9" s="121"/>
      <c r="K9" s="12"/>
      <c r="L9" s="7">
        <v>45328</v>
      </c>
      <c r="M9" s="11" t="s">
        <v>186</v>
      </c>
      <c r="N9" s="11" t="s">
        <v>60</v>
      </c>
      <c r="O9" s="11" t="s">
        <v>296</v>
      </c>
      <c r="P9" s="11" t="s">
        <v>91</v>
      </c>
      <c r="Q9" s="11"/>
      <c r="R9" s="34">
        <v>175</v>
      </c>
      <c r="S9" s="117"/>
      <c r="T9" s="34">
        <v>150</v>
      </c>
    </row>
    <row r="10" spans="1:20" x14ac:dyDescent="0.25">
      <c r="A10" s="7" t="s">
        <v>298</v>
      </c>
      <c r="B10" s="11" t="s">
        <v>297</v>
      </c>
      <c r="C10" s="11" t="s">
        <v>58</v>
      </c>
      <c r="D10" s="11" t="s">
        <v>296</v>
      </c>
      <c r="E10" s="11" t="s">
        <v>88</v>
      </c>
      <c r="F10" s="315">
        <v>8029350848</v>
      </c>
      <c r="G10" s="321">
        <v>250</v>
      </c>
      <c r="H10" s="322">
        <v>848</v>
      </c>
      <c r="I10" s="34">
        <v>200</v>
      </c>
      <c r="J10" s="121"/>
      <c r="K10" s="12"/>
      <c r="L10" s="7"/>
      <c r="M10" s="11"/>
      <c r="N10" s="11"/>
      <c r="O10" s="11" t="s">
        <v>296</v>
      </c>
      <c r="P10" s="11"/>
      <c r="Q10" s="12"/>
      <c r="R10" s="34"/>
      <c r="S10" s="117"/>
      <c r="T10" s="34"/>
    </row>
    <row r="11" spans="1:20" x14ac:dyDescent="0.25">
      <c r="A11" s="7" t="s">
        <v>298</v>
      </c>
      <c r="B11" s="11" t="s">
        <v>71</v>
      </c>
      <c r="C11" s="11" t="s">
        <v>41</v>
      </c>
      <c r="D11" s="11" t="s">
        <v>296</v>
      </c>
      <c r="E11" s="11" t="s">
        <v>88</v>
      </c>
      <c r="F11" s="315">
        <v>8029350855</v>
      </c>
      <c r="G11" s="321">
        <v>250</v>
      </c>
      <c r="H11" s="322">
        <v>848</v>
      </c>
      <c r="I11" s="34">
        <v>200</v>
      </c>
      <c r="J11" s="121"/>
      <c r="K11" s="12"/>
      <c r="L11" s="7"/>
      <c r="M11" s="11"/>
      <c r="N11" s="11"/>
      <c r="O11" s="11" t="s">
        <v>296</v>
      </c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296</v>
      </c>
      <c r="E12" s="11" t="s">
        <v>88</v>
      </c>
      <c r="F12" s="317">
        <v>8029356756</v>
      </c>
      <c r="G12" s="321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 t="s">
        <v>296</v>
      </c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296</v>
      </c>
      <c r="E13" s="11" t="s">
        <v>88</v>
      </c>
      <c r="F13" s="317">
        <v>8029356778</v>
      </c>
      <c r="G13" s="321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 t="s">
        <v>296</v>
      </c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296</v>
      </c>
      <c r="E14" s="11" t="s">
        <v>88</v>
      </c>
      <c r="F14" s="317">
        <v>8029356833</v>
      </c>
      <c r="G14" s="321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 t="s">
        <v>296</v>
      </c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296</v>
      </c>
      <c r="E15" s="11" t="s">
        <v>88</v>
      </c>
      <c r="F15" s="317">
        <v>8029365657</v>
      </c>
      <c r="G15" s="321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296</v>
      </c>
      <c r="E16" s="11" t="s">
        <v>88</v>
      </c>
      <c r="F16" s="317">
        <v>8029365671</v>
      </c>
      <c r="G16" s="321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296</v>
      </c>
      <c r="E17" s="11" t="s">
        <v>88</v>
      </c>
      <c r="F17" s="317">
        <v>8029375086</v>
      </c>
      <c r="G17" s="321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296</v>
      </c>
      <c r="E18" s="11" t="s">
        <v>88</v>
      </c>
      <c r="F18" s="317">
        <v>8029375156</v>
      </c>
      <c r="G18" s="321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296</v>
      </c>
      <c r="E19" s="11" t="s">
        <v>914</v>
      </c>
      <c r="F19" s="317">
        <v>8029382885</v>
      </c>
      <c r="G19" s="321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296</v>
      </c>
      <c r="E20" s="11" t="s">
        <v>914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296</v>
      </c>
      <c r="E21" s="11" t="s">
        <v>88</v>
      </c>
      <c r="F21" s="30">
        <v>8029390607</v>
      </c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>
        <v>45317</v>
      </c>
      <c r="B22" s="11" t="s">
        <v>116</v>
      </c>
      <c r="C22" s="11" t="s">
        <v>31</v>
      </c>
      <c r="D22" s="11" t="s">
        <v>296</v>
      </c>
      <c r="E22" s="11" t="s">
        <v>88</v>
      </c>
      <c r="F22" s="11">
        <v>8029400471</v>
      </c>
      <c r="G22" s="34">
        <v>259.52999999999997</v>
      </c>
      <c r="H22" s="117"/>
      <c r="I22" s="34">
        <v>200</v>
      </c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>
        <v>45317</v>
      </c>
      <c r="B23" s="7" t="s">
        <v>104</v>
      </c>
      <c r="C23" s="7" t="s">
        <v>41</v>
      </c>
      <c r="D23" s="7" t="s">
        <v>296</v>
      </c>
      <c r="E23" s="7" t="s">
        <v>88</v>
      </c>
      <c r="F23" s="11">
        <v>8029400487</v>
      </c>
      <c r="G23" s="34">
        <v>175</v>
      </c>
      <c r="H23" s="117"/>
      <c r="I23" s="34">
        <v>150</v>
      </c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>
        <v>45317</v>
      </c>
      <c r="B24" s="11" t="s">
        <v>119</v>
      </c>
      <c r="C24" s="11" t="s">
        <v>113</v>
      </c>
      <c r="D24" s="11" t="s">
        <v>296</v>
      </c>
      <c r="E24" s="11" t="s">
        <v>485</v>
      </c>
      <c r="F24" s="11">
        <v>8029401724</v>
      </c>
      <c r="G24" s="34">
        <v>300</v>
      </c>
      <c r="H24" s="117"/>
      <c r="I24" s="34">
        <v>200</v>
      </c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>
        <v>45320</v>
      </c>
      <c r="B25" s="11" t="s">
        <v>164</v>
      </c>
      <c r="C25" s="11" t="s">
        <v>58</v>
      </c>
      <c r="D25" s="11" t="s">
        <v>296</v>
      </c>
      <c r="E25" s="11" t="s">
        <v>88</v>
      </c>
      <c r="F25" s="11">
        <v>8029407044</v>
      </c>
      <c r="G25" s="34">
        <v>250</v>
      </c>
      <c r="H25" s="117"/>
      <c r="I25" s="34">
        <v>200</v>
      </c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>
        <v>45320</v>
      </c>
      <c r="B26" s="11" t="s">
        <v>104</v>
      </c>
      <c r="C26" s="11" t="s">
        <v>41</v>
      </c>
      <c r="D26" s="11" t="s">
        <v>296</v>
      </c>
      <c r="E26" s="11" t="s">
        <v>88</v>
      </c>
      <c r="F26" s="11">
        <v>8029407033</v>
      </c>
      <c r="G26" s="34">
        <v>175</v>
      </c>
      <c r="H26" s="117"/>
      <c r="I26" s="34">
        <v>150</v>
      </c>
      <c r="J26" s="121"/>
      <c r="K26" s="12"/>
      <c r="L26" s="7"/>
      <c r="M26" s="11"/>
      <c r="N26" s="11"/>
      <c r="O26" s="11"/>
      <c r="P26" s="11"/>
      <c r="Q26" s="11"/>
      <c r="R26" s="34"/>
      <c r="S26" s="117"/>
      <c r="T26" s="34"/>
    </row>
    <row r="27" spans="1:20" x14ac:dyDescent="0.25">
      <c r="A27" s="7">
        <v>45320</v>
      </c>
      <c r="B27" s="11" t="s">
        <v>90</v>
      </c>
      <c r="C27" s="11" t="s">
        <v>55</v>
      </c>
      <c r="D27" s="11" t="s">
        <v>296</v>
      </c>
      <c r="E27" s="11" t="s">
        <v>88</v>
      </c>
      <c r="F27" s="11">
        <v>8029407055</v>
      </c>
      <c r="G27" s="34">
        <v>250</v>
      </c>
      <c r="H27" s="117"/>
      <c r="I27" s="34">
        <v>200</v>
      </c>
      <c r="J27" s="121"/>
      <c r="K27" s="12"/>
      <c r="L27" s="7"/>
      <c r="M27" s="11"/>
      <c r="N27" s="11"/>
      <c r="O27" s="11"/>
      <c r="P27" s="11"/>
      <c r="Q27" s="11"/>
      <c r="R27" s="34"/>
      <c r="S27" s="117"/>
      <c r="T27" s="34"/>
    </row>
    <row r="28" spans="1:20" x14ac:dyDescent="0.25">
      <c r="A28" s="7">
        <v>45320</v>
      </c>
      <c r="B28" s="11" t="s">
        <v>119</v>
      </c>
      <c r="C28" s="11" t="s">
        <v>113</v>
      </c>
      <c r="D28" s="11" t="s">
        <v>296</v>
      </c>
      <c r="E28" s="11" t="s">
        <v>160</v>
      </c>
      <c r="F28" s="11"/>
      <c r="G28" s="34">
        <v>700</v>
      </c>
      <c r="H28" s="117"/>
      <c r="I28" s="34">
        <v>680</v>
      </c>
      <c r="J28" s="121"/>
      <c r="K28" s="12"/>
      <c r="L28" s="7"/>
      <c r="M28" s="11"/>
      <c r="N28" s="11"/>
      <c r="O28" s="11"/>
      <c r="P28" s="11"/>
      <c r="Q28" s="11"/>
      <c r="R28" s="34"/>
      <c r="S28" s="117"/>
      <c r="T28" s="34"/>
    </row>
    <row r="29" spans="1:20" x14ac:dyDescent="0.25">
      <c r="A29" s="7">
        <v>45320</v>
      </c>
      <c r="B29" s="11" t="s">
        <v>116</v>
      </c>
      <c r="C29" s="11" t="s">
        <v>31</v>
      </c>
      <c r="D29" s="11" t="s">
        <v>296</v>
      </c>
      <c r="E29" s="11" t="s">
        <v>353</v>
      </c>
      <c r="F29" s="11"/>
      <c r="G29" s="34">
        <v>500</v>
      </c>
      <c r="H29" s="117"/>
      <c r="I29" s="34">
        <v>500</v>
      </c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>
        <v>45320</v>
      </c>
      <c r="B30" s="11" t="s">
        <v>79</v>
      </c>
      <c r="C30" s="11" t="s">
        <v>33</v>
      </c>
      <c r="D30" s="11" t="s">
        <v>296</v>
      </c>
      <c r="E30" s="11" t="s">
        <v>353</v>
      </c>
      <c r="F30" s="11"/>
      <c r="G30" s="34">
        <v>500</v>
      </c>
      <c r="H30" s="117"/>
      <c r="I30" s="34">
        <v>500</v>
      </c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>
        <v>45320</v>
      </c>
      <c r="B31" s="11" t="s">
        <v>104</v>
      </c>
      <c r="C31" s="11" t="s">
        <v>47</v>
      </c>
      <c r="D31" s="11" t="s">
        <v>296</v>
      </c>
      <c r="E31" s="11" t="s">
        <v>914</v>
      </c>
      <c r="F31" s="349">
        <v>8029407712</v>
      </c>
      <c r="G31" s="34">
        <v>206.44</v>
      </c>
      <c r="H31" s="117"/>
      <c r="I31" s="34">
        <v>190</v>
      </c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>
        <v>45320</v>
      </c>
      <c r="B32" s="11" t="s">
        <v>144</v>
      </c>
      <c r="C32" s="11" t="s">
        <v>24</v>
      </c>
      <c r="D32" s="11" t="s">
        <v>296</v>
      </c>
      <c r="E32" s="11" t="s">
        <v>914</v>
      </c>
      <c r="F32" s="11">
        <v>8029407759</v>
      </c>
      <c r="G32" s="34">
        <v>175</v>
      </c>
      <c r="H32" s="117"/>
      <c r="I32" s="34">
        <v>150</v>
      </c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>
        <v>45320</v>
      </c>
      <c r="B33" s="11" t="s">
        <v>122</v>
      </c>
      <c r="C33" s="11" t="s">
        <v>123</v>
      </c>
      <c r="D33" s="11" t="s">
        <v>296</v>
      </c>
      <c r="E33" s="11" t="s">
        <v>914</v>
      </c>
      <c r="F33" s="11">
        <v>8029407794</v>
      </c>
      <c r="G33" s="34">
        <v>175</v>
      </c>
      <c r="H33" s="117"/>
      <c r="I33" s="34">
        <v>150</v>
      </c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>
        <v>45320</v>
      </c>
      <c r="B34" s="11" t="s">
        <v>99</v>
      </c>
      <c r="C34" s="11" t="s">
        <v>38</v>
      </c>
      <c r="D34" s="11" t="s">
        <v>296</v>
      </c>
      <c r="E34" s="11" t="s">
        <v>953</v>
      </c>
      <c r="F34" s="11"/>
      <c r="G34" s="34">
        <v>200</v>
      </c>
      <c r="H34" s="117"/>
      <c r="I34" s="34">
        <v>170</v>
      </c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>
        <v>45322</v>
      </c>
      <c r="B35" s="11" t="s">
        <v>144</v>
      </c>
      <c r="C35" s="11" t="s">
        <v>24</v>
      </c>
      <c r="D35" s="11" t="s">
        <v>296</v>
      </c>
      <c r="E35" s="11" t="s">
        <v>88</v>
      </c>
      <c r="F35" s="11">
        <v>8029418386</v>
      </c>
      <c r="G35" s="34">
        <v>250</v>
      </c>
      <c r="H35" s="117"/>
      <c r="I35" s="34">
        <v>200</v>
      </c>
      <c r="J35" s="121"/>
      <c r="K35" s="12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117"/>
      <c r="I36" s="34"/>
      <c r="J36" s="121"/>
      <c r="K36" s="12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K37" s="12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11"/>
      <c r="C42" s="11"/>
      <c r="D42" s="11"/>
      <c r="E42" s="11"/>
      <c r="F42" s="11"/>
      <c r="G42" s="34"/>
      <c r="H42" s="34"/>
      <c r="I42" s="34"/>
      <c r="J42" s="121"/>
      <c r="L42" s="7"/>
      <c r="M42" s="11"/>
      <c r="N42" s="11"/>
      <c r="O42" s="11"/>
      <c r="P42" s="11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11"/>
      <c r="C44" s="11"/>
      <c r="D44" s="11"/>
      <c r="E44" s="11"/>
      <c r="F44" s="11"/>
      <c r="G44" s="34"/>
      <c r="H44" s="34"/>
      <c r="I44" s="34"/>
      <c r="J44" s="121"/>
      <c r="L44" s="7"/>
      <c r="M44" s="11"/>
      <c r="N44" s="11"/>
      <c r="O44" s="11"/>
      <c r="P44" s="11"/>
      <c r="Q44" s="11"/>
      <c r="R44" s="34"/>
      <c r="S44" s="34"/>
      <c r="T44" s="34"/>
    </row>
    <row r="45" spans="1:20" x14ac:dyDescent="0.25">
      <c r="A45" s="7"/>
      <c r="B45" s="7"/>
      <c r="C45" s="7"/>
      <c r="D45" s="7"/>
      <c r="E45" s="7"/>
      <c r="F45" s="11"/>
      <c r="G45" s="34"/>
      <c r="H45" s="34"/>
      <c r="I45" s="34"/>
      <c r="J45" s="121"/>
      <c r="L45" s="7"/>
      <c r="M45" s="7"/>
      <c r="N45" s="7"/>
      <c r="O45" s="7"/>
      <c r="P45" s="7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7"/>
      <c r="C47" s="7"/>
      <c r="D47" s="7"/>
      <c r="E47" s="7"/>
      <c r="F47" s="11"/>
      <c r="G47" s="34"/>
      <c r="H47" s="34"/>
      <c r="I47" s="34"/>
      <c r="J47" s="121"/>
      <c r="L47" s="7"/>
      <c r="M47" s="7"/>
      <c r="N47" s="7"/>
      <c r="O47" s="7"/>
      <c r="P47" s="7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11"/>
      <c r="C52" s="11"/>
      <c r="D52" s="11"/>
      <c r="E52" s="11"/>
      <c r="F52" s="11"/>
      <c r="G52" s="34"/>
      <c r="H52" s="34"/>
      <c r="I52" s="34"/>
      <c r="J52" s="121"/>
      <c r="L52" s="7"/>
      <c r="M52" s="11"/>
      <c r="N52" s="11"/>
      <c r="O52" s="11"/>
      <c r="P52" s="11"/>
      <c r="Q52" s="11"/>
      <c r="R52" s="34"/>
      <c r="S52" s="34"/>
      <c r="T52" s="34"/>
    </row>
    <row r="53" spans="1:20" x14ac:dyDescent="0.25">
      <c r="A53" s="7"/>
      <c r="B53" s="11"/>
      <c r="C53" s="11"/>
      <c r="D53" s="11"/>
      <c r="E53" s="11"/>
      <c r="F53" s="11"/>
      <c r="G53" s="34"/>
      <c r="H53" s="34"/>
      <c r="I53" s="34"/>
      <c r="J53" s="121"/>
      <c r="L53" s="7"/>
      <c r="M53" s="11"/>
      <c r="N53" s="11"/>
      <c r="O53" s="11"/>
      <c r="P53" s="11"/>
      <c r="Q53" s="11"/>
      <c r="R53" s="34"/>
      <c r="S53" s="34"/>
      <c r="T53" s="34"/>
    </row>
    <row r="54" spans="1:20" x14ac:dyDescent="0.25">
      <c r="A54" s="7"/>
      <c r="B54" s="11"/>
      <c r="C54" s="11"/>
      <c r="D54" s="11"/>
      <c r="E54" s="11"/>
      <c r="F54" s="11"/>
      <c r="G54" s="34"/>
      <c r="H54" s="34"/>
      <c r="I54" s="34"/>
      <c r="J54" s="121"/>
      <c r="L54" s="7"/>
      <c r="M54" s="11"/>
      <c r="N54" s="11"/>
      <c r="O54" s="11"/>
      <c r="P54" s="11"/>
      <c r="Q54" s="11"/>
      <c r="R54" s="34"/>
      <c r="S54" s="34"/>
      <c r="T54" s="34"/>
    </row>
    <row r="55" spans="1:20" x14ac:dyDescent="0.25">
      <c r="A55" s="15"/>
      <c r="B55" s="16"/>
      <c r="C55" s="16"/>
      <c r="D55" s="16"/>
      <c r="E55" s="16"/>
      <c r="F55" s="16"/>
      <c r="G55" s="22"/>
      <c r="H55" s="22"/>
      <c r="I55" s="22"/>
      <c r="J55" s="64"/>
      <c r="L55" s="15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15"/>
      <c r="B56" s="16"/>
      <c r="C56" s="16"/>
      <c r="D56" s="16"/>
      <c r="E56" s="16"/>
      <c r="F56" s="16"/>
      <c r="G56" s="22"/>
      <c r="H56" s="22"/>
      <c r="I56" s="22"/>
      <c r="J56" s="64"/>
      <c r="L56" s="15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82"/>
      <c r="B60" s="16"/>
      <c r="C60" s="16"/>
      <c r="D60" s="16"/>
      <c r="E60" s="16"/>
      <c r="F60" s="16"/>
      <c r="G60" s="22"/>
      <c r="H60" s="22"/>
      <c r="I60" s="22"/>
      <c r="J60" s="64"/>
      <c r="L60" s="82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82"/>
      <c r="B61" s="16"/>
      <c r="C61" s="16"/>
      <c r="D61" s="16"/>
      <c r="E61" s="16"/>
      <c r="F61" s="16"/>
      <c r="G61" s="22"/>
      <c r="H61" s="22"/>
      <c r="I61" s="22"/>
      <c r="J61" s="64"/>
      <c r="L61" s="82"/>
      <c r="M61" s="16"/>
      <c r="N61" s="16"/>
      <c r="O61" s="16"/>
      <c r="P61" s="16"/>
      <c r="Q61" s="16"/>
      <c r="R61" s="22"/>
      <c r="S61" s="22"/>
      <c r="T61" s="22"/>
    </row>
    <row r="62" spans="1:20" x14ac:dyDescent="0.25">
      <c r="A62" s="82"/>
      <c r="B62" s="16"/>
      <c r="C62" s="16"/>
      <c r="D62" s="16"/>
      <c r="E62" s="16"/>
      <c r="F62" s="16"/>
      <c r="G62" s="22"/>
      <c r="H62" s="22"/>
      <c r="I62" s="22"/>
      <c r="J62" s="64"/>
      <c r="L62" s="82"/>
      <c r="M62" s="16"/>
      <c r="N62" s="16"/>
      <c r="O62" s="16"/>
      <c r="P62" s="16"/>
      <c r="Q62" s="16"/>
      <c r="R62" s="22"/>
      <c r="S62" s="22"/>
      <c r="T62" s="22"/>
    </row>
    <row r="63" spans="1:20" x14ac:dyDescent="0.25">
      <c r="A63" s="16"/>
      <c r="B63" s="16"/>
      <c r="C63" s="16"/>
      <c r="D63" s="16"/>
      <c r="E63" s="16"/>
      <c r="F63" s="16"/>
      <c r="G63" s="22"/>
      <c r="H63" s="22"/>
      <c r="I63" s="22"/>
      <c r="J63" s="64"/>
      <c r="L63" s="16"/>
      <c r="M63" s="16"/>
      <c r="N63" s="16"/>
      <c r="O63" s="16"/>
      <c r="P63" s="16"/>
      <c r="Q63" s="16"/>
      <c r="R63" s="22"/>
      <c r="S63" s="22"/>
      <c r="T63" s="22"/>
    </row>
    <row r="64" spans="1:20" x14ac:dyDescent="0.25">
      <c r="A64" s="16"/>
      <c r="B64" s="16"/>
      <c r="C64" s="16"/>
      <c r="D64" s="16"/>
      <c r="E64" s="16"/>
      <c r="F64" s="20" t="s">
        <v>13</v>
      </c>
      <c r="G64" s="21">
        <f>SUM(G3:G63)</f>
        <v>8555.9699999999993</v>
      </c>
      <c r="H64" s="22"/>
      <c r="I64" s="24">
        <f>SUM(I3:I63)</f>
        <v>7240</v>
      </c>
      <c r="J64" s="62"/>
      <c r="L64" s="16"/>
      <c r="M64" s="16"/>
      <c r="N64" s="16"/>
      <c r="O64" s="16"/>
      <c r="P64" s="16"/>
      <c r="Q64" s="20" t="s">
        <v>13</v>
      </c>
      <c r="R64" s="21">
        <f>SUM(R3:R63)</f>
        <v>1450</v>
      </c>
      <c r="S64" s="22"/>
      <c r="T64" s="24">
        <f>SUM(T3:T63)</f>
        <v>1200</v>
      </c>
    </row>
    <row r="65" spans="1:28" x14ac:dyDescent="0.25">
      <c r="A65" s="16"/>
      <c r="B65" s="16"/>
      <c r="C65" s="16"/>
      <c r="D65" s="16"/>
      <c r="E65" s="16"/>
      <c r="F65" s="20" t="s">
        <v>299</v>
      </c>
      <c r="G65" s="21">
        <f>G64*0.97</f>
        <v>8299.2909</v>
      </c>
      <c r="H65" s="22"/>
      <c r="I65" s="22"/>
      <c r="J65" s="64"/>
      <c r="L65" s="16"/>
      <c r="M65" s="16"/>
      <c r="N65" s="16"/>
      <c r="O65" s="16"/>
      <c r="P65" s="16"/>
      <c r="Q65" s="20" t="s">
        <v>299</v>
      </c>
      <c r="R65" s="21">
        <f>R64*0.97</f>
        <v>1406.5</v>
      </c>
      <c r="S65" s="22"/>
      <c r="T65" s="22"/>
    </row>
    <row r="66" spans="1:28" x14ac:dyDescent="0.25">
      <c r="A66" s="16"/>
      <c r="B66" s="16"/>
      <c r="C66" s="16"/>
      <c r="D66" s="16"/>
      <c r="E66" s="362" t="s">
        <v>17</v>
      </c>
      <c r="F66" s="362"/>
      <c r="G66" s="362"/>
      <c r="H66" s="362"/>
      <c r="I66" s="103">
        <f>G65-I64</f>
        <v>1059.2909</v>
      </c>
      <c r="J66" s="122"/>
      <c r="L66" s="16"/>
      <c r="M66" s="16"/>
      <c r="N66" s="16"/>
      <c r="O66" s="16"/>
      <c r="P66" s="362" t="s">
        <v>17</v>
      </c>
      <c r="Q66" s="362"/>
      <c r="R66" s="362"/>
      <c r="S66" s="362"/>
      <c r="T66" s="103">
        <f>R65-T64</f>
        <v>206.5</v>
      </c>
    </row>
    <row r="67" spans="1:28" x14ac:dyDescent="0.25">
      <c r="A67" s="16"/>
      <c r="B67" s="16"/>
      <c r="C67" s="16"/>
      <c r="D67" s="16"/>
      <c r="E67" s="16"/>
      <c r="F67" s="16"/>
      <c r="G67" s="22"/>
      <c r="H67" s="22"/>
      <c r="I67" s="22"/>
      <c r="J67" s="64"/>
      <c r="L67" s="16"/>
      <c r="M67" s="16"/>
      <c r="N67" s="16"/>
      <c r="O67" s="16"/>
      <c r="P67" s="16"/>
      <c r="Q67" s="16"/>
      <c r="R67" s="22"/>
      <c r="S67" s="22"/>
      <c r="T67" s="22"/>
    </row>
    <row r="68" spans="1:28" x14ac:dyDescent="0.25">
      <c r="G68" s="64"/>
      <c r="H68" s="64"/>
    </row>
    <row r="69" spans="1:28" x14ac:dyDescent="0.25">
      <c r="G69" s="64"/>
      <c r="H69" s="64"/>
    </row>
    <row r="70" spans="1:28" x14ac:dyDescent="0.25">
      <c r="G70" s="64"/>
      <c r="H70" s="64"/>
    </row>
    <row r="71" spans="1:28" x14ac:dyDescent="0.25">
      <c r="G71" s="64"/>
      <c r="H71" s="64"/>
    </row>
    <row r="72" spans="1:28" ht="26.25" x14ac:dyDescent="0.4">
      <c r="C72" s="361" t="s">
        <v>18</v>
      </c>
      <c r="D72" s="361"/>
      <c r="E72" s="361"/>
      <c r="N72" s="361" t="s">
        <v>19</v>
      </c>
      <c r="O72" s="361"/>
      <c r="P72" s="361"/>
    </row>
    <row r="73" spans="1:28" x14ac:dyDescent="0.25">
      <c r="A73" s="4" t="s">
        <v>228</v>
      </c>
      <c r="B73" s="4" t="s">
        <v>3</v>
      </c>
      <c r="C73" s="4" t="s">
        <v>4</v>
      </c>
      <c r="D73" s="4" t="s">
        <v>5</v>
      </c>
      <c r="E73" s="4" t="s">
        <v>6</v>
      </c>
      <c r="F73" s="4" t="s">
        <v>293</v>
      </c>
      <c r="G73" s="4" t="s">
        <v>8</v>
      </c>
      <c r="H73" s="4"/>
      <c r="I73" s="4" t="s">
        <v>295</v>
      </c>
      <c r="J73" s="120"/>
      <c r="L73" s="4" t="s">
        <v>228</v>
      </c>
      <c r="M73" s="4" t="s">
        <v>3</v>
      </c>
      <c r="N73" s="4" t="s">
        <v>4</v>
      </c>
      <c r="O73" s="4" t="s">
        <v>5</v>
      </c>
      <c r="P73" s="4" t="s">
        <v>6</v>
      </c>
      <c r="Q73" s="4" t="s">
        <v>293</v>
      </c>
      <c r="R73" s="4" t="s">
        <v>8</v>
      </c>
      <c r="S73" s="4" t="s">
        <v>300</v>
      </c>
      <c r="T73" s="4" t="s">
        <v>295</v>
      </c>
      <c r="V73" s="4" t="s">
        <v>301</v>
      </c>
      <c r="W73" s="4" t="s">
        <v>302</v>
      </c>
      <c r="X73" s="4" t="s">
        <v>303</v>
      </c>
      <c r="Y73" s="4" t="s">
        <v>304</v>
      </c>
      <c r="Z73" s="4" t="s">
        <v>305</v>
      </c>
      <c r="AA73" s="4" t="s">
        <v>8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1</v>
      </c>
      <c r="W74" s="16">
        <v>101292289</v>
      </c>
      <c r="X74" s="16">
        <v>546</v>
      </c>
      <c r="Y74" s="16">
        <v>7182988103</v>
      </c>
      <c r="Z74" s="16"/>
      <c r="AA74" s="16">
        <v>250</v>
      </c>
      <c r="AB74" s="124">
        <v>8028433505</v>
      </c>
    </row>
    <row r="75" spans="1:28" x14ac:dyDescent="0.25">
      <c r="A75" s="7"/>
      <c r="B75" s="8"/>
      <c r="C75" s="8"/>
      <c r="D75" s="8"/>
      <c r="E75" s="8"/>
      <c r="F75" s="8"/>
      <c r="G75" s="34"/>
      <c r="H75" s="34"/>
      <c r="I75" s="34"/>
      <c r="J75" s="123"/>
      <c r="K75" s="12"/>
      <c r="L75" s="7"/>
      <c r="M75" s="8"/>
      <c r="N75" s="8"/>
      <c r="O75" s="8"/>
      <c r="P75" s="8"/>
      <c r="Q75" s="8"/>
      <c r="R75" s="34"/>
      <c r="S75" s="117"/>
      <c r="T75" s="34"/>
      <c r="V75" s="106">
        <v>2</v>
      </c>
      <c r="W75" s="16">
        <v>101292289</v>
      </c>
      <c r="X75" s="16">
        <v>546</v>
      </c>
      <c r="Y75" s="16">
        <v>7183060055</v>
      </c>
      <c r="Z75" s="16"/>
      <c r="AA75" s="16">
        <v>250</v>
      </c>
      <c r="AB75" s="124">
        <v>8028433520</v>
      </c>
    </row>
    <row r="76" spans="1:28" x14ac:dyDescent="0.25">
      <c r="A76" s="7"/>
      <c r="B76" s="8"/>
      <c r="C76" s="8"/>
      <c r="D76" s="8"/>
      <c r="E76" s="8"/>
      <c r="F76" s="8"/>
      <c r="G76" s="34"/>
      <c r="H76" s="34"/>
      <c r="I76" s="34"/>
      <c r="J76" s="123"/>
      <c r="K76" s="12"/>
      <c r="L76" s="7"/>
      <c r="M76" s="8"/>
      <c r="N76" s="8"/>
      <c r="O76" s="8"/>
      <c r="P76" s="8"/>
      <c r="Q76" s="8"/>
      <c r="R76" s="34"/>
      <c r="S76" s="117"/>
      <c r="T76" s="34"/>
      <c r="V76" s="106">
        <v>3</v>
      </c>
      <c r="W76" s="16">
        <v>101292289</v>
      </c>
      <c r="X76" s="16">
        <v>546</v>
      </c>
      <c r="Y76" s="16">
        <v>7183060085</v>
      </c>
      <c r="Z76" s="16"/>
      <c r="AA76" s="16">
        <v>175</v>
      </c>
      <c r="AB76" s="124">
        <v>8028433522</v>
      </c>
    </row>
    <row r="77" spans="1:28" x14ac:dyDescent="0.25">
      <c r="A77" s="7"/>
      <c r="B77" s="8"/>
      <c r="C77" s="8"/>
      <c r="D77" s="8"/>
      <c r="E77" s="8"/>
      <c r="F77" s="8"/>
      <c r="G77" s="34"/>
      <c r="H77" s="34"/>
      <c r="I77" s="34"/>
      <c r="J77" s="123"/>
      <c r="K77" s="12"/>
      <c r="L77" s="7"/>
      <c r="M77" s="8"/>
      <c r="N77" s="8"/>
      <c r="O77" s="8"/>
      <c r="P77" s="8"/>
      <c r="Q77" s="8"/>
      <c r="R77" s="34"/>
      <c r="S77" s="117"/>
      <c r="T77" s="34"/>
      <c r="V77" s="106">
        <v>4</v>
      </c>
      <c r="W77" s="16">
        <v>101292289</v>
      </c>
      <c r="X77" s="16">
        <v>546</v>
      </c>
      <c r="Y77" s="16">
        <v>7183059816</v>
      </c>
      <c r="Z77" s="16"/>
      <c r="AA77" s="16">
        <v>175</v>
      </c>
      <c r="AB77" s="124">
        <v>8028433530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5</v>
      </c>
      <c r="W78" s="16">
        <v>101292289</v>
      </c>
      <c r="X78" s="16">
        <v>546</v>
      </c>
      <c r="Y78" s="16">
        <v>7183059818</v>
      </c>
      <c r="Z78" s="16"/>
      <c r="AA78" s="16">
        <v>250</v>
      </c>
      <c r="AB78">
        <v>8028471556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6</v>
      </c>
      <c r="W79" s="16">
        <v>101292289</v>
      </c>
      <c r="X79" s="16">
        <v>546</v>
      </c>
      <c r="Y79" s="16">
        <v>7182887910</v>
      </c>
      <c r="Z79" s="16"/>
      <c r="AA79" s="16">
        <v>250</v>
      </c>
      <c r="AB79">
        <v>8028471561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7</v>
      </c>
      <c r="W80" s="16">
        <v>101292289</v>
      </c>
      <c r="X80" s="16">
        <v>546</v>
      </c>
      <c r="Y80" s="16">
        <v>7178440008</v>
      </c>
      <c r="Z80" s="16"/>
      <c r="AA80" s="16">
        <v>250</v>
      </c>
      <c r="AB80">
        <v>8028471582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V81" s="106">
        <v>8</v>
      </c>
      <c r="W81" s="16">
        <v>101292289</v>
      </c>
      <c r="X81" s="16">
        <v>546</v>
      </c>
      <c r="Y81" s="16">
        <v>7183060073</v>
      </c>
      <c r="Z81" s="16"/>
      <c r="AA81" s="16">
        <v>175</v>
      </c>
      <c r="AB81">
        <v>8028333119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3"/>
      <c r="K82" s="12"/>
      <c r="L82" s="7"/>
      <c r="M82" s="11"/>
      <c r="N82" s="11"/>
      <c r="O82" s="11"/>
      <c r="P82" s="11"/>
      <c r="Q82" s="11"/>
      <c r="R82" s="34"/>
      <c r="S82" s="117"/>
      <c r="T82" s="34"/>
      <c r="V82" s="106">
        <v>9</v>
      </c>
      <c r="W82" s="16">
        <v>101292289</v>
      </c>
      <c r="X82" s="16">
        <v>546</v>
      </c>
      <c r="Y82" s="16">
        <v>7182350986</v>
      </c>
      <c r="Z82" s="16"/>
      <c r="AA82" s="16">
        <v>250</v>
      </c>
      <c r="AB82">
        <v>8028481549</v>
      </c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  <c r="V83" s="106">
        <v>10</v>
      </c>
      <c r="W83" s="16">
        <v>101292289</v>
      </c>
      <c r="X83" s="16">
        <v>546</v>
      </c>
      <c r="Y83" s="16">
        <v>7182223649</v>
      </c>
      <c r="Z83" s="16"/>
      <c r="AA83" s="16">
        <v>250</v>
      </c>
      <c r="AB83">
        <v>8028491813</v>
      </c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Z84" s="20" t="s">
        <v>306</v>
      </c>
      <c r="AA84" s="16" t="e">
        <f ca="1">SUM(AA74:AA84)</f>
        <v>#VALUE!</v>
      </c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5"/>
      <c r="K85" s="12"/>
      <c r="L85" s="7"/>
      <c r="M85" s="11"/>
      <c r="N85" s="11"/>
      <c r="O85" s="11"/>
      <c r="P85" s="11"/>
      <c r="Q85" s="11"/>
      <c r="R85" s="34"/>
      <c r="S85" s="117"/>
      <c r="T85" s="34"/>
    </row>
    <row r="86" spans="1:29" x14ac:dyDescent="0.25">
      <c r="A86" s="7"/>
      <c r="B86" s="11"/>
      <c r="C86" s="11"/>
      <c r="D86" s="11"/>
      <c r="E86" s="11"/>
      <c r="F86" s="11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  <c r="W87" s="363" t="s">
        <v>307</v>
      </c>
      <c r="X87" s="363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  <c r="W88" s="363"/>
      <c r="X88" s="363"/>
    </row>
    <row r="89" spans="1:29" x14ac:dyDescent="0.25">
      <c r="A89" s="7"/>
      <c r="B89" s="11"/>
      <c r="C89" s="11"/>
      <c r="D89" s="11"/>
      <c r="E89" s="11"/>
      <c r="F89" s="80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  <c r="W89" t="s">
        <v>308</v>
      </c>
      <c r="X89">
        <f>Y74</f>
        <v>7182988103</v>
      </c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11"/>
      <c r="R90" s="34"/>
      <c r="S90" s="117"/>
      <c r="T90" s="34"/>
    </row>
    <row r="91" spans="1:29" x14ac:dyDescent="0.25">
      <c r="A91" s="7"/>
      <c r="B91" s="11"/>
      <c r="C91" s="11"/>
      <c r="D91" s="11"/>
      <c r="E91" s="11"/>
      <c r="F91" s="11"/>
      <c r="G91" s="34"/>
      <c r="H91" s="34"/>
      <c r="I91" s="34"/>
      <c r="J91" s="123"/>
      <c r="K91" s="12"/>
      <c r="L91" s="7"/>
      <c r="M91" s="11"/>
      <c r="N91" s="11"/>
      <c r="O91" s="11"/>
      <c r="P91" s="11"/>
      <c r="Q91" s="11"/>
      <c r="R91" s="34"/>
      <c r="S91" s="117"/>
      <c r="T91" s="34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8"/>
      <c r="R93" s="34"/>
      <c r="S93" s="117"/>
      <c r="T93" s="34"/>
    </row>
    <row r="94" spans="1:29" x14ac:dyDescent="0.25">
      <c r="A94" s="7"/>
      <c r="B94" s="7"/>
      <c r="C94" s="7"/>
      <c r="D94" s="7"/>
      <c r="E94" s="7"/>
      <c r="F94" s="11"/>
      <c r="G94" s="34"/>
      <c r="H94" s="34"/>
      <c r="I94" s="34"/>
      <c r="J94" s="123"/>
      <c r="K94" s="12"/>
      <c r="L94" s="7"/>
      <c r="M94" s="7"/>
      <c r="N94" s="7"/>
      <c r="O94" s="7"/>
      <c r="P94" s="7"/>
      <c r="Q94" s="11"/>
      <c r="R94" s="34"/>
      <c r="S94" s="117"/>
      <c r="T94" s="34"/>
      <c r="V94" s="28"/>
      <c r="W94" s="28"/>
      <c r="X94" s="28"/>
      <c r="Y94" s="28"/>
      <c r="Z94" s="28"/>
      <c r="AA94" s="28"/>
      <c r="AB94" s="28"/>
      <c r="AC94" s="28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11"/>
      <c r="R95" s="34"/>
      <c r="S95" s="117"/>
      <c r="T95" s="34"/>
      <c r="V95" s="1"/>
      <c r="AA95" s="126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3"/>
      <c r="K96" s="12"/>
      <c r="L96" s="7"/>
      <c r="M96" s="11"/>
      <c r="N96" s="11"/>
      <c r="O96" s="11"/>
      <c r="P96" s="11"/>
      <c r="Q96" s="11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3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3"/>
      <c r="K98" s="12"/>
      <c r="L98" s="7"/>
      <c r="M98" s="11"/>
      <c r="N98" s="11"/>
      <c r="O98" s="11"/>
      <c r="P98" s="11"/>
      <c r="Q98" s="8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127"/>
      <c r="R101" s="34"/>
      <c r="S101" s="117"/>
      <c r="T101" s="34"/>
      <c r="V101" s="1"/>
      <c r="AB101" s="64"/>
      <c r="AC101" s="64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8"/>
      <c r="R102" s="34"/>
      <c r="S102" s="117"/>
      <c r="T102" s="34"/>
      <c r="V102" s="1"/>
      <c r="AB102" s="64"/>
      <c r="AC102" s="6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8"/>
      <c r="R103" s="34"/>
      <c r="S103" s="117"/>
      <c r="T103" s="34"/>
      <c r="V103" s="1"/>
      <c r="AB103" s="64"/>
      <c r="AC103" s="6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8"/>
      <c r="R104" s="34"/>
      <c r="S104" s="117"/>
      <c r="T104" s="34"/>
      <c r="AB104" s="72"/>
      <c r="AC104" s="72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117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11"/>
      <c r="C110" s="11"/>
      <c r="D110" s="11"/>
      <c r="E110" s="11"/>
      <c r="F110" s="11"/>
      <c r="G110" s="34"/>
      <c r="H110" s="34"/>
      <c r="I110" s="34"/>
      <c r="J110" s="121"/>
      <c r="K110" s="12"/>
      <c r="L110" s="7"/>
      <c r="M110" s="11"/>
      <c r="N110" s="11"/>
      <c r="O110" s="11"/>
      <c r="P110" s="11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11"/>
      <c r="C112" s="11"/>
      <c r="D112" s="11"/>
      <c r="E112" s="11"/>
      <c r="F112" s="11"/>
      <c r="G112" s="34"/>
      <c r="H112" s="34"/>
      <c r="I112" s="34"/>
      <c r="J112" s="121"/>
      <c r="K112" s="12"/>
      <c r="L112" s="7"/>
      <c r="M112" s="11"/>
      <c r="N112" s="11"/>
      <c r="O112" s="11"/>
      <c r="P112" s="11"/>
      <c r="Q112" s="11"/>
      <c r="R112" s="34"/>
      <c r="S112" s="34"/>
      <c r="T112" s="34"/>
    </row>
    <row r="113" spans="1:20" x14ac:dyDescent="0.25">
      <c r="A113" s="7"/>
      <c r="B113" s="7"/>
      <c r="C113" s="7"/>
      <c r="D113" s="7"/>
      <c r="E113" s="7"/>
      <c r="F113" s="11"/>
      <c r="G113" s="34"/>
      <c r="H113" s="34"/>
      <c r="I113" s="34"/>
      <c r="J113" s="121"/>
      <c r="K113" s="12"/>
      <c r="L113" s="7"/>
      <c r="M113" s="7"/>
      <c r="N113" s="7"/>
      <c r="O113" s="7"/>
      <c r="P113" s="7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K114" s="12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7"/>
      <c r="C115" s="7"/>
      <c r="D115" s="7"/>
      <c r="E115" s="7"/>
      <c r="F115" s="11"/>
      <c r="G115" s="34"/>
      <c r="H115" s="34"/>
      <c r="I115" s="34"/>
      <c r="J115" s="121"/>
      <c r="L115" s="7"/>
      <c r="M115" s="7"/>
      <c r="N115" s="7"/>
      <c r="O115" s="7"/>
      <c r="P115" s="7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11"/>
      <c r="C120" s="11"/>
      <c r="D120" s="11"/>
      <c r="E120" s="11"/>
      <c r="F120" s="11"/>
      <c r="G120" s="34"/>
      <c r="H120" s="34"/>
      <c r="I120" s="34"/>
      <c r="J120" s="121"/>
      <c r="L120" s="7"/>
      <c r="M120" s="11"/>
      <c r="N120" s="11"/>
      <c r="O120" s="11"/>
      <c r="P120" s="11"/>
      <c r="Q120" s="11"/>
      <c r="R120" s="34"/>
      <c r="S120" s="34"/>
      <c r="T120" s="34"/>
    </row>
    <row r="121" spans="1:20" x14ac:dyDescent="0.25">
      <c r="A121" s="7"/>
      <c r="B121" s="11"/>
      <c r="C121" s="11"/>
      <c r="D121" s="11"/>
      <c r="E121" s="11"/>
      <c r="F121" s="11"/>
      <c r="G121" s="34"/>
      <c r="H121" s="34"/>
      <c r="I121" s="34"/>
      <c r="J121" s="121"/>
      <c r="L121" s="7"/>
      <c r="M121" s="11"/>
      <c r="N121" s="11"/>
      <c r="O121" s="11"/>
      <c r="P121" s="11"/>
      <c r="Q121" s="11"/>
      <c r="R121" s="34"/>
      <c r="S121" s="34"/>
      <c r="T121" s="34"/>
    </row>
    <row r="122" spans="1:20" x14ac:dyDescent="0.25">
      <c r="A122" s="7"/>
      <c r="B122" s="11"/>
      <c r="C122" s="11"/>
      <c r="D122" s="11"/>
      <c r="E122" s="11"/>
      <c r="F122" s="11"/>
      <c r="G122" s="34"/>
      <c r="H122" s="34"/>
      <c r="I122" s="34"/>
      <c r="J122" s="121"/>
      <c r="L122" s="7"/>
      <c r="M122" s="11"/>
      <c r="N122" s="11"/>
      <c r="O122" s="11"/>
      <c r="P122" s="11"/>
      <c r="Q122" s="11"/>
      <c r="R122" s="34"/>
      <c r="S122" s="34"/>
      <c r="T122" s="34"/>
    </row>
    <row r="123" spans="1:20" x14ac:dyDescent="0.25">
      <c r="A123" s="15"/>
      <c r="B123" s="16"/>
      <c r="C123" s="16"/>
      <c r="D123" s="16"/>
      <c r="E123" s="16"/>
      <c r="F123" s="16"/>
      <c r="G123" s="22"/>
      <c r="H123" s="22"/>
      <c r="I123" s="22"/>
      <c r="J123" s="64"/>
      <c r="L123" s="15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15"/>
      <c r="B124" s="16"/>
      <c r="C124" s="16"/>
      <c r="D124" s="16"/>
      <c r="E124" s="16"/>
      <c r="F124" s="16"/>
      <c r="G124" s="22"/>
      <c r="H124" s="22"/>
      <c r="I124" s="22"/>
      <c r="J124" s="64"/>
      <c r="L124" s="15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82"/>
      <c r="B128" s="16"/>
      <c r="C128" s="16"/>
      <c r="D128" s="16"/>
      <c r="E128" s="16"/>
      <c r="F128" s="16"/>
      <c r="G128" s="22"/>
      <c r="H128" s="22"/>
      <c r="I128" s="22"/>
      <c r="J128" s="64"/>
      <c r="L128" s="82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82"/>
      <c r="B129" s="16"/>
      <c r="C129" s="16"/>
      <c r="D129" s="16"/>
      <c r="E129" s="16"/>
      <c r="F129" s="16"/>
      <c r="G129" s="22"/>
      <c r="H129" s="22"/>
      <c r="I129" s="22"/>
      <c r="J129" s="64"/>
      <c r="L129" s="82"/>
      <c r="M129" s="16"/>
      <c r="N129" s="16"/>
      <c r="O129" s="16"/>
      <c r="P129" s="16"/>
      <c r="Q129" s="16"/>
      <c r="R129" s="22"/>
      <c r="S129" s="22"/>
      <c r="T129" s="22"/>
    </row>
    <row r="130" spans="1:20" x14ac:dyDescent="0.25">
      <c r="A130" s="82"/>
      <c r="B130" s="16"/>
      <c r="C130" s="16"/>
      <c r="D130" s="16"/>
      <c r="E130" s="16"/>
      <c r="F130" s="16"/>
      <c r="G130" s="22"/>
      <c r="H130" s="22"/>
      <c r="I130" s="22"/>
      <c r="J130" s="64"/>
      <c r="L130" s="82"/>
      <c r="M130" s="16"/>
      <c r="N130" s="16"/>
      <c r="O130" s="16"/>
      <c r="P130" s="16"/>
      <c r="Q130" s="16"/>
      <c r="R130" s="22"/>
      <c r="S130" s="22"/>
      <c r="T130" s="22"/>
    </row>
    <row r="131" spans="1:20" x14ac:dyDescent="0.25">
      <c r="A131" s="16"/>
      <c r="B131" s="16"/>
      <c r="C131" s="16"/>
      <c r="D131" s="16"/>
      <c r="E131" s="16"/>
      <c r="F131" s="16"/>
      <c r="G131" s="22"/>
      <c r="H131" s="22"/>
      <c r="I131" s="22"/>
      <c r="J131" s="64"/>
      <c r="L131" s="16"/>
      <c r="M131" s="16"/>
      <c r="N131" s="16"/>
      <c r="O131" s="16"/>
      <c r="P131" s="16"/>
      <c r="Q131" s="16"/>
      <c r="R131" s="22"/>
      <c r="S131" s="22"/>
      <c r="T131" s="22"/>
    </row>
    <row r="132" spans="1:20" x14ac:dyDescent="0.25">
      <c r="A132" s="16"/>
      <c r="B132" s="16"/>
      <c r="C132" s="16"/>
      <c r="D132" s="16"/>
      <c r="E132" s="16"/>
      <c r="F132" s="20" t="s">
        <v>13</v>
      </c>
      <c r="G132" s="21">
        <f>SUM(G74:G131)</f>
        <v>0</v>
      </c>
      <c r="H132" s="22"/>
      <c r="I132" s="24">
        <f>SUM(I74:I131)</f>
        <v>0</v>
      </c>
      <c r="J132" s="62"/>
      <c r="L132" s="16"/>
      <c r="M132" s="16"/>
      <c r="N132" s="16"/>
      <c r="O132" s="16"/>
      <c r="P132" s="16"/>
      <c r="Q132" s="20" t="s">
        <v>13</v>
      </c>
      <c r="R132" s="21">
        <f>SUM(R74:R131)</f>
        <v>0</v>
      </c>
      <c r="S132" s="22"/>
      <c r="T132" s="24">
        <f>SUM(T74:T131)</f>
        <v>0</v>
      </c>
    </row>
    <row r="133" spans="1:20" x14ac:dyDescent="0.25">
      <c r="A133" s="16"/>
      <c r="B133" s="16"/>
      <c r="C133" s="16"/>
      <c r="D133" s="16"/>
      <c r="E133" s="16"/>
      <c r="F133" s="20" t="s">
        <v>299</v>
      </c>
      <c r="G133" s="21">
        <f>G132*0.97</f>
        <v>0</v>
      </c>
      <c r="H133" s="22"/>
      <c r="I133" s="22"/>
      <c r="J133" s="64"/>
      <c r="L133" s="16"/>
      <c r="M133" s="16"/>
      <c r="N133" s="16"/>
      <c r="O133" s="16"/>
      <c r="P133" s="16"/>
      <c r="Q133" s="20" t="s">
        <v>299</v>
      </c>
      <c r="R133" s="21">
        <f>R132*0.97</f>
        <v>0</v>
      </c>
      <c r="S133" s="22"/>
      <c r="T133" s="22"/>
    </row>
    <row r="134" spans="1:20" x14ac:dyDescent="0.25">
      <c r="A134" s="16"/>
      <c r="B134" s="16"/>
      <c r="C134" s="16"/>
      <c r="D134" s="16"/>
      <c r="E134" s="362" t="s">
        <v>17</v>
      </c>
      <c r="F134" s="362"/>
      <c r="G134" s="362"/>
      <c r="H134" s="362"/>
      <c r="I134" s="103">
        <f>G133-I132</f>
        <v>0</v>
      </c>
      <c r="J134" s="122"/>
      <c r="L134" s="16"/>
      <c r="M134" s="16"/>
      <c r="N134" s="16"/>
      <c r="O134" s="16"/>
      <c r="P134" s="362" t="s">
        <v>17</v>
      </c>
      <c r="Q134" s="362"/>
      <c r="R134" s="362"/>
      <c r="S134" s="362"/>
      <c r="T134" s="103">
        <f>R133-T132</f>
        <v>0</v>
      </c>
    </row>
    <row r="135" spans="1:20" x14ac:dyDescent="0.25">
      <c r="A135" s="16"/>
      <c r="B135" s="16"/>
      <c r="C135" s="16"/>
      <c r="D135" s="16"/>
      <c r="E135" s="16"/>
      <c r="F135" s="16"/>
      <c r="G135" s="22"/>
      <c r="H135" s="22"/>
      <c r="I135" s="22"/>
      <c r="J135" s="64"/>
      <c r="L135" s="16"/>
      <c r="M135" s="16"/>
      <c r="N135" s="16"/>
      <c r="O135" s="16"/>
      <c r="P135" s="16"/>
      <c r="Q135" s="16"/>
      <c r="R135" s="22"/>
      <c r="S135" s="22"/>
      <c r="T135" s="22"/>
    </row>
    <row r="136" spans="1:20" x14ac:dyDescent="0.25">
      <c r="G136" s="64"/>
      <c r="H136" s="64"/>
    </row>
    <row r="140" spans="1:20" ht="26.25" x14ac:dyDescent="0.4">
      <c r="C140" s="361" t="s">
        <v>130</v>
      </c>
      <c r="D140" s="361"/>
      <c r="E140" s="361"/>
      <c r="N140" s="361" t="s">
        <v>21</v>
      </c>
      <c r="O140" s="361"/>
      <c r="P140" s="361"/>
    </row>
    <row r="141" spans="1:20" x14ac:dyDescent="0.25">
      <c r="A141" s="4" t="s">
        <v>228</v>
      </c>
      <c r="B141" s="4" t="s">
        <v>3</v>
      </c>
      <c r="C141" s="4" t="s">
        <v>4</v>
      </c>
      <c r="D141" s="4" t="s">
        <v>5</v>
      </c>
      <c r="E141" s="4" t="s">
        <v>6</v>
      </c>
      <c r="F141" s="4" t="s">
        <v>293</v>
      </c>
      <c r="G141" s="4" t="s">
        <v>8</v>
      </c>
      <c r="H141" s="4" t="s">
        <v>11</v>
      </c>
      <c r="I141" s="4" t="s">
        <v>295</v>
      </c>
      <c r="J141" s="120"/>
      <c r="L141" s="4" t="s">
        <v>228</v>
      </c>
      <c r="M141" s="4" t="s">
        <v>3</v>
      </c>
      <c r="N141" s="4" t="s">
        <v>4</v>
      </c>
      <c r="O141" s="4" t="s">
        <v>5</v>
      </c>
      <c r="P141" s="4" t="s">
        <v>6</v>
      </c>
      <c r="Q141" s="4" t="s">
        <v>293</v>
      </c>
      <c r="R141" s="4" t="s">
        <v>8</v>
      </c>
      <c r="S141" s="4" t="s">
        <v>309</v>
      </c>
      <c r="T141" s="4" t="s">
        <v>295</v>
      </c>
    </row>
    <row r="142" spans="1:20" x14ac:dyDescent="0.25">
      <c r="A142" s="15">
        <v>45047</v>
      </c>
      <c r="B142" s="16" t="s">
        <v>32</v>
      </c>
      <c r="C142" s="16" t="s">
        <v>41</v>
      </c>
      <c r="D142" s="16" t="s">
        <v>310</v>
      </c>
      <c r="E142" s="16" t="s">
        <v>26</v>
      </c>
      <c r="F142" s="16">
        <v>8028450905</v>
      </c>
      <c r="G142" s="22">
        <v>175</v>
      </c>
      <c r="H142" s="106">
        <v>542</v>
      </c>
      <c r="I142" s="22">
        <v>150</v>
      </c>
      <c r="J142" s="64"/>
      <c r="L142" s="15">
        <v>45079</v>
      </c>
      <c r="M142" s="16" t="s">
        <v>34</v>
      </c>
      <c r="N142" s="16" t="s">
        <v>58</v>
      </c>
      <c r="O142" s="16" t="s">
        <v>311</v>
      </c>
      <c r="P142" s="16" t="s">
        <v>26</v>
      </c>
      <c r="Q142" s="11">
        <v>8028570540</v>
      </c>
      <c r="R142" s="22">
        <v>250</v>
      </c>
      <c r="S142" s="128">
        <v>584</v>
      </c>
      <c r="T142" s="22">
        <v>200</v>
      </c>
    </row>
    <row r="143" spans="1:20" ht="14.45" customHeight="1" x14ac:dyDescent="0.25">
      <c r="A143" s="15">
        <v>45047</v>
      </c>
      <c r="B143" s="16" t="s">
        <v>71</v>
      </c>
      <c r="C143" s="16" t="s">
        <v>55</v>
      </c>
      <c r="D143" s="16" t="s">
        <v>310</v>
      </c>
      <c r="E143" s="16" t="s">
        <v>26</v>
      </c>
      <c r="F143" s="16">
        <v>8028450922</v>
      </c>
      <c r="G143" s="22">
        <v>175</v>
      </c>
      <c r="H143" s="106">
        <v>542</v>
      </c>
      <c r="I143" s="22">
        <v>150</v>
      </c>
      <c r="J143" s="64"/>
      <c r="L143" s="15">
        <v>45082</v>
      </c>
      <c r="M143" s="16" t="s">
        <v>32</v>
      </c>
      <c r="N143" s="16" t="s">
        <v>33</v>
      </c>
      <c r="O143" s="16" t="s">
        <v>311</v>
      </c>
      <c r="P143" s="16" t="s">
        <v>26</v>
      </c>
      <c r="Q143" s="129">
        <v>8028575842</v>
      </c>
      <c r="R143" s="22">
        <v>250</v>
      </c>
      <c r="S143" s="128">
        <v>584</v>
      </c>
      <c r="T143" s="22">
        <v>200</v>
      </c>
    </row>
    <row r="144" spans="1:20" ht="15.75" x14ac:dyDescent="0.25">
      <c r="A144" s="15">
        <v>45048</v>
      </c>
      <c r="B144" s="16" t="s">
        <v>32</v>
      </c>
      <c r="C144" s="16" t="s">
        <v>33</v>
      </c>
      <c r="D144" s="16" t="s">
        <v>310</v>
      </c>
      <c r="E144" s="16" t="s">
        <v>190</v>
      </c>
      <c r="F144" s="16">
        <v>8028451849</v>
      </c>
      <c r="G144" s="22">
        <v>175</v>
      </c>
      <c r="H144" s="106">
        <v>542</v>
      </c>
      <c r="I144" s="22">
        <v>150</v>
      </c>
      <c r="J144" s="64"/>
      <c r="L144" s="15">
        <v>45083</v>
      </c>
      <c r="M144" s="16" t="s">
        <v>30</v>
      </c>
      <c r="N144" s="16" t="s">
        <v>31</v>
      </c>
      <c r="O144" s="16" t="s">
        <v>311</v>
      </c>
      <c r="P144" s="16" t="s">
        <v>312</v>
      </c>
      <c r="Q144" s="129">
        <v>8028576599</v>
      </c>
      <c r="R144" s="22">
        <v>175</v>
      </c>
      <c r="S144" s="128" t="s">
        <v>313</v>
      </c>
      <c r="T144" s="22">
        <v>140</v>
      </c>
    </row>
    <row r="145" spans="1:30" ht="15.75" x14ac:dyDescent="0.25">
      <c r="A145" s="15">
        <v>45051</v>
      </c>
      <c r="B145" s="16" t="s">
        <v>57</v>
      </c>
      <c r="C145" s="16" t="s">
        <v>314</v>
      </c>
      <c r="D145" s="16" t="s">
        <v>310</v>
      </c>
      <c r="E145" s="16" t="s">
        <v>26</v>
      </c>
      <c r="F145" s="16">
        <v>8028465568</v>
      </c>
      <c r="G145" s="22">
        <v>175</v>
      </c>
      <c r="H145" s="106">
        <v>542</v>
      </c>
      <c r="I145" s="22">
        <v>150</v>
      </c>
      <c r="J145" s="64"/>
      <c r="L145" s="15">
        <v>45084</v>
      </c>
      <c r="M145" s="16" t="s">
        <v>273</v>
      </c>
      <c r="N145" s="16" t="s">
        <v>38</v>
      </c>
      <c r="O145" s="16" t="s">
        <v>311</v>
      </c>
      <c r="P145" s="16" t="s">
        <v>26</v>
      </c>
      <c r="Q145" s="129">
        <v>8028585389</v>
      </c>
      <c r="R145" s="22">
        <v>250</v>
      </c>
      <c r="S145" s="128">
        <v>584</v>
      </c>
      <c r="T145" s="22">
        <v>200</v>
      </c>
    </row>
    <row r="146" spans="1:30" ht="15.75" x14ac:dyDescent="0.25">
      <c r="A146" s="7">
        <v>45054</v>
      </c>
      <c r="B146" s="11" t="s">
        <v>69</v>
      </c>
      <c r="C146" s="11" t="s">
        <v>31</v>
      </c>
      <c r="D146" s="11" t="s">
        <v>310</v>
      </c>
      <c r="E146" s="11" t="s">
        <v>26</v>
      </c>
      <c r="F146" s="11">
        <v>8028471556</v>
      </c>
      <c r="G146" s="34">
        <v>250</v>
      </c>
      <c r="H146" s="130">
        <v>546</v>
      </c>
      <c r="I146" s="34">
        <v>200</v>
      </c>
      <c r="J146" s="121"/>
      <c r="L146" s="7">
        <v>45084</v>
      </c>
      <c r="M146" s="11" t="s">
        <v>34</v>
      </c>
      <c r="N146" s="11" t="s">
        <v>58</v>
      </c>
      <c r="O146" s="11" t="s">
        <v>311</v>
      </c>
      <c r="P146" s="11" t="s">
        <v>26</v>
      </c>
      <c r="Q146" s="129">
        <v>8028585338</v>
      </c>
      <c r="R146" s="34">
        <v>250</v>
      </c>
      <c r="S146" s="128">
        <v>584</v>
      </c>
      <c r="T146" s="34">
        <v>200</v>
      </c>
    </row>
    <row r="147" spans="1:30" x14ac:dyDescent="0.25">
      <c r="A147" s="7">
        <v>45054</v>
      </c>
      <c r="B147" s="11" t="s">
        <v>32</v>
      </c>
      <c r="C147" s="11" t="s">
        <v>33</v>
      </c>
      <c r="D147" s="11" t="s">
        <v>310</v>
      </c>
      <c r="E147" s="11" t="s">
        <v>26</v>
      </c>
      <c r="F147" s="11">
        <v>8028471582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34</v>
      </c>
      <c r="N147" s="11" t="s">
        <v>58</v>
      </c>
      <c r="O147" s="11" t="s">
        <v>311</v>
      </c>
      <c r="P147" s="11" t="s">
        <v>26</v>
      </c>
      <c r="Q147" s="86">
        <v>8058593279</v>
      </c>
      <c r="R147" s="78">
        <v>175</v>
      </c>
      <c r="S147" s="117">
        <v>591</v>
      </c>
      <c r="T147" s="34">
        <v>150</v>
      </c>
    </row>
    <row r="148" spans="1:30" x14ac:dyDescent="0.25">
      <c r="A148" s="7">
        <v>45054</v>
      </c>
      <c r="B148" s="11" t="s">
        <v>57</v>
      </c>
      <c r="C148" s="11" t="s">
        <v>314</v>
      </c>
      <c r="D148" s="11" t="s">
        <v>310</v>
      </c>
      <c r="E148" s="11" t="s">
        <v>26</v>
      </c>
      <c r="F148" s="11">
        <v>8028471561</v>
      </c>
      <c r="G148" s="34">
        <v>250</v>
      </c>
      <c r="H148" s="130">
        <v>546</v>
      </c>
      <c r="I148" s="34">
        <v>200</v>
      </c>
      <c r="J148" s="121"/>
      <c r="L148" s="7">
        <v>45086</v>
      </c>
      <c r="M148" s="11" t="s">
        <v>273</v>
      </c>
      <c r="N148" s="11" t="s">
        <v>38</v>
      </c>
      <c r="O148" s="11" t="s">
        <v>311</v>
      </c>
      <c r="P148" s="11" t="s">
        <v>26</v>
      </c>
      <c r="Q148" s="86">
        <v>8028593197</v>
      </c>
      <c r="R148" s="78">
        <v>250</v>
      </c>
      <c r="S148" s="117">
        <v>591</v>
      </c>
      <c r="T148" s="34">
        <v>200</v>
      </c>
    </row>
    <row r="149" spans="1:30" x14ac:dyDescent="0.25">
      <c r="A149" s="7">
        <v>45056</v>
      </c>
      <c r="B149" s="11" t="s">
        <v>32</v>
      </c>
      <c r="C149" s="11" t="s">
        <v>33</v>
      </c>
      <c r="D149" s="11" t="s">
        <v>310</v>
      </c>
      <c r="E149" s="11" t="s">
        <v>26</v>
      </c>
      <c r="F149" s="16">
        <v>8028481553</v>
      </c>
      <c r="G149" s="34">
        <v>250</v>
      </c>
      <c r="H149" s="131">
        <v>552</v>
      </c>
      <c r="I149" s="34">
        <v>200</v>
      </c>
      <c r="J149" s="121"/>
      <c r="L149" s="7">
        <v>45086</v>
      </c>
      <c r="M149" s="11" t="s">
        <v>32</v>
      </c>
      <c r="N149" s="11" t="s">
        <v>33</v>
      </c>
      <c r="O149" s="11" t="s">
        <v>311</v>
      </c>
      <c r="P149" s="11" t="s">
        <v>26</v>
      </c>
      <c r="Q149" s="86">
        <v>8028593170</v>
      </c>
      <c r="R149" s="78">
        <v>250</v>
      </c>
      <c r="S149" s="117">
        <v>591</v>
      </c>
      <c r="T149" s="34">
        <v>200</v>
      </c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1:30" x14ac:dyDescent="0.25">
      <c r="A150" s="7">
        <v>45056</v>
      </c>
      <c r="B150" s="11" t="s">
        <v>69</v>
      </c>
      <c r="C150" s="11" t="s">
        <v>31</v>
      </c>
      <c r="D150" s="11" t="s">
        <v>310</v>
      </c>
      <c r="E150" s="11" t="s">
        <v>26</v>
      </c>
      <c r="F150" s="16">
        <v>8028481549</v>
      </c>
      <c r="G150" s="34">
        <v>250</v>
      </c>
      <c r="H150" s="130">
        <v>546</v>
      </c>
      <c r="I150" s="34">
        <v>200</v>
      </c>
      <c r="J150" s="121"/>
      <c r="L150" s="7">
        <v>45086</v>
      </c>
      <c r="M150" s="11" t="s">
        <v>71</v>
      </c>
      <c r="N150" s="11" t="s">
        <v>55</v>
      </c>
      <c r="O150" s="11" t="s">
        <v>311</v>
      </c>
      <c r="P150" s="11" t="s">
        <v>26</v>
      </c>
      <c r="Q150" s="86">
        <v>8028593252</v>
      </c>
      <c r="R150" s="78">
        <v>175</v>
      </c>
      <c r="S150" s="117">
        <v>591</v>
      </c>
      <c r="T150" s="34">
        <v>150</v>
      </c>
      <c r="V150" s="1"/>
      <c r="AB150" s="64"/>
      <c r="AC150" s="132"/>
      <c r="AD150" s="64"/>
    </row>
    <row r="151" spans="1:30" x14ac:dyDescent="0.25">
      <c r="A151" s="7">
        <v>45058</v>
      </c>
      <c r="B151" s="11" t="s">
        <v>57</v>
      </c>
      <c r="C151" s="11" t="s">
        <v>314</v>
      </c>
      <c r="D151" s="11" t="s">
        <v>310</v>
      </c>
      <c r="E151" s="11" t="s">
        <v>26</v>
      </c>
      <c r="F151" s="16">
        <v>8028491813</v>
      </c>
      <c r="G151" s="34">
        <v>250</v>
      </c>
      <c r="H151" s="130">
        <v>546</v>
      </c>
      <c r="I151" s="34">
        <v>200</v>
      </c>
      <c r="J151" s="121"/>
      <c r="L151" s="7">
        <v>45089</v>
      </c>
      <c r="M151" s="11" t="s">
        <v>273</v>
      </c>
      <c r="N151" s="11" t="s">
        <v>38</v>
      </c>
      <c r="O151" s="11" t="s">
        <v>311</v>
      </c>
      <c r="P151" s="11" t="s">
        <v>26</v>
      </c>
      <c r="Q151" s="86">
        <v>8028598883</v>
      </c>
      <c r="R151" s="78">
        <v>250</v>
      </c>
      <c r="S151" s="117">
        <v>591</v>
      </c>
      <c r="T151" s="34">
        <v>200</v>
      </c>
      <c r="V151" s="1"/>
      <c r="AB151" s="64"/>
      <c r="AC151" s="133"/>
      <c r="AD151" s="64"/>
    </row>
    <row r="152" spans="1:30" x14ac:dyDescent="0.25">
      <c r="A152" s="7">
        <v>45061</v>
      </c>
      <c r="B152" s="11" t="s">
        <v>57</v>
      </c>
      <c r="C152" s="11" t="s">
        <v>314</v>
      </c>
      <c r="D152" s="11" t="s">
        <v>310</v>
      </c>
      <c r="E152" s="11" t="s">
        <v>26</v>
      </c>
      <c r="F152" s="16">
        <v>8028497400</v>
      </c>
      <c r="G152" s="34">
        <v>250</v>
      </c>
      <c r="H152" s="117">
        <v>552</v>
      </c>
      <c r="I152" s="34">
        <f t="shared" ref="I152:I198" si="0">IF(G152=175,150,IF(G152=250,200,0))</f>
        <v>200</v>
      </c>
      <c r="J152" s="121"/>
      <c r="L152" s="7">
        <v>45089</v>
      </c>
      <c r="M152" s="11" t="s">
        <v>32</v>
      </c>
      <c r="N152" s="11" t="s">
        <v>33</v>
      </c>
      <c r="O152" s="11" t="s">
        <v>311</v>
      </c>
      <c r="P152" s="11" t="s">
        <v>26</v>
      </c>
      <c r="Q152" s="86">
        <v>8028598863</v>
      </c>
      <c r="R152" s="78">
        <v>250</v>
      </c>
      <c r="S152" s="117">
        <v>591</v>
      </c>
      <c r="T152" s="34">
        <v>200</v>
      </c>
      <c r="V152" s="1"/>
      <c r="AB152" s="64"/>
      <c r="AC152" s="134"/>
      <c r="AD152" s="64"/>
    </row>
    <row r="153" spans="1:30" x14ac:dyDescent="0.25">
      <c r="A153" s="7">
        <v>45061</v>
      </c>
      <c r="B153" s="11" t="s">
        <v>32</v>
      </c>
      <c r="C153" s="11" t="s">
        <v>33</v>
      </c>
      <c r="D153" s="11" t="s">
        <v>310</v>
      </c>
      <c r="E153" s="11" t="s">
        <v>26</v>
      </c>
      <c r="F153" s="16">
        <v>8028497453</v>
      </c>
      <c r="G153" s="34">
        <v>175</v>
      </c>
      <c r="H153" s="135">
        <v>552</v>
      </c>
      <c r="I153" s="34">
        <f t="shared" si="0"/>
        <v>150</v>
      </c>
      <c r="J153" s="121"/>
      <c r="L153" s="7">
        <v>45089</v>
      </c>
      <c r="M153" s="11" t="s">
        <v>34</v>
      </c>
      <c r="N153" s="11" t="s">
        <v>58</v>
      </c>
      <c r="O153" s="11" t="s">
        <v>311</v>
      </c>
      <c r="P153" s="11" t="s">
        <v>26</v>
      </c>
      <c r="Q153" s="86">
        <v>8028598825</v>
      </c>
      <c r="R153" s="78">
        <v>250</v>
      </c>
      <c r="S153" s="117">
        <v>591</v>
      </c>
      <c r="T153" s="34">
        <v>200</v>
      </c>
      <c r="AB153" s="72"/>
      <c r="AD153" s="72"/>
    </row>
    <row r="154" spans="1:30" x14ac:dyDescent="0.25">
      <c r="A154" s="7">
        <v>45063</v>
      </c>
      <c r="B154" s="11" t="s">
        <v>57</v>
      </c>
      <c r="C154" s="11" t="s">
        <v>314</v>
      </c>
      <c r="D154" s="11" t="s">
        <v>310</v>
      </c>
      <c r="E154" s="11" t="s">
        <v>26</v>
      </c>
      <c r="F154" s="11">
        <v>8028507718</v>
      </c>
      <c r="G154" s="34">
        <v>250</v>
      </c>
      <c r="H154" s="136" t="s">
        <v>315</v>
      </c>
      <c r="I154" s="34">
        <f t="shared" si="0"/>
        <v>200</v>
      </c>
      <c r="J154" s="121"/>
      <c r="L154" s="7">
        <v>45089</v>
      </c>
      <c r="M154" s="11" t="s">
        <v>30</v>
      </c>
      <c r="N154" s="11" t="s">
        <v>31</v>
      </c>
      <c r="O154" s="11" t="s">
        <v>311</v>
      </c>
      <c r="P154" s="11" t="s">
        <v>26</v>
      </c>
      <c r="Q154" s="86">
        <v>8028598936</v>
      </c>
      <c r="R154" s="78">
        <v>175</v>
      </c>
      <c r="S154" s="117">
        <v>591</v>
      </c>
      <c r="T154" s="34">
        <v>150</v>
      </c>
    </row>
    <row r="155" spans="1:30" x14ac:dyDescent="0.25">
      <c r="A155" s="7">
        <v>45063</v>
      </c>
      <c r="B155" s="11" t="s">
        <v>32</v>
      </c>
      <c r="C155" s="11" t="s">
        <v>33</v>
      </c>
      <c r="D155" s="11" t="s">
        <v>310</v>
      </c>
      <c r="E155" s="11" t="s">
        <v>26</v>
      </c>
      <c r="F155" s="11">
        <v>8028507773</v>
      </c>
      <c r="G155" s="34">
        <v>250</v>
      </c>
      <c r="H155" s="136" t="s">
        <v>316</v>
      </c>
      <c r="I155" s="34">
        <f t="shared" si="0"/>
        <v>200</v>
      </c>
      <c r="J155" s="121"/>
      <c r="L155" s="7">
        <v>45089</v>
      </c>
      <c r="M155" s="11" t="s">
        <v>71</v>
      </c>
      <c r="N155" s="11" t="s">
        <v>55</v>
      </c>
      <c r="O155" s="11" t="s">
        <v>311</v>
      </c>
      <c r="P155" s="11" t="s">
        <v>26</v>
      </c>
      <c r="Q155" s="86">
        <v>8028598913</v>
      </c>
      <c r="R155" s="78">
        <v>175</v>
      </c>
      <c r="S155" s="117">
        <v>591</v>
      </c>
      <c r="T155" s="34">
        <v>150</v>
      </c>
    </row>
    <row r="156" spans="1:30" x14ac:dyDescent="0.25">
      <c r="A156" s="7">
        <v>45063</v>
      </c>
      <c r="B156" s="11" t="s">
        <v>71</v>
      </c>
      <c r="C156" s="11" t="s">
        <v>55</v>
      </c>
      <c r="D156" s="11" t="s">
        <v>310</v>
      </c>
      <c r="E156" s="11" t="s">
        <v>26</v>
      </c>
      <c r="F156" s="11">
        <v>8028507807</v>
      </c>
      <c r="G156" s="34">
        <v>175</v>
      </c>
      <c r="H156" s="136" t="s">
        <v>315</v>
      </c>
      <c r="I156" s="34">
        <f t="shared" si="0"/>
        <v>150</v>
      </c>
      <c r="J156" s="121"/>
      <c r="L156" s="7">
        <v>45089</v>
      </c>
      <c r="M156" s="11" t="s">
        <v>59</v>
      </c>
      <c r="N156" s="11" t="s">
        <v>60</v>
      </c>
      <c r="O156" s="11" t="s">
        <v>311</v>
      </c>
      <c r="P156" s="11" t="s">
        <v>26</v>
      </c>
      <c r="Q156" s="86">
        <v>8028598961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45069</v>
      </c>
      <c r="B157" s="11" t="s">
        <v>57</v>
      </c>
      <c r="C157" s="11" t="s">
        <v>314</v>
      </c>
      <c r="D157" s="11" t="s">
        <v>310</v>
      </c>
      <c r="E157" s="11" t="s">
        <v>105</v>
      </c>
      <c r="F157" s="11">
        <v>8028524650</v>
      </c>
      <c r="G157" s="34">
        <v>175</v>
      </c>
      <c r="H157" s="136" t="s">
        <v>315</v>
      </c>
      <c r="I157" s="34">
        <f t="shared" si="0"/>
        <v>150</v>
      </c>
      <c r="J157" s="121"/>
      <c r="L157" s="7">
        <v>45091</v>
      </c>
      <c r="M157" s="11" t="s">
        <v>34</v>
      </c>
      <c r="N157" s="11" t="s">
        <v>58</v>
      </c>
      <c r="O157" s="11" t="s">
        <v>311</v>
      </c>
      <c r="P157" s="11" t="s">
        <v>26</v>
      </c>
      <c r="Q157" s="137">
        <v>8028608674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45069</v>
      </c>
      <c r="B158" s="11" t="s">
        <v>32</v>
      </c>
      <c r="C158" s="11" t="s">
        <v>33</v>
      </c>
      <c r="D158" s="11" t="s">
        <v>310</v>
      </c>
      <c r="E158" s="11" t="s">
        <v>105</v>
      </c>
      <c r="F158" s="11">
        <v>8028524654</v>
      </c>
      <c r="G158" s="34">
        <v>175</v>
      </c>
      <c r="H158" s="136" t="s">
        <v>315</v>
      </c>
      <c r="I158" s="34">
        <f t="shared" si="0"/>
        <v>150</v>
      </c>
      <c r="J158" s="121"/>
      <c r="L158" s="7">
        <v>45091</v>
      </c>
      <c r="M158" s="11" t="s">
        <v>30</v>
      </c>
      <c r="N158" s="11" t="s">
        <v>31</v>
      </c>
      <c r="O158" s="11" t="s">
        <v>311</v>
      </c>
      <c r="P158" s="11" t="s">
        <v>26</v>
      </c>
      <c r="Q158" s="86">
        <v>8028608656</v>
      </c>
      <c r="R158" s="78">
        <v>250</v>
      </c>
      <c r="S158" s="117">
        <v>591</v>
      </c>
      <c r="T158" s="34">
        <v>200</v>
      </c>
    </row>
    <row r="159" spans="1:30" x14ac:dyDescent="0.25">
      <c r="A159" s="7">
        <v>45069</v>
      </c>
      <c r="B159" s="11" t="s">
        <v>71</v>
      </c>
      <c r="C159" s="11" t="s">
        <v>55</v>
      </c>
      <c r="D159" s="11" t="s">
        <v>310</v>
      </c>
      <c r="E159" s="11" t="s">
        <v>105</v>
      </c>
      <c r="F159" s="11">
        <v>8028524675</v>
      </c>
      <c r="G159" s="34">
        <v>175</v>
      </c>
      <c r="H159" s="136" t="s">
        <v>315</v>
      </c>
      <c r="I159" s="34">
        <f t="shared" si="0"/>
        <v>150</v>
      </c>
      <c r="J159" s="121"/>
      <c r="L159" s="7">
        <v>45091</v>
      </c>
      <c r="M159" s="11" t="s">
        <v>32</v>
      </c>
      <c r="N159" s="11" t="s">
        <v>33</v>
      </c>
      <c r="O159" s="11" t="s">
        <v>311</v>
      </c>
      <c r="P159" s="11" t="s">
        <v>26</v>
      </c>
      <c r="Q159" s="86">
        <v>8028608716</v>
      </c>
      <c r="R159" s="78">
        <v>175</v>
      </c>
      <c r="S159" s="117">
        <v>591</v>
      </c>
      <c r="T159" s="34">
        <v>150</v>
      </c>
    </row>
    <row r="160" spans="1:30" x14ac:dyDescent="0.25">
      <c r="A160" s="7">
        <v>45070</v>
      </c>
      <c r="B160" s="11" t="s">
        <v>34</v>
      </c>
      <c r="C160" s="11" t="s">
        <v>314</v>
      </c>
      <c r="D160" s="11" t="s">
        <v>310</v>
      </c>
      <c r="E160" s="11" t="s">
        <v>26</v>
      </c>
      <c r="F160" s="11">
        <v>8028534671</v>
      </c>
      <c r="G160" s="34">
        <v>250</v>
      </c>
      <c r="H160" s="136" t="s">
        <v>315</v>
      </c>
      <c r="I160" s="34">
        <f t="shared" si="0"/>
        <v>200</v>
      </c>
      <c r="J160" s="121"/>
      <c r="L160" s="7">
        <v>45093</v>
      </c>
      <c r="M160" s="11" t="s">
        <v>32</v>
      </c>
      <c r="N160" s="11" t="s">
        <v>41</v>
      </c>
      <c r="O160" s="11" t="s">
        <v>311</v>
      </c>
      <c r="P160" s="11" t="s">
        <v>26</v>
      </c>
      <c r="Q160" s="101">
        <v>8028619124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45070</v>
      </c>
      <c r="B161" s="11" t="s">
        <v>32</v>
      </c>
      <c r="C161" s="11" t="s">
        <v>33</v>
      </c>
      <c r="D161" s="11" t="s">
        <v>310</v>
      </c>
      <c r="E161" s="11" t="s">
        <v>26</v>
      </c>
      <c r="F161" s="11">
        <v>8028534716</v>
      </c>
      <c r="G161" s="34">
        <v>175</v>
      </c>
      <c r="H161" s="136" t="s">
        <v>315</v>
      </c>
      <c r="I161" s="34">
        <f t="shared" si="0"/>
        <v>150</v>
      </c>
      <c r="J161" s="121"/>
      <c r="L161" s="7">
        <v>45093</v>
      </c>
      <c r="M161" s="11" t="s">
        <v>30</v>
      </c>
      <c r="N161" s="11" t="s">
        <v>31</v>
      </c>
      <c r="O161" s="11" t="s">
        <v>311</v>
      </c>
      <c r="P161" s="11" t="s">
        <v>26</v>
      </c>
      <c r="Q161" s="101">
        <v>8028619079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45072</v>
      </c>
      <c r="B162" s="7" t="s">
        <v>69</v>
      </c>
      <c r="C162" s="7" t="s">
        <v>31</v>
      </c>
      <c r="D162" s="7" t="s">
        <v>310</v>
      </c>
      <c r="E162" s="7" t="s">
        <v>26</v>
      </c>
      <c r="F162" s="11">
        <v>8028544651</v>
      </c>
      <c r="G162" s="34">
        <v>250</v>
      </c>
      <c r="H162" s="136" t="s">
        <v>315</v>
      </c>
      <c r="I162" s="34">
        <f t="shared" si="0"/>
        <v>200</v>
      </c>
      <c r="J162" s="121"/>
      <c r="L162" s="7">
        <v>45093</v>
      </c>
      <c r="M162" s="7" t="s">
        <v>34</v>
      </c>
      <c r="N162" s="7" t="s">
        <v>58</v>
      </c>
      <c r="O162" s="7" t="s">
        <v>311</v>
      </c>
      <c r="P162" s="7" t="s">
        <v>26</v>
      </c>
      <c r="Q162" s="101">
        <v>8028619129</v>
      </c>
      <c r="R162" s="138">
        <v>175</v>
      </c>
      <c r="S162" s="117">
        <v>603</v>
      </c>
      <c r="T162" s="34">
        <v>150</v>
      </c>
    </row>
    <row r="163" spans="1:30" x14ac:dyDescent="0.25">
      <c r="A163" s="7">
        <v>45072</v>
      </c>
      <c r="B163" s="11" t="s">
        <v>32</v>
      </c>
      <c r="C163" s="11" t="s">
        <v>33</v>
      </c>
      <c r="D163" s="11" t="s">
        <v>310</v>
      </c>
      <c r="E163" s="11" t="s">
        <v>26</v>
      </c>
      <c r="F163" s="11">
        <v>8028544655</v>
      </c>
      <c r="G163" s="34">
        <v>175</v>
      </c>
      <c r="H163" s="136" t="s">
        <v>315</v>
      </c>
      <c r="I163" s="34">
        <f t="shared" si="0"/>
        <v>150</v>
      </c>
      <c r="J163" s="121"/>
      <c r="L163" s="7">
        <v>45096</v>
      </c>
      <c r="M163" s="11" t="s">
        <v>34</v>
      </c>
      <c r="N163" s="11" t="s">
        <v>58</v>
      </c>
      <c r="O163" s="11" t="s">
        <v>311</v>
      </c>
      <c r="P163" s="11" t="s">
        <v>26</v>
      </c>
      <c r="Q163" s="101">
        <v>8028624997</v>
      </c>
      <c r="R163" s="138">
        <v>250</v>
      </c>
      <c r="S163" s="117">
        <v>603</v>
      </c>
      <c r="T163" s="34">
        <v>200</v>
      </c>
    </row>
    <row r="164" spans="1:30" x14ac:dyDescent="0.25">
      <c r="A164" s="7">
        <v>45072</v>
      </c>
      <c r="B164" s="11" t="s">
        <v>273</v>
      </c>
      <c r="C164" s="11" t="s">
        <v>38</v>
      </c>
      <c r="D164" s="11" t="s">
        <v>310</v>
      </c>
      <c r="E164" s="11" t="s">
        <v>26</v>
      </c>
      <c r="F164" s="11">
        <v>8028544657</v>
      </c>
      <c r="G164" s="34">
        <v>175</v>
      </c>
      <c r="H164" s="136" t="s">
        <v>315</v>
      </c>
      <c r="I164" s="34">
        <f t="shared" si="0"/>
        <v>150</v>
      </c>
      <c r="J164" s="121"/>
      <c r="L164" s="7">
        <v>45096</v>
      </c>
      <c r="M164" s="11" t="s">
        <v>30</v>
      </c>
      <c r="N164" s="11" t="s">
        <v>31</v>
      </c>
      <c r="O164" s="11" t="s">
        <v>311</v>
      </c>
      <c r="P164" s="11" t="s">
        <v>26</v>
      </c>
      <c r="Q164" s="101">
        <v>8028624961</v>
      </c>
      <c r="R164" s="138">
        <v>250</v>
      </c>
      <c r="S164" s="117">
        <v>603</v>
      </c>
      <c r="T164" s="34">
        <v>200</v>
      </c>
    </row>
    <row r="165" spans="1:30" x14ac:dyDescent="0.25">
      <c r="A165" s="7">
        <v>45075</v>
      </c>
      <c r="B165" s="11" t="s">
        <v>69</v>
      </c>
      <c r="C165" s="11" t="s">
        <v>31</v>
      </c>
      <c r="D165" s="11" t="s">
        <v>310</v>
      </c>
      <c r="E165" s="11" t="s">
        <v>26</v>
      </c>
      <c r="F165" s="11">
        <v>8028551056</v>
      </c>
      <c r="G165" s="34">
        <v>250</v>
      </c>
      <c r="H165" s="136" t="s">
        <v>315</v>
      </c>
      <c r="I165" s="34">
        <f t="shared" si="0"/>
        <v>200</v>
      </c>
      <c r="J165" s="121"/>
      <c r="L165" s="7">
        <v>45096</v>
      </c>
      <c r="M165" s="11" t="s">
        <v>32</v>
      </c>
      <c r="N165" s="11" t="s">
        <v>33</v>
      </c>
      <c r="O165" s="11" t="s">
        <v>311</v>
      </c>
      <c r="P165" s="11" t="s">
        <v>26</v>
      </c>
      <c r="Q165" s="101">
        <v>8028624940</v>
      </c>
      <c r="R165" s="138">
        <v>250</v>
      </c>
      <c r="S165" s="117">
        <v>603</v>
      </c>
      <c r="T165" s="34">
        <v>200</v>
      </c>
    </row>
    <row r="166" spans="1:30" x14ac:dyDescent="0.25">
      <c r="A166" s="7">
        <v>45075</v>
      </c>
      <c r="B166" s="11" t="s">
        <v>34</v>
      </c>
      <c r="C166" s="11" t="s">
        <v>314</v>
      </c>
      <c r="D166" s="11" t="s">
        <v>310</v>
      </c>
      <c r="E166" s="11" t="s">
        <v>26</v>
      </c>
      <c r="F166" s="11">
        <v>8028551066</v>
      </c>
      <c r="G166" s="34">
        <v>250</v>
      </c>
      <c r="H166" s="136" t="s">
        <v>315</v>
      </c>
      <c r="I166" s="34">
        <f t="shared" si="0"/>
        <v>200</v>
      </c>
      <c r="J166" s="121"/>
      <c r="L166" s="7">
        <v>45097</v>
      </c>
      <c r="M166" s="11" t="s">
        <v>32</v>
      </c>
      <c r="N166" s="11" t="s">
        <v>41</v>
      </c>
      <c r="O166" s="11" t="s">
        <v>311</v>
      </c>
      <c r="P166" s="11" t="s">
        <v>312</v>
      </c>
      <c r="Q166" s="101">
        <v>8028626200</v>
      </c>
      <c r="R166" s="138">
        <v>175</v>
      </c>
      <c r="S166" s="117">
        <v>603</v>
      </c>
      <c r="T166" s="34">
        <v>140</v>
      </c>
      <c r="U166" t="s">
        <v>317</v>
      </c>
    </row>
    <row r="167" spans="1:30" x14ac:dyDescent="0.25">
      <c r="A167" s="7">
        <v>45075</v>
      </c>
      <c r="B167" s="11" t="s">
        <v>32</v>
      </c>
      <c r="C167" s="11" t="s">
        <v>33</v>
      </c>
      <c r="D167" s="11" t="s">
        <v>310</v>
      </c>
      <c r="E167" s="11" t="s">
        <v>26</v>
      </c>
      <c r="F167" s="11">
        <v>8028551272</v>
      </c>
      <c r="G167" s="34">
        <v>250</v>
      </c>
      <c r="H167" s="136" t="s">
        <v>315</v>
      </c>
      <c r="I167" s="34">
        <f t="shared" si="0"/>
        <v>200</v>
      </c>
      <c r="J167" s="121"/>
      <c r="L167" s="7">
        <v>45097</v>
      </c>
      <c r="M167" s="11" t="s">
        <v>71</v>
      </c>
      <c r="N167" s="11" t="s">
        <v>55</v>
      </c>
      <c r="O167" s="11" t="s">
        <v>311</v>
      </c>
      <c r="P167" s="11" t="s">
        <v>91</v>
      </c>
      <c r="Q167" s="101">
        <v>8028626282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45075</v>
      </c>
      <c r="B168" s="11" t="s">
        <v>273</v>
      </c>
      <c r="C168" s="11" t="s">
        <v>38</v>
      </c>
      <c r="D168" s="11" t="s">
        <v>310</v>
      </c>
      <c r="E168" s="11" t="s">
        <v>26</v>
      </c>
      <c r="F168" s="11">
        <v>8028551168</v>
      </c>
      <c r="G168" s="34">
        <v>175</v>
      </c>
      <c r="H168" s="136" t="s">
        <v>315</v>
      </c>
      <c r="I168" s="34">
        <f t="shared" si="0"/>
        <v>150</v>
      </c>
      <c r="J168" s="121"/>
      <c r="L168" s="7">
        <v>45097</v>
      </c>
      <c r="M168" s="11" t="s">
        <v>273</v>
      </c>
      <c r="N168" s="11" t="s">
        <v>38</v>
      </c>
      <c r="O168" s="11" t="s">
        <v>311</v>
      </c>
      <c r="P168" s="11" t="s">
        <v>105</v>
      </c>
      <c r="Q168" s="101">
        <v>8028626279</v>
      </c>
      <c r="R168" s="138">
        <v>175</v>
      </c>
      <c r="S168" s="117">
        <v>603</v>
      </c>
      <c r="T168" s="34">
        <v>150</v>
      </c>
    </row>
    <row r="169" spans="1:30" x14ac:dyDescent="0.25">
      <c r="A169" s="7">
        <v>45075</v>
      </c>
      <c r="B169" s="11" t="s">
        <v>71</v>
      </c>
      <c r="C169" s="11" t="s">
        <v>55</v>
      </c>
      <c r="D169" s="11" t="s">
        <v>310</v>
      </c>
      <c r="E169" s="11" t="s">
        <v>26</v>
      </c>
      <c r="F169" s="11">
        <v>8028551265</v>
      </c>
      <c r="G169" s="34">
        <v>175</v>
      </c>
      <c r="H169" s="136" t="s">
        <v>315</v>
      </c>
      <c r="I169" s="34">
        <f t="shared" si="0"/>
        <v>150</v>
      </c>
      <c r="J169" s="121"/>
      <c r="L169" s="7">
        <v>45098</v>
      </c>
      <c r="M169" s="11" t="s">
        <v>30</v>
      </c>
      <c r="N169" s="11" t="s">
        <v>31</v>
      </c>
      <c r="O169" s="11" t="s">
        <v>311</v>
      </c>
      <c r="P169" s="11" t="s">
        <v>26</v>
      </c>
      <c r="Q169" s="101">
        <v>8028635020</v>
      </c>
      <c r="R169" s="138">
        <v>250</v>
      </c>
      <c r="S169" s="117">
        <v>603</v>
      </c>
      <c r="T169" s="34">
        <v>200</v>
      </c>
    </row>
    <row r="170" spans="1:30" x14ac:dyDescent="0.25">
      <c r="A170" s="7">
        <v>45077</v>
      </c>
      <c r="B170" s="11" t="s">
        <v>34</v>
      </c>
      <c r="C170" s="11" t="s">
        <v>58</v>
      </c>
      <c r="D170" s="11" t="s">
        <v>310</v>
      </c>
      <c r="E170" s="11" t="s">
        <v>26</v>
      </c>
      <c r="F170" s="11">
        <v>8028561655</v>
      </c>
      <c r="G170" s="34">
        <v>250</v>
      </c>
      <c r="H170" s="139" t="s">
        <v>318</v>
      </c>
      <c r="I170" s="34">
        <f t="shared" si="0"/>
        <v>200</v>
      </c>
      <c r="J170" s="121"/>
      <c r="L170" s="7">
        <v>45098</v>
      </c>
      <c r="M170" s="11" t="s">
        <v>32</v>
      </c>
      <c r="N170" s="11" t="s">
        <v>41</v>
      </c>
      <c r="O170" s="11" t="s">
        <v>311</v>
      </c>
      <c r="P170" s="11" t="s">
        <v>26</v>
      </c>
      <c r="Q170" s="101">
        <v>8028632738</v>
      </c>
      <c r="R170" s="138">
        <v>175</v>
      </c>
      <c r="S170" s="117">
        <v>603</v>
      </c>
      <c r="T170" s="34">
        <v>150</v>
      </c>
    </row>
    <row r="171" spans="1:30" x14ac:dyDescent="0.25">
      <c r="A171" s="7">
        <v>45077</v>
      </c>
      <c r="B171" s="11" t="s">
        <v>69</v>
      </c>
      <c r="C171" s="11" t="s">
        <v>31</v>
      </c>
      <c r="D171" s="11" t="s">
        <v>310</v>
      </c>
      <c r="E171" s="11" t="s">
        <v>26</v>
      </c>
      <c r="F171" s="11">
        <v>8028562944</v>
      </c>
      <c r="G171" s="34">
        <v>250</v>
      </c>
      <c r="H171" s="139" t="s">
        <v>318</v>
      </c>
      <c r="I171" s="34">
        <f t="shared" si="0"/>
        <v>200</v>
      </c>
      <c r="J171" s="121"/>
      <c r="L171" s="7">
        <v>45098</v>
      </c>
      <c r="M171" s="11" t="s">
        <v>111</v>
      </c>
      <c r="N171" s="11" t="s">
        <v>58</v>
      </c>
      <c r="O171" s="11" t="s">
        <v>311</v>
      </c>
      <c r="P171" s="11" t="s">
        <v>26</v>
      </c>
      <c r="Q171" s="101">
        <v>8028635002</v>
      </c>
      <c r="R171" s="138">
        <v>250</v>
      </c>
      <c r="S171" s="117">
        <v>603</v>
      </c>
      <c r="T171" s="34">
        <v>200</v>
      </c>
      <c r="V171" s="28"/>
      <c r="W171" s="28"/>
      <c r="X171" s="28"/>
      <c r="Y171" s="28"/>
      <c r="Z171" s="28"/>
      <c r="AA171" s="28"/>
      <c r="AB171" s="28"/>
      <c r="AC171" s="28"/>
      <c r="AD171" s="28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111</v>
      </c>
      <c r="N172" s="11" t="s">
        <v>58</v>
      </c>
      <c r="O172" s="11" t="s">
        <v>311</v>
      </c>
      <c r="P172" s="11" t="s">
        <v>26</v>
      </c>
      <c r="Q172" s="140">
        <v>8028645919</v>
      </c>
      <c r="R172" s="34">
        <v>250</v>
      </c>
      <c r="S172" s="117">
        <v>611</v>
      </c>
      <c r="T172" s="34">
        <f t="shared" ref="T172:T179" si="1">IF(R172=250,200,IF(R172=175,150,0))</f>
        <v>200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45100</v>
      </c>
      <c r="M173" s="11" t="s">
        <v>30</v>
      </c>
      <c r="N173" s="11" t="s">
        <v>31</v>
      </c>
      <c r="O173" s="11" t="s">
        <v>311</v>
      </c>
      <c r="P173" s="11" t="s">
        <v>26</v>
      </c>
      <c r="Q173" s="86">
        <v>8028645929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45100</v>
      </c>
      <c r="M174" s="11" t="s">
        <v>32</v>
      </c>
      <c r="N174" s="11" t="s">
        <v>33</v>
      </c>
      <c r="O174" s="11" t="s">
        <v>311</v>
      </c>
      <c r="P174" s="11" t="s">
        <v>26</v>
      </c>
      <c r="Q174" s="86">
        <v>8028645935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45100</v>
      </c>
      <c r="M175" s="11" t="s">
        <v>273</v>
      </c>
      <c r="N175" s="11" t="s">
        <v>38</v>
      </c>
      <c r="O175" s="11" t="s">
        <v>311</v>
      </c>
      <c r="P175" s="11" t="s">
        <v>26</v>
      </c>
      <c r="Q175" s="86">
        <v>8028645952</v>
      </c>
      <c r="R175" s="34">
        <v>175</v>
      </c>
      <c r="S175" s="117">
        <v>611</v>
      </c>
      <c r="T175" s="34">
        <f t="shared" si="1"/>
        <v>150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30</v>
      </c>
      <c r="N176" s="11" t="s">
        <v>31</v>
      </c>
      <c r="O176" s="11" t="s">
        <v>311</v>
      </c>
      <c r="P176" s="11" t="s">
        <v>26</v>
      </c>
      <c r="Q176" s="140">
        <v>8028652070</v>
      </c>
      <c r="R176" s="34">
        <v>250</v>
      </c>
      <c r="S176" s="117">
        <v>611</v>
      </c>
      <c r="T176" s="34">
        <f t="shared" si="1"/>
        <v>200</v>
      </c>
      <c r="V176" s="1"/>
      <c r="AA176" s="141"/>
      <c r="AB176" s="64"/>
      <c r="AC176" s="133"/>
      <c r="AD176" s="64"/>
    </row>
    <row r="177" spans="1:30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45103</v>
      </c>
      <c r="M177" s="11" t="s">
        <v>32</v>
      </c>
      <c r="N177" s="11" t="s">
        <v>33</v>
      </c>
      <c r="O177" s="11" t="s">
        <v>311</v>
      </c>
      <c r="P177" s="11" t="s">
        <v>26</v>
      </c>
      <c r="Q177" s="140">
        <v>8028652089</v>
      </c>
      <c r="R177" s="34">
        <v>175</v>
      </c>
      <c r="S177" s="117">
        <v>611</v>
      </c>
      <c r="T177" s="34">
        <f t="shared" si="1"/>
        <v>150</v>
      </c>
      <c r="V177" s="1"/>
      <c r="AA177" s="141"/>
      <c r="AB177" s="64"/>
      <c r="AC177" s="133"/>
      <c r="AD177" s="64"/>
    </row>
    <row r="178" spans="1:30" x14ac:dyDescent="0.25">
      <c r="A178" s="7"/>
      <c r="B178" s="11"/>
      <c r="C178" s="11"/>
      <c r="D178" s="11"/>
      <c r="E178" s="11"/>
      <c r="F178" s="11"/>
      <c r="G178" s="34"/>
      <c r="H178" s="135"/>
      <c r="I178" s="34">
        <f t="shared" si="0"/>
        <v>0</v>
      </c>
      <c r="J178" s="121"/>
      <c r="L178" s="7">
        <v>45103</v>
      </c>
      <c r="M178" s="11" t="s">
        <v>71</v>
      </c>
      <c r="N178" s="11" t="s">
        <v>55</v>
      </c>
      <c r="O178" s="11" t="s">
        <v>311</v>
      </c>
      <c r="P178" s="11" t="s">
        <v>26</v>
      </c>
      <c r="Q178" s="140">
        <v>8028652080</v>
      </c>
      <c r="R178" s="34">
        <v>250</v>
      </c>
      <c r="S178" s="117">
        <v>611</v>
      </c>
      <c r="T178" s="34">
        <f t="shared" si="1"/>
        <v>200</v>
      </c>
      <c r="V178" s="1"/>
      <c r="AA178" s="141"/>
      <c r="AB178" s="64"/>
      <c r="AC178" s="133"/>
      <c r="AD178" s="64"/>
    </row>
    <row r="179" spans="1:30" x14ac:dyDescent="0.25">
      <c r="A179" s="7"/>
      <c r="B179" s="11"/>
      <c r="C179" s="11"/>
      <c r="D179" s="11"/>
      <c r="E179" s="11"/>
      <c r="F179" s="11"/>
      <c r="G179" s="34"/>
      <c r="H179" s="135"/>
      <c r="I179" s="34">
        <f t="shared" si="0"/>
        <v>0</v>
      </c>
      <c r="J179" s="121"/>
      <c r="L179" s="7">
        <v>45103</v>
      </c>
      <c r="M179" s="11" t="s">
        <v>273</v>
      </c>
      <c r="N179" s="11" t="s">
        <v>38</v>
      </c>
      <c r="O179" s="11" t="s">
        <v>311</v>
      </c>
      <c r="P179" s="11" t="s">
        <v>26</v>
      </c>
      <c r="Q179" s="140">
        <v>8028652134</v>
      </c>
      <c r="R179" s="34">
        <v>175</v>
      </c>
      <c r="S179" s="117">
        <v>611</v>
      </c>
      <c r="T179" s="34">
        <f t="shared" si="1"/>
        <v>150</v>
      </c>
      <c r="V179" s="1"/>
      <c r="AA179" s="141"/>
      <c r="AB179" s="64"/>
      <c r="AC179" s="133"/>
      <c r="AD179" s="64"/>
    </row>
    <row r="180" spans="1:30" x14ac:dyDescent="0.25">
      <c r="A180" s="7"/>
      <c r="B180" s="11"/>
      <c r="C180" s="11"/>
      <c r="D180" s="11"/>
      <c r="E180" s="11"/>
      <c r="F180" s="11"/>
      <c r="G180" s="34"/>
      <c r="H180" s="135"/>
      <c r="I180" s="34">
        <f t="shared" si="0"/>
        <v>0</v>
      </c>
      <c r="J180" s="121"/>
      <c r="L180" s="7">
        <v>45104</v>
      </c>
      <c r="M180" s="11" t="s">
        <v>273</v>
      </c>
      <c r="N180" s="11" t="s">
        <v>38</v>
      </c>
      <c r="O180" s="11" t="s">
        <v>311</v>
      </c>
      <c r="P180" s="11" t="s">
        <v>91</v>
      </c>
      <c r="Q180" s="38">
        <v>8028652599</v>
      </c>
      <c r="R180" s="142">
        <v>175</v>
      </c>
      <c r="S180" s="117">
        <v>621</v>
      </c>
      <c r="T180" s="34">
        <v>140</v>
      </c>
      <c r="U180" s="143" t="s">
        <v>319</v>
      </c>
    </row>
    <row r="181" spans="1:30" x14ac:dyDescent="0.25">
      <c r="A181" s="7"/>
      <c r="B181" s="7"/>
      <c r="C181" s="7"/>
      <c r="D181" s="7"/>
      <c r="E181" s="7"/>
      <c r="F181" s="11"/>
      <c r="G181" s="34"/>
      <c r="H181" s="135"/>
      <c r="I181" s="34">
        <f t="shared" si="0"/>
        <v>0</v>
      </c>
      <c r="J181" s="121"/>
      <c r="L181" s="7">
        <v>45105</v>
      </c>
      <c r="M181" s="7" t="s">
        <v>71</v>
      </c>
      <c r="N181" s="7" t="s">
        <v>47</v>
      </c>
      <c r="O181" s="7" t="s">
        <v>311</v>
      </c>
      <c r="P181" s="7" t="s">
        <v>26</v>
      </c>
      <c r="Q181" s="38">
        <v>8028662916</v>
      </c>
      <c r="R181" s="142">
        <v>250</v>
      </c>
      <c r="S181" s="117">
        <v>621</v>
      </c>
      <c r="T181" s="34">
        <f>IF(R181=250,200,IF(R181=175,150,0))</f>
        <v>200</v>
      </c>
    </row>
    <row r="182" spans="1:30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>
        <v>45107</v>
      </c>
      <c r="M182" s="11" t="s">
        <v>30</v>
      </c>
      <c r="N182" s="11" t="s">
        <v>31</v>
      </c>
      <c r="O182" s="11" t="s">
        <v>311</v>
      </c>
      <c r="P182" s="11" t="s">
        <v>26</v>
      </c>
      <c r="Q182" s="38">
        <v>8028674203</v>
      </c>
      <c r="R182" s="142">
        <v>250</v>
      </c>
      <c r="S182" s="117">
        <v>621</v>
      </c>
      <c r="T182" s="34">
        <f>IF(R182=250,200,IF(R182=175,150,0))</f>
        <v>200</v>
      </c>
    </row>
    <row r="183" spans="1:30" x14ac:dyDescent="0.25">
      <c r="A183" s="7"/>
      <c r="B183" s="7"/>
      <c r="C183" s="7"/>
      <c r="D183" s="7"/>
      <c r="E183" s="7"/>
      <c r="F183" s="11"/>
      <c r="G183" s="34"/>
      <c r="H183" s="34"/>
      <c r="I183" s="34">
        <f t="shared" si="0"/>
        <v>0</v>
      </c>
      <c r="J183" s="121"/>
      <c r="L183" s="7">
        <v>45107</v>
      </c>
      <c r="M183" s="7" t="s">
        <v>71</v>
      </c>
      <c r="N183" s="7" t="s">
        <v>47</v>
      </c>
      <c r="O183" s="7" t="s">
        <v>311</v>
      </c>
      <c r="P183" s="7" t="s">
        <v>26</v>
      </c>
      <c r="Q183" s="38">
        <v>8028674184</v>
      </c>
      <c r="R183" s="142">
        <v>250</v>
      </c>
      <c r="S183" s="117">
        <v>621</v>
      </c>
      <c r="T183" s="34">
        <f>IF(R183=250,200,IF(R183=175,150,0))</f>
        <v>200</v>
      </c>
    </row>
    <row r="184" spans="1:30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30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30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30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30" x14ac:dyDescent="0.25">
      <c r="A188" s="7"/>
      <c r="B188" s="11"/>
      <c r="C188" s="11"/>
      <c r="D188" s="11"/>
      <c r="E188" s="11"/>
      <c r="F188" s="11"/>
      <c r="G188" s="34"/>
      <c r="H188" s="34"/>
      <c r="I188" s="34">
        <f t="shared" si="0"/>
        <v>0</v>
      </c>
      <c r="J188" s="121"/>
      <c r="L188" s="7"/>
      <c r="M188" s="11"/>
      <c r="N188" s="11"/>
      <c r="O188" s="11"/>
      <c r="P188" s="11"/>
      <c r="Q188" s="11"/>
      <c r="R188" s="34"/>
      <c r="S188" s="34"/>
      <c r="T188" s="34"/>
    </row>
    <row r="189" spans="1:30" x14ac:dyDescent="0.25">
      <c r="A189" s="7"/>
      <c r="B189" s="11"/>
      <c r="C189" s="11"/>
      <c r="D189" s="11"/>
      <c r="E189" s="11"/>
      <c r="F189" s="11"/>
      <c r="G189" s="34"/>
      <c r="H189" s="34"/>
      <c r="I189" s="34">
        <f t="shared" si="0"/>
        <v>0</v>
      </c>
      <c r="J189" s="121"/>
      <c r="L189" s="7"/>
      <c r="M189" s="11"/>
      <c r="N189" s="11"/>
      <c r="O189" s="11"/>
      <c r="P189" s="11"/>
      <c r="Q189" s="11"/>
      <c r="R189" s="34"/>
      <c r="S189" s="34"/>
      <c r="T189" s="34"/>
    </row>
    <row r="190" spans="1:30" x14ac:dyDescent="0.25">
      <c r="A190" s="7"/>
      <c r="B190" s="11"/>
      <c r="C190" s="11"/>
      <c r="D190" s="11"/>
      <c r="E190" s="11"/>
      <c r="F190" s="11"/>
      <c r="G190" s="34"/>
      <c r="H190" s="34"/>
      <c r="I190" s="34">
        <f t="shared" si="0"/>
        <v>0</v>
      </c>
      <c r="J190" s="121"/>
      <c r="L190" s="7"/>
      <c r="M190" s="11"/>
      <c r="N190" s="11"/>
      <c r="O190" s="11"/>
      <c r="P190" s="11"/>
      <c r="Q190" s="11"/>
      <c r="R190" s="34"/>
      <c r="S190" s="34"/>
      <c r="T190" s="34"/>
    </row>
    <row r="191" spans="1:30" x14ac:dyDescent="0.25">
      <c r="A191" s="15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15"/>
      <c r="M191" s="16"/>
      <c r="N191" s="16"/>
      <c r="O191" s="16"/>
      <c r="P191" s="16"/>
      <c r="Q191" s="16"/>
      <c r="R191" s="22"/>
      <c r="S191" s="22"/>
      <c r="T191" s="22"/>
    </row>
    <row r="192" spans="1:30" x14ac:dyDescent="0.25">
      <c r="A192" s="15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15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82"/>
      <c r="B196" s="16"/>
      <c r="C196" s="16"/>
      <c r="D196" s="16"/>
      <c r="E196" s="16"/>
      <c r="F196" s="16"/>
      <c r="G196" s="22"/>
      <c r="H196" s="22"/>
      <c r="I196" s="34">
        <f t="shared" si="0"/>
        <v>0</v>
      </c>
      <c r="J196" s="64"/>
      <c r="L196" s="82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82"/>
      <c r="B197" s="16"/>
      <c r="C197" s="16"/>
      <c r="D197" s="16"/>
      <c r="E197" s="16"/>
      <c r="F197" s="16"/>
      <c r="G197" s="22"/>
      <c r="H197" s="22"/>
      <c r="I197" s="34">
        <f t="shared" si="0"/>
        <v>0</v>
      </c>
      <c r="J197" s="64"/>
      <c r="L197" s="82"/>
      <c r="M197" s="16"/>
      <c r="N197" s="16"/>
      <c r="O197" s="16"/>
      <c r="P197" s="16"/>
      <c r="Q197" s="16"/>
      <c r="R197" s="22"/>
      <c r="S197" s="22"/>
      <c r="T197" s="22"/>
    </row>
    <row r="198" spans="1:20" x14ac:dyDescent="0.25">
      <c r="A198" s="82"/>
      <c r="B198" s="16"/>
      <c r="C198" s="16"/>
      <c r="D198" s="16"/>
      <c r="E198" s="16"/>
      <c r="F198" s="16"/>
      <c r="G198" s="22"/>
      <c r="H198" s="22"/>
      <c r="I198" s="34">
        <f t="shared" si="0"/>
        <v>0</v>
      </c>
      <c r="J198" s="64"/>
      <c r="L198" s="82"/>
      <c r="M198" s="16"/>
      <c r="N198" s="16"/>
      <c r="O198" s="16"/>
      <c r="P198" s="16"/>
      <c r="Q198" s="16"/>
      <c r="R198" s="22"/>
      <c r="S198" s="22"/>
      <c r="T198" s="22"/>
    </row>
    <row r="199" spans="1:20" x14ac:dyDescent="0.25">
      <c r="A199" s="16"/>
      <c r="B199" s="16"/>
      <c r="C199" s="16"/>
      <c r="D199" s="16"/>
      <c r="E199" s="16"/>
      <c r="F199" s="16"/>
      <c r="G199" s="22"/>
      <c r="H199" s="22"/>
      <c r="I199" s="22"/>
      <c r="J199" s="64"/>
      <c r="L199" s="16"/>
      <c r="M199" s="16"/>
      <c r="N199" s="16"/>
      <c r="O199" s="16"/>
      <c r="P199" s="16"/>
      <c r="Q199" s="16"/>
      <c r="R199" s="22"/>
      <c r="S199" s="22"/>
      <c r="T199" s="22"/>
    </row>
    <row r="200" spans="1:20" x14ac:dyDescent="0.25">
      <c r="A200" s="16"/>
      <c r="B200" s="16"/>
      <c r="C200" s="16"/>
      <c r="D200" s="16"/>
      <c r="E200" s="16"/>
      <c r="F200" s="20" t="s">
        <v>13</v>
      </c>
      <c r="G200" s="21">
        <f>SUM(G142:G199)</f>
        <v>6450</v>
      </c>
      <c r="H200" s="22"/>
      <c r="I200" s="24">
        <f>SUM(I142:I199)</f>
        <v>5300</v>
      </c>
      <c r="J200" s="62"/>
      <c r="L200" s="16"/>
      <c r="M200" s="16"/>
      <c r="N200" s="16"/>
      <c r="O200" s="16"/>
      <c r="P200" s="16"/>
      <c r="Q200" s="20" t="s">
        <v>13</v>
      </c>
      <c r="R200" s="21">
        <f>SUM(R142:R199)</f>
        <v>9225</v>
      </c>
      <c r="S200" s="22"/>
      <c r="T200" s="24">
        <f>SUM(T142:T199)</f>
        <v>7520</v>
      </c>
    </row>
    <row r="201" spans="1:20" x14ac:dyDescent="0.25">
      <c r="A201" s="16"/>
      <c r="B201" s="16"/>
      <c r="C201" s="16"/>
      <c r="D201" s="16"/>
      <c r="E201" s="16"/>
      <c r="F201" s="20" t="s">
        <v>299</v>
      </c>
      <c r="G201" s="21">
        <f>G200*0.97</f>
        <v>6256.5</v>
      </c>
      <c r="H201" s="22"/>
      <c r="I201" s="22"/>
      <c r="J201" s="64"/>
      <c r="L201" s="16"/>
      <c r="M201" s="16"/>
      <c r="N201" s="16"/>
      <c r="O201" s="16"/>
      <c r="P201" s="16"/>
      <c r="Q201" s="20" t="s">
        <v>299</v>
      </c>
      <c r="R201" s="21">
        <f>R200*0.97</f>
        <v>8948.25</v>
      </c>
      <c r="S201" s="22"/>
      <c r="T201" s="22"/>
    </row>
    <row r="202" spans="1:20" x14ac:dyDescent="0.25">
      <c r="A202" s="16"/>
      <c r="B202" s="16"/>
      <c r="C202" s="16"/>
      <c r="D202" s="16"/>
      <c r="E202" s="362" t="s">
        <v>17</v>
      </c>
      <c r="F202" s="362"/>
      <c r="G202" s="362"/>
      <c r="H202" s="362"/>
      <c r="I202" s="103">
        <f>G201-I200</f>
        <v>956.5</v>
      </c>
      <c r="J202" s="122"/>
      <c r="L202" s="16"/>
      <c r="M202" s="16"/>
      <c r="N202" s="16"/>
      <c r="O202" s="16"/>
      <c r="P202" s="362" t="s">
        <v>17</v>
      </c>
      <c r="Q202" s="362"/>
      <c r="R202" s="362"/>
      <c r="S202" s="362"/>
      <c r="T202" s="103">
        <f>R201-T200</f>
        <v>1428.25</v>
      </c>
    </row>
    <row r="203" spans="1:20" x14ac:dyDescent="0.25">
      <c r="A203" s="16"/>
      <c r="B203" s="16"/>
      <c r="C203" s="16"/>
      <c r="D203" s="16"/>
      <c r="E203" s="16"/>
      <c r="F203" s="16"/>
      <c r="G203" s="22"/>
      <c r="H203" s="22"/>
      <c r="I203" s="22"/>
      <c r="J203" s="64"/>
      <c r="L203" s="16"/>
      <c r="M203" s="16"/>
      <c r="N203" s="16"/>
      <c r="O203" s="16"/>
      <c r="P203" s="16"/>
      <c r="Q203" s="16"/>
      <c r="R203" s="22"/>
      <c r="S203" s="22"/>
      <c r="T203" s="22"/>
    </row>
    <row r="204" spans="1:20" x14ac:dyDescent="0.25">
      <c r="G204" s="64"/>
      <c r="H204" s="64"/>
    </row>
    <row r="208" spans="1:20" ht="26.25" x14ac:dyDescent="0.4">
      <c r="C208" s="361" t="s">
        <v>74</v>
      </c>
      <c r="D208" s="361"/>
      <c r="E208" s="361"/>
      <c r="N208" s="361" t="s">
        <v>75</v>
      </c>
      <c r="O208" s="361"/>
      <c r="P208" s="361"/>
    </row>
    <row r="209" spans="1:20" x14ac:dyDescent="0.25">
      <c r="A209" s="4" t="s">
        <v>228</v>
      </c>
      <c r="B209" s="4" t="s">
        <v>3</v>
      </c>
      <c r="C209" s="4" t="s">
        <v>4</v>
      </c>
      <c r="D209" s="4" t="s">
        <v>5</v>
      </c>
      <c r="E209" s="4" t="s">
        <v>6</v>
      </c>
      <c r="F209" s="4" t="s">
        <v>293</v>
      </c>
      <c r="G209" s="4" t="s">
        <v>8</v>
      </c>
      <c r="H209" s="4"/>
      <c r="I209" s="4" t="s">
        <v>295</v>
      </c>
      <c r="J209" s="120" t="s">
        <v>11</v>
      </c>
      <c r="L209" s="4" t="s">
        <v>228</v>
      </c>
      <c r="M209" s="4" t="s">
        <v>3</v>
      </c>
      <c r="N209" s="4" t="s">
        <v>4</v>
      </c>
      <c r="O209" s="4" t="s">
        <v>5</v>
      </c>
      <c r="P209" s="4" t="s">
        <v>6</v>
      </c>
      <c r="Q209" s="4" t="s">
        <v>293</v>
      </c>
      <c r="R209" s="4" t="s">
        <v>8</v>
      </c>
      <c r="S209" s="4" t="s">
        <v>320</v>
      </c>
      <c r="T209" s="4" t="s">
        <v>295</v>
      </c>
    </row>
    <row r="210" spans="1:20" x14ac:dyDescent="0.25">
      <c r="A210" s="15">
        <v>45110</v>
      </c>
      <c r="B210" s="16" t="s">
        <v>94</v>
      </c>
      <c r="C210" s="16" t="s">
        <v>58</v>
      </c>
      <c r="D210" s="16" t="s">
        <v>310</v>
      </c>
      <c r="E210" s="16" t="s">
        <v>26</v>
      </c>
      <c r="F210" s="11">
        <v>8028678641</v>
      </c>
      <c r="G210" s="34">
        <v>250</v>
      </c>
      <c r="H210" s="22"/>
      <c r="I210" s="22">
        <v>200</v>
      </c>
      <c r="J210" s="144">
        <v>621</v>
      </c>
      <c r="L210" s="15">
        <v>45140</v>
      </c>
      <c r="M210" s="16" t="s">
        <v>30</v>
      </c>
      <c r="N210" s="16" t="s">
        <v>31</v>
      </c>
      <c r="O210" s="16" t="s">
        <v>311</v>
      </c>
      <c r="P210" s="16" t="s">
        <v>26</v>
      </c>
      <c r="Q210" s="145">
        <v>8028786775</v>
      </c>
      <c r="R210" s="146">
        <v>250</v>
      </c>
      <c r="S210" s="147">
        <v>650</v>
      </c>
      <c r="T210" s="22">
        <v>200</v>
      </c>
    </row>
    <row r="211" spans="1:20" x14ac:dyDescent="0.25">
      <c r="A211" s="15">
        <v>45110</v>
      </c>
      <c r="B211" s="16" t="s">
        <v>53</v>
      </c>
      <c r="C211" s="16" t="s">
        <v>24</v>
      </c>
      <c r="D211" s="16" t="s">
        <v>310</v>
      </c>
      <c r="E211" s="16" t="s">
        <v>26</v>
      </c>
      <c r="F211" s="11">
        <v>8028678632</v>
      </c>
      <c r="G211" s="34">
        <v>250</v>
      </c>
      <c r="H211" s="22"/>
      <c r="I211" s="22">
        <v>200</v>
      </c>
      <c r="J211" s="144">
        <v>621</v>
      </c>
      <c r="L211" s="15">
        <v>45142</v>
      </c>
      <c r="M211" s="16" t="s">
        <v>32</v>
      </c>
      <c r="N211" s="16" t="s">
        <v>33</v>
      </c>
      <c r="O211" s="16" t="s">
        <v>311</v>
      </c>
      <c r="P211" s="16" t="s">
        <v>26</v>
      </c>
      <c r="Q211" s="11">
        <v>8028795313</v>
      </c>
      <c r="R211" s="22">
        <v>250</v>
      </c>
      <c r="S211" s="119">
        <v>655</v>
      </c>
      <c r="T211" s="22">
        <v>200</v>
      </c>
    </row>
    <row r="212" spans="1:20" x14ac:dyDescent="0.25">
      <c r="A212" s="15">
        <v>45110</v>
      </c>
      <c r="B212" s="16" t="s">
        <v>64</v>
      </c>
      <c r="C212" s="16" t="s">
        <v>33</v>
      </c>
      <c r="D212" s="16" t="s">
        <v>310</v>
      </c>
      <c r="E212" s="16" t="s">
        <v>26</v>
      </c>
      <c r="F212" s="11">
        <v>8028678637</v>
      </c>
      <c r="G212" s="34">
        <v>250</v>
      </c>
      <c r="H212" s="22"/>
      <c r="I212" s="22">
        <v>200</v>
      </c>
      <c r="J212" s="144">
        <v>621</v>
      </c>
      <c r="L212" s="15">
        <v>45145</v>
      </c>
      <c r="M212" s="16" t="s">
        <v>77</v>
      </c>
      <c r="N212" s="16" t="s">
        <v>321</v>
      </c>
      <c r="O212" s="16" t="s">
        <v>311</v>
      </c>
      <c r="P212" s="16" t="s">
        <v>26</v>
      </c>
      <c r="Q212" s="8">
        <v>8028799860</v>
      </c>
      <c r="R212" s="22">
        <v>175</v>
      </c>
      <c r="S212" s="119">
        <v>655</v>
      </c>
      <c r="T212" s="22">
        <v>150</v>
      </c>
    </row>
    <row r="213" spans="1:20" x14ac:dyDescent="0.25">
      <c r="A213" s="15">
        <v>45110</v>
      </c>
      <c r="B213" s="16" t="s">
        <v>71</v>
      </c>
      <c r="C213" s="16" t="s">
        <v>55</v>
      </c>
      <c r="D213" s="16" t="s">
        <v>310</v>
      </c>
      <c r="E213" s="16" t="s">
        <v>26</v>
      </c>
      <c r="F213" s="11">
        <v>8028678643</v>
      </c>
      <c r="G213" s="34">
        <v>175</v>
      </c>
      <c r="H213" s="22"/>
      <c r="I213" s="22">
        <v>150</v>
      </c>
      <c r="J213" s="144">
        <v>621</v>
      </c>
      <c r="L213" s="15">
        <v>45145</v>
      </c>
      <c r="M213" s="16" t="s">
        <v>23</v>
      </c>
      <c r="N213" s="16" t="s">
        <v>24</v>
      </c>
      <c r="O213" s="16" t="s">
        <v>311</v>
      </c>
      <c r="P213" s="16" t="s">
        <v>26</v>
      </c>
      <c r="Q213" s="8">
        <v>8028799801</v>
      </c>
      <c r="R213" s="22">
        <v>175</v>
      </c>
      <c r="S213" s="119">
        <v>655</v>
      </c>
      <c r="T213" s="22">
        <v>150</v>
      </c>
    </row>
    <row r="214" spans="1:20" x14ac:dyDescent="0.25">
      <c r="A214" s="7">
        <v>45111</v>
      </c>
      <c r="B214" s="11" t="s">
        <v>71</v>
      </c>
      <c r="C214" s="11" t="s">
        <v>55</v>
      </c>
      <c r="D214" s="11" t="s">
        <v>310</v>
      </c>
      <c r="E214" s="11" t="s">
        <v>322</v>
      </c>
      <c r="F214" s="11">
        <v>8028680988</v>
      </c>
      <c r="G214" s="34">
        <v>175</v>
      </c>
      <c r="H214" s="34">
        <v>10</v>
      </c>
      <c r="I214" s="34">
        <f t="shared" ref="I214:I229" si="2">IF(G214=250,200,IF(G214=175,150,0))-H214</f>
        <v>140</v>
      </c>
      <c r="J214" s="144">
        <v>621</v>
      </c>
      <c r="L214" s="7">
        <v>45146</v>
      </c>
      <c r="M214" s="11" t="s">
        <v>80</v>
      </c>
      <c r="N214" s="11" t="s">
        <v>323</v>
      </c>
      <c r="O214" s="11" t="s">
        <v>311</v>
      </c>
      <c r="P214" s="11" t="s">
        <v>105</v>
      </c>
      <c r="Q214" s="8">
        <v>8028801595</v>
      </c>
      <c r="R214" s="34">
        <v>175</v>
      </c>
      <c r="S214" s="119">
        <v>655</v>
      </c>
      <c r="T214" s="34">
        <v>150</v>
      </c>
    </row>
    <row r="215" spans="1:20" x14ac:dyDescent="0.25">
      <c r="A215" s="7">
        <v>45111</v>
      </c>
      <c r="B215" s="11" t="s">
        <v>30</v>
      </c>
      <c r="C215" s="11" t="s">
        <v>324</v>
      </c>
      <c r="D215" s="11" t="s">
        <v>310</v>
      </c>
      <c r="E215" s="11" t="s">
        <v>42</v>
      </c>
      <c r="F215" s="11">
        <v>8028680992</v>
      </c>
      <c r="G215" s="34">
        <v>175</v>
      </c>
      <c r="H215" s="34"/>
      <c r="I215" s="34">
        <f t="shared" si="2"/>
        <v>150</v>
      </c>
      <c r="J215" s="144">
        <v>621</v>
      </c>
      <c r="L215" s="7">
        <v>45146</v>
      </c>
      <c r="M215" s="11" t="s">
        <v>77</v>
      </c>
      <c r="N215" s="11" t="s">
        <v>33</v>
      </c>
      <c r="O215" s="11" t="s">
        <v>311</v>
      </c>
      <c r="P215" s="11" t="s">
        <v>105</v>
      </c>
      <c r="Q215" s="8">
        <v>8028801593</v>
      </c>
      <c r="R215" s="34">
        <v>175</v>
      </c>
      <c r="S215" s="119">
        <v>655</v>
      </c>
      <c r="T215" s="34">
        <v>150</v>
      </c>
    </row>
    <row r="216" spans="1:20" x14ac:dyDescent="0.25">
      <c r="A216" s="7">
        <v>45112</v>
      </c>
      <c r="B216" s="11" t="s">
        <v>53</v>
      </c>
      <c r="C216" s="11" t="s">
        <v>24</v>
      </c>
      <c r="D216" s="11" t="s">
        <v>310</v>
      </c>
      <c r="E216" s="11" t="s">
        <v>26</v>
      </c>
      <c r="F216" s="11">
        <v>8028686246</v>
      </c>
      <c r="G216" s="34">
        <v>250</v>
      </c>
      <c r="H216" s="34"/>
      <c r="I216" s="34">
        <f t="shared" si="2"/>
        <v>200</v>
      </c>
      <c r="J216" s="144">
        <v>621</v>
      </c>
      <c r="L216" s="7">
        <v>45147</v>
      </c>
      <c r="M216" s="11" t="s">
        <v>23</v>
      </c>
      <c r="N216" s="51" t="s">
        <v>24</v>
      </c>
      <c r="O216" s="11" t="s">
        <v>311</v>
      </c>
      <c r="P216" s="11" t="s">
        <v>26</v>
      </c>
      <c r="Q216" s="8">
        <v>8028809064</v>
      </c>
      <c r="R216" s="34">
        <v>250</v>
      </c>
      <c r="S216" s="119">
        <v>655</v>
      </c>
      <c r="T216" s="34">
        <v>200</v>
      </c>
    </row>
    <row r="217" spans="1:20" x14ac:dyDescent="0.25">
      <c r="A217" s="7">
        <v>45112</v>
      </c>
      <c r="B217" s="11" t="s">
        <v>57</v>
      </c>
      <c r="C217" s="11" t="s">
        <v>58</v>
      </c>
      <c r="D217" s="11" t="s">
        <v>310</v>
      </c>
      <c r="E217" s="11" t="s">
        <v>26</v>
      </c>
      <c r="F217" s="11">
        <v>8028686240</v>
      </c>
      <c r="G217" s="34">
        <v>250</v>
      </c>
      <c r="H217" s="34"/>
      <c r="I217" s="34">
        <f t="shared" si="2"/>
        <v>200</v>
      </c>
      <c r="J217" s="144">
        <v>621</v>
      </c>
      <c r="L217" s="7">
        <v>45147</v>
      </c>
      <c r="M217" s="11" t="s">
        <v>71</v>
      </c>
      <c r="N217" s="51" t="s">
        <v>55</v>
      </c>
      <c r="O217" s="11" t="s">
        <v>311</v>
      </c>
      <c r="P217" s="11" t="s">
        <v>26</v>
      </c>
      <c r="Q217" s="8">
        <v>8028809053</v>
      </c>
      <c r="R217" s="34">
        <v>250</v>
      </c>
      <c r="S217" s="119">
        <v>655</v>
      </c>
      <c r="T217" s="34">
        <v>200</v>
      </c>
    </row>
    <row r="218" spans="1:20" x14ac:dyDescent="0.25">
      <c r="A218" s="7">
        <v>45112</v>
      </c>
      <c r="B218" s="11" t="s">
        <v>30</v>
      </c>
      <c r="C218" s="11" t="s">
        <v>31</v>
      </c>
      <c r="D218" s="11" t="s">
        <v>310</v>
      </c>
      <c r="E218" s="11" t="s">
        <v>26</v>
      </c>
      <c r="F218" s="11">
        <v>8028686237</v>
      </c>
      <c r="G218" s="34">
        <v>250</v>
      </c>
      <c r="H218" s="34"/>
      <c r="I218" s="34">
        <f t="shared" si="2"/>
        <v>200</v>
      </c>
      <c r="J218" s="144">
        <v>621</v>
      </c>
      <c r="L218" s="7">
        <v>45147</v>
      </c>
      <c r="M218" s="11" t="s">
        <v>30</v>
      </c>
      <c r="N218" s="51" t="s">
        <v>31</v>
      </c>
      <c r="O218" s="11" t="s">
        <v>311</v>
      </c>
      <c r="P218" s="11" t="s">
        <v>26</v>
      </c>
      <c r="Q218" s="8">
        <v>8028809062</v>
      </c>
      <c r="R218" s="34">
        <v>250</v>
      </c>
      <c r="S218" s="119">
        <v>655</v>
      </c>
      <c r="T218" s="34">
        <v>200</v>
      </c>
    </row>
    <row r="219" spans="1:20" x14ac:dyDescent="0.25">
      <c r="A219" s="7">
        <v>45112</v>
      </c>
      <c r="B219" s="11" t="s">
        <v>71</v>
      </c>
      <c r="C219" s="11" t="s">
        <v>55</v>
      </c>
      <c r="D219" s="11" t="s">
        <v>310</v>
      </c>
      <c r="E219" s="11" t="s">
        <v>26</v>
      </c>
      <c r="F219" s="11">
        <v>8028686266</v>
      </c>
      <c r="G219" s="34">
        <v>175</v>
      </c>
      <c r="H219" s="34"/>
      <c r="I219" s="34">
        <f t="shared" si="2"/>
        <v>150</v>
      </c>
      <c r="J219" s="144">
        <v>621</v>
      </c>
      <c r="L219" s="7">
        <v>45147</v>
      </c>
      <c r="M219" s="11" t="s">
        <v>80</v>
      </c>
      <c r="N219" s="51" t="s">
        <v>323</v>
      </c>
      <c r="O219" s="11" t="s">
        <v>311</v>
      </c>
      <c r="P219" s="11" t="s">
        <v>26</v>
      </c>
      <c r="Q219" s="8">
        <v>8028809076</v>
      </c>
      <c r="R219" s="34">
        <v>175</v>
      </c>
      <c r="S219" s="119">
        <v>655</v>
      </c>
      <c r="T219" s="34">
        <v>150</v>
      </c>
    </row>
    <row r="220" spans="1:20" x14ac:dyDescent="0.25">
      <c r="A220" s="7">
        <v>45112</v>
      </c>
      <c r="B220" s="11" t="s">
        <v>64</v>
      </c>
      <c r="C220" s="11" t="s">
        <v>33</v>
      </c>
      <c r="D220" s="11" t="s">
        <v>310</v>
      </c>
      <c r="E220" s="11" t="s">
        <v>26</v>
      </c>
      <c r="F220" s="11">
        <v>8028686270</v>
      </c>
      <c r="G220" s="34">
        <v>175</v>
      </c>
      <c r="H220" s="34"/>
      <c r="I220" s="34">
        <f t="shared" si="2"/>
        <v>150</v>
      </c>
      <c r="J220" s="144">
        <v>621</v>
      </c>
      <c r="L220" s="7">
        <v>45147</v>
      </c>
      <c r="M220" s="11" t="s">
        <v>77</v>
      </c>
      <c r="N220" s="11" t="s">
        <v>321</v>
      </c>
      <c r="O220" s="11" t="s">
        <v>311</v>
      </c>
      <c r="P220" s="11" t="s">
        <v>26</v>
      </c>
      <c r="Q220" s="8">
        <v>8028809079</v>
      </c>
      <c r="R220" s="34">
        <v>175</v>
      </c>
      <c r="S220" s="119">
        <v>655</v>
      </c>
      <c r="T220" s="34">
        <v>150</v>
      </c>
    </row>
    <row r="221" spans="1:20" x14ac:dyDescent="0.25">
      <c r="A221" s="7">
        <v>45114</v>
      </c>
      <c r="B221" s="11" t="s">
        <v>57</v>
      </c>
      <c r="C221" s="11" t="s">
        <v>58</v>
      </c>
      <c r="D221" s="11" t="s">
        <v>310</v>
      </c>
      <c r="E221" s="11" t="s">
        <v>26</v>
      </c>
      <c r="F221" s="148">
        <v>8028696156</v>
      </c>
      <c r="G221" s="34">
        <v>175</v>
      </c>
      <c r="H221" s="34"/>
      <c r="I221" s="34">
        <f t="shared" si="2"/>
        <v>150</v>
      </c>
      <c r="J221" s="149">
        <v>626</v>
      </c>
      <c r="L221" s="7"/>
      <c r="M221" s="11"/>
      <c r="N221" s="11"/>
      <c r="O221" s="11"/>
      <c r="P221" s="11"/>
      <c r="Q221" s="11"/>
      <c r="R221" s="34"/>
      <c r="S221" s="117"/>
      <c r="T221" s="34"/>
    </row>
    <row r="222" spans="1:20" x14ac:dyDescent="0.25">
      <c r="A222" s="7">
        <v>45114</v>
      </c>
      <c r="B222" s="11" t="s">
        <v>64</v>
      </c>
      <c r="C222" s="11" t="s">
        <v>33</v>
      </c>
      <c r="D222" s="11" t="s">
        <v>310</v>
      </c>
      <c r="E222" s="11" t="s">
        <v>26</v>
      </c>
      <c r="F222" s="148">
        <v>8028696173</v>
      </c>
      <c r="G222" s="34">
        <v>175</v>
      </c>
      <c r="H222" s="34"/>
      <c r="I222" s="34">
        <f t="shared" si="2"/>
        <v>150</v>
      </c>
      <c r="J222" s="149">
        <v>626</v>
      </c>
      <c r="L222" s="7">
        <v>45149</v>
      </c>
      <c r="M222" s="11" t="s">
        <v>71</v>
      </c>
      <c r="N222" s="11" t="s">
        <v>55</v>
      </c>
      <c r="O222" s="11" t="s">
        <v>311</v>
      </c>
      <c r="P222" s="11" t="s">
        <v>26</v>
      </c>
      <c r="Q222" s="8">
        <v>8028818610</v>
      </c>
      <c r="R222" s="34">
        <v>250</v>
      </c>
      <c r="S222" s="119">
        <v>655</v>
      </c>
      <c r="T222" s="34">
        <v>200</v>
      </c>
    </row>
    <row r="223" spans="1:20" x14ac:dyDescent="0.25">
      <c r="A223" s="7">
        <v>45114</v>
      </c>
      <c r="B223" s="11" t="s">
        <v>30</v>
      </c>
      <c r="C223" s="11" t="s">
        <v>31</v>
      </c>
      <c r="D223" s="11" t="s">
        <v>310</v>
      </c>
      <c r="E223" s="11" t="s">
        <v>26</v>
      </c>
      <c r="F223" s="148">
        <v>8028694816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45149</v>
      </c>
      <c r="M223" s="11" t="s">
        <v>30</v>
      </c>
      <c r="N223" s="11" t="s">
        <v>31</v>
      </c>
      <c r="O223" s="11" t="s">
        <v>311</v>
      </c>
      <c r="P223" s="11" t="s">
        <v>26</v>
      </c>
      <c r="Q223" s="8">
        <v>8028818597</v>
      </c>
      <c r="R223" s="34">
        <v>250</v>
      </c>
      <c r="S223" s="150">
        <v>667</v>
      </c>
      <c r="T223" s="34">
        <v>200</v>
      </c>
    </row>
    <row r="224" spans="1:20" x14ac:dyDescent="0.25">
      <c r="A224" s="7">
        <v>45117</v>
      </c>
      <c r="B224" s="11" t="s">
        <v>30</v>
      </c>
      <c r="C224" s="11" t="s">
        <v>31</v>
      </c>
      <c r="D224" s="11" t="s">
        <v>310</v>
      </c>
      <c r="E224" s="11" t="s">
        <v>26</v>
      </c>
      <c r="F224" s="11">
        <v>8028700515</v>
      </c>
      <c r="G224" s="34">
        <v>250</v>
      </c>
      <c r="H224" s="34"/>
      <c r="I224" s="34">
        <f t="shared" si="2"/>
        <v>200</v>
      </c>
      <c r="J224" s="149">
        <v>626</v>
      </c>
      <c r="L224" s="7">
        <v>45152</v>
      </c>
      <c r="M224" s="11" t="s">
        <v>30</v>
      </c>
      <c r="N224" s="11" t="s">
        <v>31</v>
      </c>
      <c r="O224" s="11" t="s">
        <v>311</v>
      </c>
      <c r="P224" s="11" t="s">
        <v>26</v>
      </c>
      <c r="Q224" s="11">
        <v>8028823952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37</v>
      </c>
      <c r="C225" s="11" t="s">
        <v>324</v>
      </c>
      <c r="D225" s="11" t="s">
        <v>310</v>
      </c>
      <c r="E225" s="11" t="s">
        <v>26</v>
      </c>
      <c r="F225" s="11">
        <v>8028700528</v>
      </c>
      <c r="G225" s="34">
        <v>250</v>
      </c>
      <c r="H225" s="34"/>
      <c r="I225" s="34">
        <f t="shared" si="2"/>
        <v>200</v>
      </c>
      <c r="J225" s="149">
        <v>626</v>
      </c>
      <c r="L225" s="7">
        <v>45152</v>
      </c>
      <c r="M225" s="11" t="s">
        <v>71</v>
      </c>
      <c r="N225" s="11" t="s">
        <v>55</v>
      </c>
      <c r="O225" s="11" t="s">
        <v>311</v>
      </c>
      <c r="P225" s="11" t="s">
        <v>26</v>
      </c>
      <c r="Q225" s="11">
        <v>8028823966</v>
      </c>
      <c r="R225" s="34">
        <v>175</v>
      </c>
      <c r="S225" s="151">
        <v>664</v>
      </c>
      <c r="T225" s="34">
        <v>150</v>
      </c>
    </row>
    <row r="226" spans="1:20" x14ac:dyDescent="0.25">
      <c r="A226" s="7">
        <v>45117</v>
      </c>
      <c r="B226" s="11" t="s">
        <v>64</v>
      </c>
      <c r="C226" s="11" t="s">
        <v>33</v>
      </c>
      <c r="D226" s="11" t="s">
        <v>310</v>
      </c>
      <c r="E226" s="11" t="s">
        <v>26</v>
      </c>
      <c r="F226" s="11">
        <v>8028700522</v>
      </c>
      <c r="G226" s="34">
        <v>250</v>
      </c>
      <c r="H226" s="34"/>
      <c r="I226" s="34">
        <f t="shared" si="2"/>
        <v>200</v>
      </c>
      <c r="J226" s="149">
        <v>626</v>
      </c>
      <c r="L226" s="7">
        <v>45152</v>
      </c>
      <c r="M226" s="11" t="s">
        <v>23</v>
      </c>
      <c r="N226" s="11" t="s">
        <v>24</v>
      </c>
      <c r="O226" s="11" t="s">
        <v>311</v>
      </c>
      <c r="P226" s="11" t="s">
        <v>26</v>
      </c>
      <c r="Q226" s="11">
        <v>8028823984</v>
      </c>
      <c r="R226" s="34">
        <v>175</v>
      </c>
      <c r="S226" s="150">
        <v>667</v>
      </c>
      <c r="T226" s="34">
        <v>175</v>
      </c>
    </row>
    <row r="227" spans="1:20" x14ac:dyDescent="0.25">
      <c r="A227" s="7">
        <v>45117</v>
      </c>
      <c r="B227" s="11" t="s">
        <v>57</v>
      </c>
      <c r="C227" s="11" t="s">
        <v>58</v>
      </c>
      <c r="D227" s="11" t="s">
        <v>310</v>
      </c>
      <c r="E227" s="11" t="s">
        <v>26</v>
      </c>
      <c r="F227" s="11">
        <v>8028700556</v>
      </c>
      <c r="G227" s="34">
        <v>175</v>
      </c>
      <c r="H227" s="34"/>
      <c r="I227" s="34">
        <f t="shared" si="2"/>
        <v>150</v>
      </c>
      <c r="J227" s="149">
        <v>626</v>
      </c>
      <c r="L227" s="7">
        <v>45154</v>
      </c>
      <c r="M227" s="11" t="s">
        <v>325</v>
      </c>
      <c r="N227" s="11" t="s">
        <v>47</v>
      </c>
      <c r="O227" s="11" t="s">
        <v>311</v>
      </c>
      <c r="P227" s="11" t="s">
        <v>26</v>
      </c>
      <c r="Q227" s="11">
        <v>8028832205</v>
      </c>
      <c r="R227" s="34">
        <v>250</v>
      </c>
      <c r="S227" s="151">
        <v>664</v>
      </c>
      <c r="T227" s="34">
        <v>200</v>
      </c>
    </row>
    <row r="228" spans="1:20" x14ac:dyDescent="0.25">
      <c r="A228" s="7">
        <v>45117</v>
      </c>
      <c r="B228" s="11" t="s">
        <v>71</v>
      </c>
      <c r="C228" s="11" t="s">
        <v>47</v>
      </c>
      <c r="D228" s="11" t="s">
        <v>310</v>
      </c>
      <c r="E228" s="11" t="s">
        <v>26</v>
      </c>
      <c r="F228" s="11">
        <v>8028700535</v>
      </c>
      <c r="G228" s="34">
        <v>175</v>
      </c>
      <c r="H228" s="34"/>
      <c r="I228" s="34">
        <f t="shared" si="2"/>
        <v>150</v>
      </c>
      <c r="J228" s="149">
        <v>626</v>
      </c>
      <c r="L228" s="7">
        <v>45154</v>
      </c>
      <c r="M228" s="11" t="s">
        <v>23</v>
      </c>
      <c r="N228" s="11" t="s">
        <v>24</v>
      </c>
      <c r="O228" s="11" t="s">
        <v>311</v>
      </c>
      <c r="P228" s="11" t="s">
        <v>26</v>
      </c>
      <c r="Q228" s="11">
        <v>8028832214</v>
      </c>
      <c r="R228" s="34">
        <v>250</v>
      </c>
      <c r="S228" s="151">
        <v>664</v>
      </c>
      <c r="T228" s="34">
        <v>200</v>
      </c>
    </row>
    <row r="229" spans="1:20" x14ac:dyDescent="0.25">
      <c r="A229" s="7">
        <v>45118</v>
      </c>
      <c r="B229" s="11" t="s">
        <v>80</v>
      </c>
      <c r="C229" s="11" t="s">
        <v>326</v>
      </c>
      <c r="D229" s="11" t="s">
        <v>310</v>
      </c>
      <c r="E229" s="11" t="s">
        <v>52</v>
      </c>
      <c r="F229" s="11">
        <v>8028701229</v>
      </c>
      <c r="G229" s="34">
        <v>175</v>
      </c>
      <c r="H229" s="34"/>
      <c r="I229" s="34">
        <f t="shared" si="2"/>
        <v>150</v>
      </c>
      <c r="J229" s="149">
        <v>626</v>
      </c>
      <c r="L229" s="7">
        <v>45156</v>
      </c>
      <c r="M229" s="11" t="s">
        <v>164</v>
      </c>
      <c r="N229" s="11" t="s">
        <v>58</v>
      </c>
      <c r="O229" s="11" t="s">
        <v>311</v>
      </c>
      <c r="P229" s="11" t="s">
        <v>26</v>
      </c>
      <c r="Q229" s="11">
        <v>8028842651</v>
      </c>
      <c r="R229" s="34">
        <v>250</v>
      </c>
      <c r="S229" s="150">
        <v>667</v>
      </c>
      <c r="T229" s="34">
        <v>200</v>
      </c>
    </row>
    <row r="230" spans="1:20" ht="14.25" customHeight="1" x14ac:dyDescent="0.25">
      <c r="A230" s="7">
        <v>45118</v>
      </c>
      <c r="B230" s="7" t="s">
        <v>64</v>
      </c>
      <c r="C230" s="7" t="s">
        <v>41</v>
      </c>
      <c r="D230" s="7" t="s">
        <v>310</v>
      </c>
      <c r="E230" s="7" t="s">
        <v>327</v>
      </c>
      <c r="F230" s="11">
        <v>8028701076</v>
      </c>
      <c r="G230" s="34">
        <v>605.98</v>
      </c>
      <c r="H230" s="34"/>
      <c r="I230" s="34">
        <v>580</v>
      </c>
      <c r="J230" s="149">
        <v>626</v>
      </c>
      <c r="L230" s="7">
        <v>45156</v>
      </c>
      <c r="M230" s="7" t="s">
        <v>116</v>
      </c>
      <c r="N230" s="7" t="s">
        <v>31</v>
      </c>
      <c r="O230" s="7" t="s">
        <v>311</v>
      </c>
      <c r="P230" s="7" t="s">
        <v>26</v>
      </c>
      <c r="Q230" s="8">
        <v>8028842652</v>
      </c>
      <c r="R230" s="34">
        <v>250</v>
      </c>
      <c r="S230" s="150">
        <v>667</v>
      </c>
      <c r="T230" s="34">
        <v>200</v>
      </c>
    </row>
    <row r="231" spans="1:20" x14ac:dyDescent="0.25">
      <c r="A231" s="7">
        <v>45118</v>
      </c>
      <c r="B231" s="11" t="s">
        <v>53</v>
      </c>
      <c r="C231" s="11" t="s">
        <v>24</v>
      </c>
      <c r="D231" s="11" t="s">
        <v>310</v>
      </c>
      <c r="E231" s="11" t="s">
        <v>328</v>
      </c>
      <c r="F231" s="152">
        <v>8028701242</v>
      </c>
      <c r="G231" s="34">
        <v>220</v>
      </c>
      <c r="H231" s="34" t="s">
        <v>329</v>
      </c>
      <c r="I231" s="34">
        <v>190</v>
      </c>
      <c r="J231" s="149">
        <v>626</v>
      </c>
      <c r="L231" s="7">
        <v>45156</v>
      </c>
      <c r="M231" s="11" t="s">
        <v>71</v>
      </c>
      <c r="N231" s="11" t="s">
        <v>55</v>
      </c>
      <c r="O231" s="11" t="s">
        <v>311</v>
      </c>
      <c r="P231" s="11" t="s">
        <v>26</v>
      </c>
      <c r="Q231" s="8">
        <v>8028842646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45119</v>
      </c>
      <c r="B232" s="11" t="s">
        <v>57</v>
      </c>
      <c r="C232" s="11" t="s">
        <v>58</v>
      </c>
      <c r="D232" s="11" t="s">
        <v>310</v>
      </c>
      <c r="E232" s="11" t="s">
        <v>26</v>
      </c>
      <c r="F232" s="11">
        <v>8028709571</v>
      </c>
      <c r="G232" s="34">
        <v>250</v>
      </c>
      <c r="H232" s="34"/>
      <c r="I232" s="34">
        <v>200</v>
      </c>
      <c r="J232" s="149">
        <v>626</v>
      </c>
      <c r="L232" s="7">
        <v>45156</v>
      </c>
      <c r="M232" s="11" t="s">
        <v>32</v>
      </c>
      <c r="N232" s="11" t="s">
        <v>33</v>
      </c>
      <c r="O232" s="11" t="s">
        <v>311</v>
      </c>
      <c r="P232" s="11" t="s">
        <v>26</v>
      </c>
      <c r="Q232" s="8">
        <v>8028842655</v>
      </c>
      <c r="R232" s="34">
        <v>235</v>
      </c>
      <c r="S232" s="150">
        <v>667</v>
      </c>
      <c r="T232" s="34">
        <v>210</v>
      </c>
    </row>
    <row r="233" spans="1:20" x14ac:dyDescent="0.25">
      <c r="A233" s="7">
        <v>45119</v>
      </c>
      <c r="B233" s="11" t="s">
        <v>53</v>
      </c>
      <c r="C233" s="11" t="s">
        <v>24</v>
      </c>
      <c r="D233" s="11" t="s">
        <v>310</v>
      </c>
      <c r="E233" s="11" t="s">
        <v>26</v>
      </c>
      <c r="F233" s="11">
        <v>8028708611</v>
      </c>
      <c r="G233" s="34">
        <v>274</v>
      </c>
      <c r="H233" s="34"/>
      <c r="I233" s="34">
        <v>200</v>
      </c>
      <c r="J233" s="149">
        <v>626</v>
      </c>
      <c r="L233" s="7">
        <v>45156</v>
      </c>
      <c r="M233" s="11" t="s">
        <v>80</v>
      </c>
      <c r="N233" s="11" t="s">
        <v>323</v>
      </c>
      <c r="O233" s="11" t="s">
        <v>311</v>
      </c>
      <c r="P233" s="11" t="s">
        <v>26</v>
      </c>
      <c r="Q233" s="8">
        <v>8028842659</v>
      </c>
      <c r="R233" s="34">
        <v>175</v>
      </c>
      <c r="S233" s="150">
        <v>667</v>
      </c>
      <c r="T233" s="34">
        <v>150</v>
      </c>
    </row>
    <row r="234" spans="1:20" x14ac:dyDescent="0.25">
      <c r="A234" s="7">
        <v>45119</v>
      </c>
      <c r="B234" s="11" t="s">
        <v>64</v>
      </c>
      <c r="C234" s="11" t="s">
        <v>33</v>
      </c>
      <c r="D234" s="11" t="s">
        <v>310</v>
      </c>
      <c r="E234" s="11" t="s">
        <v>26</v>
      </c>
      <c r="F234" s="11">
        <v>8028709589</v>
      </c>
      <c r="G234" s="34">
        <v>250</v>
      </c>
      <c r="H234" s="34"/>
      <c r="I234" s="34">
        <v>200</v>
      </c>
      <c r="J234" s="149">
        <v>626</v>
      </c>
      <c r="L234" s="7">
        <v>45159</v>
      </c>
      <c r="M234" s="11" t="s">
        <v>164</v>
      </c>
      <c r="N234" s="11" t="s">
        <v>58</v>
      </c>
      <c r="O234" s="11" t="s">
        <v>311</v>
      </c>
      <c r="P234" s="11" t="s">
        <v>26</v>
      </c>
      <c r="Q234" s="11">
        <v>8028848040</v>
      </c>
      <c r="R234" s="34">
        <v>250</v>
      </c>
      <c r="S234" s="150">
        <v>667</v>
      </c>
      <c r="T234" s="34">
        <v>200</v>
      </c>
    </row>
    <row r="235" spans="1:20" x14ac:dyDescent="0.25">
      <c r="A235" s="7">
        <v>45121</v>
      </c>
      <c r="B235" s="11" t="s">
        <v>64</v>
      </c>
      <c r="C235" s="11" t="s">
        <v>33</v>
      </c>
      <c r="D235" s="11" t="s">
        <v>310</v>
      </c>
      <c r="E235" s="11" t="s">
        <v>26</v>
      </c>
      <c r="F235" s="11">
        <v>8028718617</v>
      </c>
      <c r="G235" s="34">
        <v>250</v>
      </c>
      <c r="H235" s="34"/>
      <c r="I235" s="34">
        <v>200</v>
      </c>
      <c r="J235" s="149">
        <v>626</v>
      </c>
      <c r="L235" s="7">
        <v>45159</v>
      </c>
      <c r="M235" s="11" t="s">
        <v>71</v>
      </c>
      <c r="N235" s="11" t="s">
        <v>55</v>
      </c>
      <c r="O235" s="11" t="s">
        <v>311</v>
      </c>
      <c r="P235" s="11" t="s">
        <v>26</v>
      </c>
      <c r="Q235" s="11">
        <v>8028848052</v>
      </c>
      <c r="R235" s="34">
        <v>250</v>
      </c>
      <c r="S235" s="150">
        <v>667</v>
      </c>
      <c r="T235" s="34">
        <v>200</v>
      </c>
    </row>
    <row r="236" spans="1:20" x14ac:dyDescent="0.25">
      <c r="A236" s="7">
        <v>45124</v>
      </c>
      <c r="B236" s="11" t="s">
        <v>64</v>
      </c>
      <c r="C236" s="11" t="s">
        <v>33</v>
      </c>
      <c r="D236" s="11" t="s">
        <v>310</v>
      </c>
      <c r="E236" s="11" t="s">
        <v>26</v>
      </c>
      <c r="F236" s="127">
        <v>8028724670</v>
      </c>
      <c r="G236" s="153">
        <v>250</v>
      </c>
      <c r="H236" s="34"/>
      <c r="I236" s="34">
        <v>200</v>
      </c>
      <c r="J236" s="154">
        <v>633</v>
      </c>
      <c r="L236" s="7">
        <v>45067</v>
      </c>
      <c r="M236" s="11" t="s">
        <v>23</v>
      </c>
      <c r="N236" s="11" t="s">
        <v>24</v>
      </c>
      <c r="O236" s="11" t="s">
        <v>311</v>
      </c>
      <c r="P236" s="11" t="s">
        <v>26</v>
      </c>
      <c r="Q236" s="8">
        <v>8028848060</v>
      </c>
      <c r="R236" s="34">
        <v>250</v>
      </c>
      <c r="S236" s="150">
        <v>667</v>
      </c>
      <c r="T236" s="34">
        <v>200</v>
      </c>
    </row>
    <row r="237" spans="1:20" x14ac:dyDescent="0.25">
      <c r="A237" s="7">
        <v>45124</v>
      </c>
      <c r="B237" s="11" t="s">
        <v>71</v>
      </c>
      <c r="C237" s="11" t="s">
        <v>55</v>
      </c>
      <c r="D237" s="11" t="s">
        <v>310</v>
      </c>
      <c r="E237" s="11" t="s">
        <v>26</v>
      </c>
      <c r="F237" s="127">
        <v>8028724679</v>
      </c>
      <c r="G237" s="153">
        <v>250</v>
      </c>
      <c r="H237" s="34"/>
      <c r="I237" s="34">
        <v>200</v>
      </c>
      <c r="J237" s="154">
        <v>633</v>
      </c>
      <c r="L237" s="7">
        <v>45159</v>
      </c>
      <c r="M237" s="11" t="s">
        <v>32</v>
      </c>
      <c r="N237" s="11" t="s">
        <v>41</v>
      </c>
      <c r="O237" s="11" t="s">
        <v>311</v>
      </c>
      <c r="P237" s="11" t="s">
        <v>26</v>
      </c>
      <c r="Q237" s="8">
        <v>8028844843</v>
      </c>
      <c r="R237" s="34">
        <v>175</v>
      </c>
      <c r="S237" s="150">
        <v>667</v>
      </c>
      <c r="T237" s="34">
        <v>150</v>
      </c>
    </row>
    <row r="238" spans="1:20" x14ac:dyDescent="0.25">
      <c r="A238" s="7">
        <v>45125</v>
      </c>
      <c r="B238" s="11" t="s">
        <v>71</v>
      </c>
      <c r="C238" s="11" t="s">
        <v>47</v>
      </c>
      <c r="D238" s="11" t="s">
        <v>310</v>
      </c>
      <c r="E238" s="11" t="s">
        <v>91</v>
      </c>
      <c r="F238" s="127">
        <v>8028726814</v>
      </c>
      <c r="G238" s="153">
        <v>175</v>
      </c>
      <c r="H238" s="34"/>
      <c r="I238" s="34">
        <v>150</v>
      </c>
      <c r="J238" s="154">
        <v>633</v>
      </c>
      <c r="L238" s="7">
        <v>45159</v>
      </c>
      <c r="M238" s="11" t="s">
        <v>77</v>
      </c>
      <c r="N238" s="11" t="s">
        <v>33</v>
      </c>
      <c r="O238" s="11" t="s">
        <v>311</v>
      </c>
      <c r="P238" s="11" t="s">
        <v>26</v>
      </c>
      <c r="Q238" s="8">
        <v>8028848043</v>
      </c>
      <c r="R238" s="34">
        <v>175</v>
      </c>
      <c r="S238" s="150">
        <v>667</v>
      </c>
      <c r="T238" s="34">
        <v>150</v>
      </c>
    </row>
    <row r="239" spans="1:20" x14ac:dyDescent="0.25">
      <c r="A239" s="7">
        <v>45125</v>
      </c>
      <c r="B239" s="11" t="s">
        <v>64</v>
      </c>
      <c r="C239" s="11" t="s">
        <v>33</v>
      </c>
      <c r="D239" s="11" t="s">
        <v>310</v>
      </c>
      <c r="E239" s="11" t="s">
        <v>91</v>
      </c>
      <c r="F239" s="127">
        <v>8028726835</v>
      </c>
      <c r="G239" s="153">
        <v>175</v>
      </c>
      <c r="H239" s="34"/>
      <c r="I239" s="34">
        <v>150</v>
      </c>
      <c r="J239" s="154">
        <v>633</v>
      </c>
      <c r="L239" s="7">
        <v>45159</v>
      </c>
      <c r="M239" s="11" t="s">
        <v>80</v>
      </c>
      <c r="N239" s="11" t="s">
        <v>323</v>
      </c>
      <c r="O239" s="11" t="s">
        <v>311</v>
      </c>
      <c r="P239" s="11" t="s">
        <v>26</v>
      </c>
      <c r="Q239" s="8">
        <v>8028848067</v>
      </c>
      <c r="R239" s="34">
        <v>175</v>
      </c>
      <c r="S239" s="150">
        <v>667</v>
      </c>
      <c r="T239" s="34">
        <v>150</v>
      </c>
    </row>
    <row r="240" spans="1:20" x14ac:dyDescent="0.25">
      <c r="A240" s="7">
        <v>45126</v>
      </c>
      <c r="B240" s="11" t="s">
        <v>64</v>
      </c>
      <c r="C240" s="11" t="s">
        <v>33</v>
      </c>
      <c r="D240" s="11" t="s">
        <v>310</v>
      </c>
      <c r="E240" s="11" t="s">
        <v>26</v>
      </c>
      <c r="F240" s="127">
        <v>8028734593</v>
      </c>
      <c r="G240" s="153">
        <v>250</v>
      </c>
      <c r="H240" s="34"/>
      <c r="I240" s="34">
        <v>200</v>
      </c>
      <c r="J240" s="154">
        <v>633</v>
      </c>
      <c r="L240" s="7">
        <v>45160</v>
      </c>
      <c r="M240" s="11" t="s">
        <v>23</v>
      </c>
      <c r="N240" s="11" t="s">
        <v>24</v>
      </c>
      <c r="O240" s="11" t="s">
        <v>311</v>
      </c>
      <c r="P240" s="11" t="s">
        <v>96</v>
      </c>
      <c r="Q240" s="11">
        <v>8028850529</v>
      </c>
      <c r="R240" s="34">
        <v>646.4</v>
      </c>
      <c r="S240" s="155">
        <v>679</v>
      </c>
      <c r="T240" s="34">
        <v>600</v>
      </c>
    </row>
    <row r="241" spans="1:20" x14ac:dyDescent="0.25">
      <c r="A241" s="7">
        <v>45126</v>
      </c>
      <c r="B241" s="11" t="s">
        <v>30</v>
      </c>
      <c r="C241" s="11" t="s">
        <v>31</v>
      </c>
      <c r="D241" s="11" t="s">
        <v>310</v>
      </c>
      <c r="E241" s="11" t="s">
        <v>26</v>
      </c>
      <c r="F241" s="127">
        <v>8028734579</v>
      </c>
      <c r="G241" s="153">
        <v>250</v>
      </c>
      <c r="H241" s="34"/>
      <c r="I241" s="34">
        <v>200</v>
      </c>
      <c r="J241" s="154">
        <v>633</v>
      </c>
      <c r="L241" s="7">
        <v>45160</v>
      </c>
      <c r="M241" s="11" t="s">
        <v>32</v>
      </c>
      <c r="N241" s="11" t="s">
        <v>41</v>
      </c>
      <c r="O241" s="11" t="s">
        <v>311</v>
      </c>
      <c r="P241" s="11" t="s">
        <v>91</v>
      </c>
      <c r="Q241" s="11">
        <v>8028850528</v>
      </c>
      <c r="R241" s="34">
        <v>211.87</v>
      </c>
      <c r="S241" s="155">
        <v>679</v>
      </c>
      <c r="T241" s="34">
        <v>200</v>
      </c>
    </row>
    <row r="242" spans="1:20" x14ac:dyDescent="0.25">
      <c r="A242" s="7">
        <v>45126</v>
      </c>
      <c r="B242" s="11" t="s">
        <v>71</v>
      </c>
      <c r="C242" s="11" t="s">
        <v>47</v>
      </c>
      <c r="D242" s="11" t="s">
        <v>310</v>
      </c>
      <c r="E242" s="11" t="s">
        <v>26</v>
      </c>
      <c r="F242" s="127">
        <v>8028734577</v>
      </c>
      <c r="G242" s="153">
        <v>250</v>
      </c>
      <c r="H242" s="34"/>
      <c r="I242" s="34">
        <v>200</v>
      </c>
      <c r="J242" s="154">
        <v>633</v>
      </c>
      <c r="L242" s="7">
        <v>45160</v>
      </c>
      <c r="M242" s="11" t="s">
        <v>71</v>
      </c>
      <c r="N242" s="11" t="s">
        <v>55</v>
      </c>
      <c r="O242" s="11" t="s">
        <v>311</v>
      </c>
      <c r="P242" s="11" t="s">
        <v>105</v>
      </c>
      <c r="Q242" s="11">
        <v>8028850526</v>
      </c>
      <c r="R242" s="34">
        <v>175</v>
      </c>
      <c r="S242" s="155">
        <v>679</v>
      </c>
      <c r="T242" s="34">
        <v>150</v>
      </c>
    </row>
    <row r="243" spans="1:20" x14ac:dyDescent="0.25">
      <c r="A243" s="7">
        <v>45126</v>
      </c>
      <c r="B243" s="11" t="s">
        <v>37</v>
      </c>
      <c r="C243" s="11" t="s">
        <v>38</v>
      </c>
      <c r="D243" s="11" t="s">
        <v>310</v>
      </c>
      <c r="E243" s="11" t="s">
        <v>26</v>
      </c>
      <c r="F243" s="127">
        <v>8028734603</v>
      </c>
      <c r="G243" s="153">
        <v>175</v>
      </c>
      <c r="H243" s="34"/>
      <c r="I243" s="34">
        <v>150</v>
      </c>
      <c r="J243" s="154">
        <v>633</v>
      </c>
      <c r="L243" s="7">
        <v>45160</v>
      </c>
      <c r="M243" s="11" t="s">
        <v>80</v>
      </c>
      <c r="N243" s="11" t="s">
        <v>60</v>
      </c>
      <c r="O243" s="11" t="s">
        <v>311</v>
      </c>
      <c r="P243" s="11" t="s">
        <v>91</v>
      </c>
      <c r="Q243" s="11">
        <v>8028850525</v>
      </c>
      <c r="R243" s="34">
        <v>175</v>
      </c>
      <c r="S243" s="155">
        <v>679</v>
      </c>
      <c r="T243" s="34">
        <v>150</v>
      </c>
    </row>
    <row r="244" spans="1:20" x14ac:dyDescent="0.25">
      <c r="A244" s="7">
        <v>45128</v>
      </c>
      <c r="B244" s="11" t="s">
        <v>64</v>
      </c>
      <c r="C244" s="11" t="s">
        <v>33</v>
      </c>
      <c r="D244" s="11" t="s">
        <v>310</v>
      </c>
      <c r="E244" s="11" t="s">
        <v>26</v>
      </c>
      <c r="F244" s="127">
        <v>8028743940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32</v>
      </c>
      <c r="N244" s="11" t="s">
        <v>33</v>
      </c>
      <c r="O244" s="11" t="s">
        <v>311</v>
      </c>
      <c r="P244" s="11" t="s">
        <v>120</v>
      </c>
      <c r="Q244" s="11">
        <v>8028855614</v>
      </c>
      <c r="R244" s="66">
        <v>754.21</v>
      </c>
      <c r="S244" s="155">
        <v>679</v>
      </c>
      <c r="T244" s="34">
        <v>740</v>
      </c>
    </row>
    <row r="245" spans="1:20" x14ac:dyDescent="0.25">
      <c r="A245" s="7">
        <v>45128</v>
      </c>
      <c r="B245" s="11" t="s">
        <v>71</v>
      </c>
      <c r="C245" s="11" t="s">
        <v>47</v>
      </c>
      <c r="D245" s="11" t="s">
        <v>310</v>
      </c>
      <c r="E245" s="11" t="s">
        <v>26</v>
      </c>
      <c r="F245" s="127">
        <v>8028743928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99</v>
      </c>
      <c r="N245" s="11" t="s">
        <v>38</v>
      </c>
      <c r="O245" s="11" t="s">
        <v>311</v>
      </c>
      <c r="P245" s="11" t="s">
        <v>120</v>
      </c>
      <c r="Q245" s="11">
        <v>8028855621</v>
      </c>
      <c r="R245" s="34">
        <v>704.65</v>
      </c>
      <c r="S245" s="155">
        <v>679</v>
      </c>
      <c r="T245" s="34">
        <v>690</v>
      </c>
    </row>
    <row r="246" spans="1:20" x14ac:dyDescent="0.25">
      <c r="A246" s="7">
        <v>45128</v>
      </c>
      <c r="B246" s="11" t="s">
        <v>37</v>
      </c>
      <c r="C246" s="11" t="s">
        <v>38</v>
      </c>
      <c r="D246" s="11" t="s">
        <v>310</v>
      </c>
      <c r="E246" s="11" t="s">
        <v>26</v>
      </c>
      <c r="F246" s="127">
        <v>8028743950</v>
      </c>
      <c r="G246" s="153">
        <v>175</v>
      </c>
      <c r="H246" s="34"/>
      <c r="I246" s="34">
        <v>150</v>
      </c>
      <c r="J246" s="156">
        <v>643</v>
      </c>
      <c r="L246" s="7">
        <v>45161</v>
      </c>
      <c r="M246" s="11" t="s">
        <v>116</v>
      </c>
      <c r="N246" s="11" t="s">
        <v>31</v>
      </c>
      <c r="O246" s="11" t="s">
        <v>311</v>
      </c>
      <c r="P246" s="11" t="s">
        <v>26</v>
      </c>
      <c r="Q246" s="11">
        <v>8028857888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64</v>
      </c>
      <c r="C247" s="11" t="s">
        <v>33</v>
      </c>
      <c r="D247" s="11" t="s">
        <v>310</v>
      </c>
      <c r="E247" s="11" t="s">
        <v>26</v>
      </c>
      <c r="F247" s="127">
        <v>8028750496</v>
      </c>
      <c r="G247" s="153">
        <v>250</v>
      </c>
      <c r="H247" s="34"/>
      <c r="I247" s="34">
        <v>200</v>
      </c>
      <c r="J247" s="156">
        <v>643</v>
      </c>
      <c r="L247" s="7">
        <v>45161</v>
      </c>
      <c r="M247" s="11" t="s">
        <v>71</v>
      </c>
      <c r="N247" s="11" t="s">
        <v>55</v>
      </c>
      <c r="O247" s="11" t="s">
        <v>311</v>
      </c>
      <c r="P247" s="11" t="s">
        <v>26</v>
      </c>
      <c r="Q247" s="11">
        <v>8028857918</v>
      </c>
      <c r="R247" s="34">
        <v>250</v>
      </c>
      <c r="S247" s="155">
        <v>679</v>
      </c>
      <c r="T247" s="34">
        <v>200</v>
      </c>
    </row>
    <row r="248" spans="1:20" x14ac:dyDescent="0.25">
      <c r="A248" s="7">
        <v>45131</v>
      </c>
      <c r="B248" s="11" t="s">
        <v>150</v>
      </c>
      <c r="C248" s="11" t="s">
        <v>24</v>
      </c>
      <c r="D248" s="11" t="s">
        <v>310</v>
      </c>
      <c r="E248" s="11" t="s">
        <v>26</v>
      </c>
      <c r="F248" s="127">
        <v>8028750901</v>
      </c>
      <c r="G248" s="153">
        <v>250</v>
      </c>
      <c r="H248" s="34"/>
      <c r="I248" s="34">
        <v>200</v>
      </c>
      <c r="J248" s="156">
        <v>643</v>
      </c>
      <c r="L248" s="7">
        <v>45161</v>
      </c>
      <c r="M248" s="11" t="s">
        <v>23</v>
      </c>
      <c r="N248" s="11" t="s">
        <v>24</v>
      </c>
      <c r="O248" s="11" t="s">
        <v>311</v>
      </c>
      <c r="P248" s="11" t="s">
        <v>26</v>
      </c>
      <c r="Q248" s="11">
        <v>8028857924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7" t="s">
        <v>57</v>
      </c>
      <c r="C249" s="7" t="s">
        <v>58</v>
      </c>
      <c r="D249" s="7" t="s">
        <v>310</v>
      </c>
      <c r="E249" s="7" t="s">
        <v>26</v>
      </c>
      <c r="F249" s="11">
        <v>8028750889</v>
      </c>
      <c r="G249" s="34">
        <v>250</v>
      </c>
      <c r="H249" s="34"/>
      <c r="I249" s="34">
        <v>200</v>
      </c>
      <c r="J249" s="156">
        <v>643</v>
      </c>
      <c r="L249" s="7">
        <v>45161</v>
      </c>
      <c r="M249" s="7" t="s">
        <v>164</v>
      </c>
      <c r="N249" s="7" t="s">
        <v>58</v>
      </c>
      <c r="O249" s="7" t="s">
        <v>311</v>
      </c>
      <c r="P249" s="7" t="s">
        <v>26</v>
      </c>
      <c r="Q249" s="11">
        <v>8028857913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30</v>
      </c>
      <c r="C250" s="11" t="s">
        <v>31</v>
      </c>
      <c r="D250" s="11" t="s">
        <v>310</v>
      </c>
      <c r="E250" s="11" t="s">
        <v>56</v>
      </c>
      <c r="F250" s="145">
        <v>8028746912</v>
      </c>
      <c r="G250" s="146">
        <v>250</v>
      </c>
      <c r="H250" s="34"/>
      <c r="I250" s="34">
        <v>220</v>
      </c>
      <c r="J250" s="157">
        <v>650</v>
      </c>
      <c r="L250" s="7">
        <v>45161</v>
      </c>
      <c r="M250" s="11" t="s">
        <v>77</v>
      </c>
      <c r="N250" s="11" t="s">
        <v>321</v>
      </c>
      <c r="O250" s="11" t="s">
        <v>311</v>
      </c>
      <c r="P250" s="11" t="s">
        <v>26</v>
      </c>
      <c r="Q250" s="11">
        <v>8028857951</v>
      </c>
      <c r="R250" s="34">
        <v>175</v>
      </c>
      <c r="S250" s="155">
        <v>679</v>
      </c>
      <c r="T250" s="34">
        <v>150</v>
      </c>
    </row>
    <row r="251" spans="1:20" x14ac:dyDescent="0.25">
      <c r="A251" s="7">
        <v>45131</v>
      </c>
      <c r="B251" s="7" t="s">
        <v>71</v>
      </c>
      <c r="C251" s="7" t="s">
        <v>47</v>
      </c>
      <c r="D251" s="7" t="s">
        <v>310</v>
      </c>
      <c r="E251" s="7" t="s">
        <v>56</v>
      </c>
      <c r="F251" s="145">
        <v>8028746894</v>
      </c>
      <c r="G251" s="146">
        <v>250</v>
      </c>
      <c r="H251" s="34"/>
      <c r="I251" s="34">
        <v>220</v>
      </c>
      <c r="J251" s="157">
        <v>650</v>
      </c>
      <c r="L251" s="7">
        <v>45163</v>
      </c>
      <c r="M251" s="7" t="s">
        <v>164</v>
      </c>
      <c r="N251" s="7" t="s">
        <v>58</v>
      </c>
      <c r="O251" s="7" t="s">
        <v>311</v>
      </c>
      <c r="P251" s="7" t="s">
        <v>26</v>
      </c>
      <c r="Q251" s="11">
        <v>8028867808</v>
      </c>
      <c r="R251" s="34">
        <v>250</v>
      </c>
      <c r="S251" s="155">
        <v>679</v>
      </c>
      <c r="T251" s="34">
        <v>200</v>
      </c>
    </row>
    <row r="252" spans="1:20" x14ac:dyDescent="0.25">
      <c r="A252" s="7">
        <v>45131</v>
      </c>
      <c r="B252" s="11" t="s">
        <v>80</v>
      </c>
      <c r="C252" s="11" t="s">
        <v>41</v>
      </c>
      <c r="D252" s="11" t="s">
        <v>310</v>
      </c>
      <c r="E252" s="11" t="s">
        <v>56</v>
      </c>
      <c r="F252" s="145">
        <v>8028746890</v>
      </c>
      <c r="G252" s="146">
        <v>250</v>
      </c>
      <c r="H252" s="34"/>
      <c r="I252" s="34">
        <v>220</v>
      </c>
      <c r="J252" s="157">
        <v>650</v>
      </c>
      <c r="L252" s="7">
        <v>45163</v>
      </c>
      <c r="M252" s="11" t="s">
        <v>71</v>
      </c>
      <c r="N252" s="11" t="s">
        <v>55</v>
      </c>
      <c r="O252" s="11" t="s">
        <v>311</v>
      </c>
      <c r="P252" s="11" t="s">
        <v>26</v>
      </c>
      <c r="Q252" s="11">
        <v>8028867857</v>
      </c>
      <c r="R252" s="34">
        <v>250</v>
      </c>
      <c r="S252" s="155">
        <v>679</v>
      </c>
      <c r="T252" s="34">
        <v>200</v>
      </c>
    </row>
    <row r="253" spans="1:20" x14ac:dyDescent="0.25">
      <c r="A253" s="7">
        <v>45131</v>
      </c>
      <c r="B253" s="11" t="s">
        <v>37</v>
      </c>
      <c r="C253" s="11" t="s">
        <v>38</v>
      </c>
      <c r="D253" s="11" t="s">
        <v>310</v>
      </c>
      <c r="E253" s="11" t="s">
        <v>56</v>
      </c>
      <c r="F253" s="158">
        <v>8028746898</v>
      </c>
      <c r="G253" s="159">
        <v>250</v>
      </c>
      <c r="H253" s="34"/>
      <c r="I253" s="34">
        <v>220</v>
      </c>
      <c r="J253" s="157">
        <v>650</v>
      </c>
      <c r="L253" s="7">
        <v>45163</v>
      </c>
      <c r="M253" s="11" t="s">
        <v>244</v>
      </c>
      <c r="N253" s="11" t="s">
        <v>31</v>
      </c>
      <c r="O253" s="11" t="s">
        <v>311</v>
      </c>
      <c r="P253" s="11" t="s">
        <v>26</v>
      </c>
      <c r="Q253" s="11">
        <v>8028867818</v>
      </c>
      <c r="R253" s="34">
        <v>250</v>
      </c>
      <c r="S253" s="155">
        <v>679</v>
      </c>
      <c r="T253" s="34">
        <v>200</v>
      </c>
    </row>
    <row r="254" spans="1:20" x14ac:dyDescent="0.25">
      <c r="A254" s="7">
        <v>45132</v>
      </c>
      <c r="B254" s="11" t="s">
        <v>80</v>
      </c>
      <c r="C254" s="11" t="s">
        <v>326</v>
      </c>
      <c r="D254" s="11" t="s">
        <v>310</v>
      </c>
      <c r="E254" s="11" t="s">
        <v>91</v>
      </c>
      <c r="F254" s="145">
        <v>8028751507</v>
      </c>
      <c r="G254" s="146">
        <v>175</v>
      </c>
      <c r="H254" s="34"/>
      <c r="I254" s="34">
        <v>150</v>
      </c>
      <c r="J254" s="157">
        <v>650</v>
      </c>
      <c r="L254" s="7">
        <v>45163</v>
      </c>
      <c r="M254" s="11" t="s">
        <v>80</v>
      </c>
      <c r="N254" s="11" t="s">
        <v>60</v>
      </c>
      <c r="O254" s="11" t="s">
        <v>311</v>
      </c>
      <c r="P254" s="11" t="s">
        <v>330</v>
      </c>
      <c r="Q254" s="11">
        <v>8028868284</v>
      </c>
      <c r="R254" s="34">
        <v>475.85</v>
      </c>
      <c r="S254" s="155">
        <v>679</v>
      </c>
      <c r="T254" s="34">
        <v>460</v>
      </c>
    </row>
    <row r="255" spans="1:20" x14ac:dyDescent="0.25">
      <c r="A255" s="7">
        <v>45132</v>
      </c>
      <c r="B255" s="11" t="s">
        <v>150</v>
      </c>
      <c r="C255" s="11" t="s">
        <v>24</v>
      </c>
      <c r="D255" s="11" t="s">
        <v>310</v>
      </c>
      <c r="E255" s="11" t="s">
        <v>91</v>
      </c>
      <c r="F255" s="145">
        <v>8028751512</v>
      </c>
      <c r="G255" s="146">
        <v>175</v>
      </c>
      <c r="H255" s="34"/>
      <c r="I255" s="34">
        <v>150</v>
      </c>
      <c r="J255" s="157">
        <v>650</v>
      </c>
      <c r="L255" s="7">
        <v>45163</v>
      </c>
      <c r="M255" s="11" t="s">
        <v>23</v>
      </c>
      <c r="N255" s="11" t="s">
        <v>24</v>
      </c>
      <c r="O255" s="11" t="s">
        <v>311</v>
      </c>
      <c r="P255" s="11" t="s">
        <v>330</v>
      </c>
      <c r="Q255" s="11">
        <v>8028868318</v>
      </c>
      <c r="R255" s="34">
        <v>464.98</v>
      </c>
      <c r="S255" s="155">
        <v>679</v>
      </c>
      <c r="T255" s="34">
        <v>445</v>
      </c>
    </row>
    <row r="256" spans="1:20" x14ac:dyDescent="0.25">
      <c r="A256" s="7">
        <v>45133</v>
      </c>
      <c r="B256" s="11" t="s">
        <v>30</v>
      </c>
      <c r="C256" s="11" t="s">
        <v>31</v>
      </c>
      <c r="D256" s="11" t="s">
        <v>310</v>
      </c>
      <c r="E256" s="11" t="s">
        <v>120</v>
      </c>
      <c r="F256" s="145">
        <v>8028757052</v>
      </c>
      <c r="G256" s="146">
        <v>639.62</v>
      </c>
      <c r="H256" s="34"/>
      <c r="I256" s="34">
        <v>625</v>
      </c>
      <c r="J256" s="157">
        <v>650</v>
      </c>
      <c r="L256" s="7">
        <v>45163</v>
      </c>
      <c r="M256" s="11" t="s">
        <v>32</v>
      </c>
      <c r="N256" s="11" t="s">
        <v>33</v>
      </c>
      <c r="O256" s="11" t="s">
        <v>311</v>
      </c>
      <c r="P256" s="11" t="s">
        <v>331</v>
      </c>
      <c r="Q256" s="11">
        <v>8028868348</v>
      </c>
      <c r="R256" s="34">
        <v>417.07</v>
      </c>
      <c r="S256" s="155">
        <v>679</v>
      </c>
      <c r="T256" s="34">
        <v>395</v>
      </c>
    </row>
    <row r="257" spans="1:29" x14ac:dyDescent="0.25">
      <c r="A257" s="7">
        <v>45133</v>
      </c>
      <c r="B257" s="11" t="s">
        <v>57</v>
      </c>
      <c r="C257" s="11" t="s">
        <v>58</v>
      </c>
      <c r="D257" s="11" t="s">
        <v>310</v>
      </c>
      <c r="E257" s="11" t="s">
        <v>332</v>
      </c>
      <c r="F257" s="160">
        <v>8028756458</v>
      </c>
      <c r="G257" s="161">
        <v>642.41</v>
      </c>
      <c r="H257" s="34"/>
      <c r="I257" s="34">
        <v>625</v>
      </c>
      <c r="J257" s="157">
        <v>650</v>
      </c>
      <c r="L257" s="7">
        <v>45166</v>
      </c>
      <c r="M257" s="11" t="s">
        <v>164</v>
      </c>
      <c r="N257" s="11" t="s">
        <v>58</v>
      </c>
      <c r="O257" s="11" t="s">
        <v>311</v>
      </c>
      <c r="P257" s="11" t="s">
        <v>26</v>
      </c>
      <c r="Q257" s="11">
        <v>8028874395</v>
      </c>
      <c r="R257" s="34">
        <v>250</v>
      </c>
      <c r="S257" s="155">
        <v>679</v>
      </c>
      <c r="T257" s="34">
        <v>200</v>
      </c>
    </row>
    <row r="258" spans="1:29" x14ac:dyDescent="0.25">
      <c r="A258" s="7">
        <v>45133</v>
      </c>
      <c r="B258" s="11" t="s">
        <v>80</v>
      </c>
      <c r="C258" s="11" t="s">
        <v>326</v>
      </c>
      <c r="D258" s="11" t="s">
        <v>310</v>
      </c>
      <c r="E258" s="11" t="s">
        <v>120</v>
      </c>
      <c r="F258" s="162">
        <v>8028758461</v>
      </c>
      <c r="G258" s="146">
        <v>639.62</v>
      </c>
      <c r="H258" s="34"/>
      <c r="I258" s="34">
        <v>625</v>
      </c>
      <c r="J258" s="157">
        <v>650</v>
      </c>
      <c r="L258" s="7">
        <v>45166</v>
      </c>
      <c r="M258" s="11" t="s">
        <v>116</v>
      </c>
      <c r="N258" s="11" t="s">
        <v>31</v>
      </c>
      <c r="O258" s="11" t="s">
        <v>311</v>
      </c>
      <c r="P258" s="11" t="s">
        <v>26</v>
      </c>
      <c r="Q258" s="11">
        <v>8028874327</v>
      </c>
      <c r="R258" s="34">
        <v>250</v>
      </c>
      <c r="S258" s="155">
        <v>679</v>
      </c>
      <c r="T258" s="34">
        <v>200</v>
      </c>
    </row>
    <row r="259" spans="1:29" x14ac:dyDescent="0.25">
      <c r="A259" s="15">
        <v>45133</v>
      </c>
      <c r="B259" s="16" t="s">
        <v>64</v>
      </c>
      <c r="C259" s="16" t="s">
        <v>33</v>
      </c>
      <c r="D259" s="16" t="s">
        <v>310</v>
      </c>
      <c r="E259" s="16" t="s">
        <v>26</v>
      </c>
      <c r="F259" s="145">
        <v>8028760678</v>
      </c>
      <c r="G259" s="146">
        <v>250</v>
      </c>
      <c r="H259" s="22"/>
      <c r="I259" s="22">
        <v>200</v>
      </c>
      <c r="J259" s="157">
        <v>650</v>
      </c>
      <c r="L259" s="7">
        <v>45166</v>
      </c>
      <c r="M259" s="11" t="s">
        <v>23</v>
      </c>
      <c r="N259" s="11" t="s">
        <v>24</v>
      </c>
      <c r="O259" s="11" t="s">
        <v>311</v>
      </c>
      <c r="P259" s="11" t="s">
        <v>26</v>
      </c>
      <c r="Q259" s="11">
        <v>8028874378</v>
      </c>
      <c r="R259" s="34">
        <v>250</v>
      </c>
      <c r="S259" s="155">
        <v>679</v>
      </c>
      <c r="T259" s="34">
        <v>200</v>
      </c>
    </row>
    <row r="260" spans="1:29" x14ac:dyDescent="0.25">
      <c r="A260" s="15">
        <v>45133</v>
      </c>
      <c r="B260" s="16" t="s">
        <v>71</v>
      </c>
      <c r="C260" s="16" t="s">
        <v>55</v>
      </c>
      <c r="D260" s="16" t="s">
        <v>310</v>
      </c>
      <c r="E260" s="16" t="s">
        <v>26</v>
      </c>
      <c r="F260" s="145">
        <v>8028756044</v>
      </c>
      <c r="G260" s="146">
        <v>175</v>
      </c>
      <c r="H260" s="22"/>
      <c r="I260" s="22">
        <v>150</v>
      </c>
      <c r="J260" s="157">
        <v>650</v>
      </c>
      <c r="L260" s="7">
        <v>45166</v>
      </c>
      <c r="M260" s="11" t="s">
        <v>71</v>
      </c>
      <c r="N260" s="11" t="s">
        <v>55</v>
      </c>
      <c r="O260" s="11" t="s">
        <v>311</v>
      </c>
      <c r="P260" s="11" t="s">
        <v>26</v>
      </c>
      <c r="Q260" s="11">
        <v>8028874343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45133</v>
      </c>
      <c r="B261" s="16" t="s">
        <v>150</v>
      </c>
      <c r="C261" s="16" t="s">
        <v>24</v>
      </c>
      <c r="D261" s="16" t="s">
        <v>310</v>
      </c>
      <c r="E261" s="16" t="s">
        <v>333</v>
      </c>
      <c r="F261" s="163">
        <v>8028763142</v>
      </c>
      <c r="G261" s="161">
        <v>346.54</v>
      </c>
      <c r="H261" s="22"/>
      <c r="I261" s="22">
        <v>300</v>
      </c>
      <c r="J261" s="157">
        <v>650</v>
      </c>
      <c r="L261" s="7">
        <v>45167</v>
      </c>
      <c r="M261" s="11" t="s">
        <v>116</v>
      </c>
      <c r="N261" s="11" t="s">
        <v>31</v>
      </c>
      <c r="O261" s="11" t="s">
        <v>311</v>
      </c>
      <c r="P261" s="11" t="s">
        <v>334</v>
      </c>
      <c r="Q261" s="11">
        <v>8028865509</v>
      </c>
      <c r="R261" s="34">
        <v>299.33999999999997</v>
      </c>
      <c r="S261" s="155">
        <v>679</v>
      </c>
      <c r="T261" s="34">
        <v>275</v>
      </c>
    </row>
    <row r="262" spans="1:29" x14ac:dyDescent="0.25">
      <c r="A262" s="82">
        <v>45134</v>
      </c>
      <c r="B262" s="16" t="s">
        <v>30</v>
      </c>
      <c r="C262" s="16" t="s">
        <v>31</v>
      </c>
      <c r="D262" s="16" t="s">
        <v>310</v>
      </c>
      <c r="E262" s="16" t="s">
        <v>120</v>
      </c>
      <c r="F262" s="162">
        <v>8028758611</v>
      </c>
      <c r="G262" s="146">
        <v>634.72</v>
      </c>
      <c r="H262" s="22"/>
      <c r="I262" s="22">
        <v>620</v>
      </c>
      <c r="J262" s="157">
        <v>650</v>
      </c>
      <c r="L262" s="7">
        <v>45167</v>
      </c>
      <c r="M262" s="11" t="s">
        <v>77</v>
      </c>
      <c r="N262" s="11" t="s">
        <v>47</v>
      </c>
      <c r="O262" s="11" t="s">
        <v>311</v>
      </c>
      <c r="P262" s="11" t="s">
        <v>335</v>
      </c>
      <c r="Q262" s="11">
        <v>8028876661</v>
      </c>
      <c r="R262" s="34">
        <v>175</v>
      </c>
      <c r="S262" s="155">
        <v>679</v>
      </c>
      <c r="T262" s="34">
        <v>150</v>
      </c>
    </row>
    <row r="263" spans="1:29" x14ac:dyDescent="0.25">
      <c r="A263" s="82">
        <v>45134</v>
      </c>
      <c r="B263" s="16" t="s">
        <v>37</v>
      </c>
      <c r="C263" s="16" t="s">
        <v>38</v>
      </c>
      <c r="D263" s="16" t="s">
        <v>310</v>
      </c>
      <c r="E263" s="16" t="s">
        <v>120</v>
      </c>
      <c r="F263" s="162">
        <v>8028758613</v>
      </c>
      <c r="G263" s="146">
        <v>634.72</v>
      </c>
      <c r="H263" s="22"/>
      <c r="I263" s="22">
        <v>620</v>
      </c>
      <c r="J263" s="157">
        <v>650</v>
      </c>
      <c r="L263" s="7">
        <v>45168</v>
      </c>
      <c r="M263" s="11" t="s">
        <v>23</v>
      </c>
      <c r="N263" s="11" t="s">
        <v>24</v>
      </c>
      <c r="O263" s="11" t="s">
        <v>311</v>
      </c>
      <c r="P263" s="11" t="s">
        <v>26</v>
      </c>
      <c r="Q263" s="11">
        <v>8028884464</v>
      </c>
      <c r="R263" s="34">
        <v>250</v>
      </c>
      <c r="S263" s="155">
        <v>679</v>
      </c>
      <c r="T263" s="34">
        <v>200</v>
      </c>
    </row>
    <row r="264" spans="1:29" x14ac:dyDescent="0.25">
      <c r="A264" s="82">
        <v>45134</v>
      </c>
      <c r="B264" s="16" t="s">
        <v>71</v>
      </c>
      <c r="C264" s="16" t="s">
        <v>41</v>
      </c>
      <c r="D264" s="16" t="s">
        <v>310</v>
      </c>
      <c r="E264" s="16" t="s">
        <v>336</v>
      </c>
      <c r="F264" s="162">
        <v>8028753546</v>
      </c>
      <c r="G264" s="146">
        <v>471.59</v>
      </c>
      <c r="H264" s="22"/>
      <c r="I264" s="22">
        <v>450</v>
      </c>
      <c r="J264" s="157">
        <v>650</v>
      </c>
      <c r="L264" s="7">
        <v>45168</v>
      </c>
      <c r="M264" s="11" t="s">
        <v>116</v>
      </c>
      <c r="N264" s="11" t="s">
        <v>31</v>
      </c>
      <c r="O264" s="11" t="s">
        <v>311</v>
      </c>
      <c r="P264" s="11" t="s">
        <v>26</v>
      </c>
      <c r="Q264" s="11">
        <v>8028884463</v>
      </c>
      <c r="R264" s="34">
        <v>250</v>
      </c>
      <c r="S264" s="155">
        <v>679</v>
      </c>
      <c r="T264" s="34">
        <v>200</v>
      </c>
    </row>
    <row r="265" spans="1:29" x14ac:dyDescent="0.25">
      <c r="A265" s="82">
        <v>45135</v>
      </c>
      <c r="B265" s="16" t="s">
        <v>80</v>
      </c>
      <c r="C265" s="16" t="s">
        <v>326</v>
      </c>
      <c r="D265" s="16" t="s">
        <v>310</v>
      </c>
      <c r="E265" s="16" t="s">
        <v>336</v>
      </c>
      <c r="F265" s="162">
        <v>8028753553</v>
      </c>
      <c r="G265" s="146">
        <v>439.58</v>
      </c>
      <c r="H265" s="22"/>
      <c r="I265" s="22">
        <v>420</v>
      </c>
      <c r="J265" s="157">
        <v>650</v>
      </c>
      <c r="L265" s="7">
        <v>45168</v>
      </c>
      <c r="M265" s="11" t="s">
        <v>71</v>
      </c>
      <c r="N265" s="11" t="s">
        <v>55</v>
      </c>
      <c r="O265" s="11" t="s">
        <v>311</v>
      </c>
      <c r="P265" s="11" t="s">
        <v>26</v>
      </c>
      <c r="Q265" s="11">
        <v>8028884471</v>
      </c>
      <c r="R265" s="34">
        <v>250</v>
      </c>
      <c r="S265" s="155">
        <v>679</v>
      </c>
      <c r="T265" s="34">
        <v>200</v>
      </c>
    </row>
    <row r="266" spans="1:29" x14ac:dyDescent="0.25">
      <c r="A266" s="82">
        <v>45135</v>
      </c>
      <c r="B266" s="16" t="s">
        <v>64</v>
      </c>
      <c r="C266" s="16" t="s">
        <v>33</v>
      </c>
      <c r="D266" s="16" t="s">
        <v>310</v>
      </c>
      <c r="E266" s="16" t="s">
        <v>120</v>
      </c>
      <c r="F266" s="164">
        <v>27996021</v>
      </c>
      <c r="G266" s="146">
        <v>640.13</v>
      </c>
      <c r="H266" s="22"/>
      <c r="I266" s="22">
        <v>630</v>
      </c>
      <c r="J266" s="157">
        <v>650</v>
      </c>
      <c r="L266" s="7">
        <v>45168</v>
      </c>
      <c r="M266" s="11" t="s">
        <v>77</v>
      </c>
      <c r="N266" s="11" t="s">
        <v>47</v>
      </c>
      <c r="O266" s="11" t="s">
        <v>311</v>
      </c>
      <c r="P266" s="11" t="s">
        <v>26</v>
      </c>
      <c r="Q266" s="11">
        <v>8028884853</v>
      </c>
      <c r="R266" s="34">
        <v>175</v>
      </c>
      <c r="S266" s="155">
        <v>679</v>
      </c>
      <c r="T266" s="34">
        <v>150</v>
      </c>
    </row>
    <row r="267" spans="1:29" s="124" customFormat="1" x14ac:dyDescent="0.25">
      <c r="A267" s="6">
        <v>45135</v>
      </c>
      <c r="B267" s="51" t="s">
        <v>57</v>
      </c>
      <c r="C267" s="51" t="s">
        <v>58</v>
      </c>
      <c r="D267" s="51" t="s">
        <v>310</v>
      </c>
      <c r="E267" s="51" t="s">
        <v>337</v>
      </c>
      <c r="F267" s="51">
        <v>8028764518</v>
      </c>
      <c r="G267" s="78">
        <v>328.09</v>
      </c>
      <c r="H267" s="78"/>
      <c r="I267" s="78">
        <v>300</v>
      </c>
      <c r="J267" s="165">
        <v>650</v>
      </c>
      <c r="L267" s="7">
        <v>45168</v>
      </c>
      <c r="M267" s="11" t="s">
        <v>80</v>
      </c>
      <c r="N267" s="11" t="s">
        <v>60</v>
      </c>
      <c r="O267" s="11" t="s">
        <v>311</v>
      </c>
      <c r="P267" s="11" t="s">
        <v>26</v>
      </c>
      <c r="Q267" s="11">
        <v>8028884478</v>
      </c>
      <c r="R267" s="34">
        <v>175</v>
      </c>
      <c r="S267" s="155">
        <v>679</v>
      </c>
      <c r="T267" s="34">
        <v>150</v>
      </c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x14ac:dyDescent="0.25">
      <c r="A268" s="15">
        <v>45135</v>
      </c>
      <c r="B268" s="16" t="s">
        <v>71</v>
      </c>
      <c r="C268" s="16" t="s">
        <v>338</v>
      </c>
      <c r="D268" s="16" t="s">
        <v>310</v>
      </c>
      <c r="E268" s="16" t="s">
        <v>56</v>
      </c>
      <c r="F268" s="166">
        <v>8028769747</v>
      </c>
      <c r="G268" s="146">
        <v>250</v>
      </c>
      <c r="H268" s="22"/>
      <c r="I268" s="22">
        <v>220</v>
      </c>
      <c r="J268" s="157">
        <v>650</v>
      </c>
      <c r="L268" s="7">
        <v>45168</v>
      </c>
      <c r="M268" s="11" t="s">
        <v>32</v>
      </c>
      <c r="N268" s="11" t="s">
        <v>33</v>
      </c>
      <c r="O268" s="11" t="s">
        <v>311</v>
      </c>
      <c r="P268" s="11" t="s">
        <v>26</v>
      </c>
      <c r="Q268" s="11">
        <v>8028884860</v>
      </c>
      <c r="R268" s="34">
        <v>175</v>
      </c>
      <c r="S268" s="155">
        <v>679</v>
      </c>
      <c r="T268" s="34">
        <v>150</v>
      </c>
    </row>
    <row r="269" spans="1:29" x14ac:dyDescent="0.25">
      <c r="A269" s="15">
        <v>45135</v>
      </c>
      <c r="B269" s="16" t="s">
        <v>37</v>
      </c>
      <c r="C269" s="16" t="s">
        <v>38</v>
      </c>
      <c r="D269" s="16" t="s">
        <v>310</v>
      </c>
      <c r="E269" s="16" t="s">
        <v>26</v>
      </c>
      <c r="F269" s="166">
        <v>8028771580</v>
      </c>
      <c r="G269" s="146">
        <v>175</v>
      </c>
      <c r="H269" s="22"/>
      <c r="I269" s="22">
        <v>150</v>
      </c>
      <c r="J269" s="157">
        <v>650</v>
      </c>
      <c r="L269" s="15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5">
        <v>45135</v>
      </c>
      <c r="B270" s="16" t="s">
        <v>30</v>
      </c>
      <c r="C270" s="16" t="s">
        <v>31</v>
      </c>
      <c r="D270" s="16" t="s">
        <v>310</v>
      </c>
      <c r="E270" s="16" t="s">
        <v>26</v>
      </c>
      <c r="F270" s="166">
        <v>8028771527</v>
      </c>
      <c r="G270" s="146">
        <v>250</v>
      </c>
      <c r="H270" s="22"/>
      <c r="I270" s="22">
        <v>200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45135</v>
      </c>
      <c r="B271" s="16" t="s">
        <v>57</v>
      </c>
      <c r="C271" s="141" t="s">
        <v>58</v>
      </c>
      <c r="D271" s="16" t="s">
        <v>310</v>
      </c>
      <c r="E271" s="16" t="s">
        <v>26</v>
      </c>
      <c r="F271" s="166">
        <v>8028771535</v>
      </c>
      <c r="G271" s="146">
        <v>250</v>
      </c>
      <c r="H271" s="22"/>
      <c r="I271" s="22">
        <v>200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45135</v>
      </c>
      <c r="B272" s="16" t="s">
        <v>80</v>
      </c>
      <c r="C272" s="16" t="s">
        <v>326</v>
      </c>
      <c r="D272" s="16" t="s">
        <v>310</v>
      </c>
      <c r="E272" s="16" t="s">
        <v>163</v>
      </c>
      <c r="F272" s="166">
        <v>8028769749</v>
      </c>
      <c r="G272" s="146">
        <v>250</v>
      </c>
      <c r="H272" s="22"/>
      <c r="I272" s="22">
        <v>220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67">
        <v>45135</v>
      </c>
      <c r="B273" s="168" t="s">
        <v>64</v>
      </c>
      <c r="C273" s="168" t="s">
        <v>33</v>
      </c>
      <c r="D273" s="168" t="s">
        <v>310</v>
      </c>
      <c r="E273" s="168" t="s">
        <v>339</v>
      </c>
      <c r="F273" s="166">
        <v>8028766671</v>
      </c>
      <c r="G273" s="169">
        <v>319.7</v>
      </c>
      <c r="H273" s="170"/>
      <c r="I273" s="170">
        <v>300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71</v>
      </c>
      <c r="C274" s="16" t="s">
        <v>41</v>
      </c>
      <c r="D274" s="16" t="s">
        <v>310</v>
      </c>
      <c r="E274" s="16" t="s">
        <v>26</v>
      </c>
      <c r="F274" s="166">
        <v>8028779553</v>
      </c>
      <c r="G274" s="146">
        <v>175</v>
      </c>
      <c r="H274" s="22"/>
      <c r="I274" s="22">
        <v>150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>
        <v>45138</v>
      </c>
      <c r="B275" s="16" t="s">
        <v>64</v>
      </c>
      <c r="C275" s="16" t="s">
        <v>33</v>
      </c>
      <c r="D275" s="16" t="s">
        <v>310</v>
      </c>
      <c r="E275" s="16" t="s">
        <v>26</v>
      </c>
      <c r="F275" s="166">
        <v>8028779512</v>
      </c>
      <c r="G275" s="146">
        <v>250</v>
      </c>
      <c r="H275" s="22"/>
      <c r="I275" s="22">
        <v>200</v>
      </c>
      <c r="J275" s="157">
        <v>650</v>
      </c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5">
        <v>45138</v>
      </c>
      <c r="B276" s="16" t="s">
        <v>80</v>
      </c>
      <c r="C276" s="16" t="s">
        <v>31</v>
      </c>
      <c r="D276" s="16" t="s">
        <v>310</v>
      </c>
      <c r="E276" s="16" t="s">
        <v>26</v>
      </c>
      <c r="F276" s="171">
        <v>8028779544</v>
      </c>
      <c r="G276" s="161">
        <v>175</v>
      </c>
      <c r="H276" s="22"/>
      <c r="I276" s="22">
        <v>150</v>
      </c>
      <c r="J276" s="157">
        <v>650</v>
      </c>
      <c r="L276" s="82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5">
        <v>45138</v>
      </c>
      <c r="B277" s="16" t="s">
        <v>150</v>
      </c>
      <c r="C277" s="16" t="s">
        <v>24</v>
      </c>
      <c r="D277" s="16" t="s">
        <v>310</v>
      </c>
      <c r="E277" s="16" t="s">
        <v>26</v>
      </c>
      <c r="F277" s="166">
        <v>8028779530</v>
      </c>
      <c r="G277" s="146">
        <v>300</v>
      </c>
      <c r="H277" s="22"/>
      <c r="I277" s="22">
        <v>200</v>
      </c>
      <c r="J277" s="157">
        <v>650</v>
      </c>
      <c r="L277" s="82"/>
      <c r="M277" s="16"/>
      <c r="N277" s="16"/>
      <c r="O277" s="16"/>
      <c r="P277" s="16"/>
      <c r="Q277" s="16"/>
      <c r="R277" s="22"/>
      <c r="S277" s="22"/>
      <c r="T277" s="22"/>
    </row>
    <row r="278" spans="1:20" x14ac:dyDescent="0.25">
      <c r="A278" s="15"/>
      <c r="B278" s="16"/>
      <c r="C278" s="16"/>
      <c r="D278" s="16"/>
      <c r="E278" s="16"/>
      <c r="F278" s="16"/>
      <c r="G278" s="22"/>
      <c r="H278" s="22"/>
      <c r="I278" s="22"/>
      <c r="J278" s="64"/>
      <c r="L278" s="82"/>
      <c r="M278" s="16"/>
      <c r="N278" s="16"/>
      <c r="O278" s="16"/>
      <c r="P278" s="16"/>
      <c r="Q278" s="16"/>
      <c r="R278" s="22"/>
      <c r="S278" s="22"/>
      <c r="T278" s="22"/>
    </row>
    <row r="279" spans="1:20" x14ac:dyDescent="0.25">
      <c r="A279" s="16"/>
      <c r="B279" s="16"/>
      <c r="C279" s="16"/>
      <c r="D279" s="16"/>
      <c r="E279" s="16"/>
      <c r="F279" s="16"/>
      <c r="G279" s="22"/>
      <c r="H279" s="22"/>
      <c r="I279" s="22"/>
      <c r="J279" s="64"/>
      <c r="L279" s="16"/>
      <c r="M279" s="16"/>
      <c r="N279" s="16"/>
      <c r="O279" s="16"/>
      <c r="P279" s="16"/>
      <c r="Q279" s="16"/>
      <c r="R279" s="22"/>
      <c r="S279" s="22"/>
      <c r="T279" s="22"/>
    </row>
    <row r="280" spans="1:20" x14ac:dyDescent="0.25">
      <c r="A280" s="16"/>
      <c r="B280" s="16"/>
      <c r="C280" s="16"/>
      <c r="D280" s="16"/>
      <c r="E280" s="16"/>
      <c r="F280" s="20" t="s">
        <v>13</v>
      </c>
      <c r="G280" s="21">
        <f>SUM(G210:G279)</f>
        <v>18886.7</v>
      </c>
      <c r="H280" s="22"/>
      <c r="I280" s="24">
        <f>SUM(I210:I279)</f>
        <v>16395</v>
      </c>
      <c r="J280" s="62"/>
      <c r="L280" s="16"/>
      <c r="M280" s="16"/>
      <c r="N280" s="16"/>
      <c r="O280" s="16"/>
      <c r="P280" s="16"/>
      <c r="Q280" s="20" t="s">
        <v>13</v>
      </c>
      <c r="R280" s="21">
        <f>SUM(R210:R279)</f>
        <v>15034.369999999999</v>
      </c>
      <c r="S280" s="22"/>
      <c r="T280" s="24">
        <f>SUM(T210:T279)</f>
        <v>12890</v>
      </c>
    </row>
    <row r="281" spans="1:20" x14ac:dyDescent="0.25">
      <c r="A281" s="16"/>
      <c r="B281" s="16"/>
      <c r="C281" s="16"/>
      <c r="D281" s="16"/>
      <c r="E281" s="16"/>
      <c r="F281" s="20" t="s">
        <v>299</v>
      </c>
      <c r="G281" s="21">
        <f>G280*0.97</f>
        <v>18320.099000000002</v>
      </c>
      <c r="H281" s="22"/>
      <c r="I281" s="22"/>
      <c r="J281" s="64"/>
      <c r="L281" s="16"/>
      <c r="M281" s="16"/>
      <c r="N281" s="16"/>
      <c r="O281" s="16"/>
      <c r="P281" s="16"/>
      <c r="Q281" s="20" t="s">
        <v>299</v>
      </c>
      <c r="R281" s="21">
        <f>R280*0.97</f>
        <v>14583.338899999999</v>
      </c>
      <c r="S281" s="22"/>
      <c r="T281" s="22"/>
    </row>
    <row r="282" spans="1:20" x14ac:dyDescent="0.25">
      <c r="A282" s="16"/>
      <c r="B282" s="16"/>
      <c r="C282" s="16"/>
      <c r="D282" s="16"/>
      <c r="E282" s="362" t="s">
        <v>17</v>
      </c>
      <c r="F282" s="362"/>
      <c r="G282" s="362"/>
      <c r="H282" s="362"/>
      <c r="I282" s="103">
        <f>G281-I280</f>
        <v>1925.099000000002</v>
      </c>
      <c r="J282" s="122"/>
      <c r="L282" s="16"/>
      <c r="M282" s="16"/>
      <c r="N282" s="16"/>
      <c r="O282" s="16"/>
      <c r="P282" s="362" t="s">
        <v>17</v>
      </c>
      <c r="Q282" s="362"/>
      <c r="R282" s="362"/>
      <c r="S282" s="362"/>
      <c r="T282" s="103">
        <f>R281-T280</f>
        <v>1693.3388999999988</v>
      </c>
    </row>
    <row r="283" spans="1:20" x14ac:dyDescent="0.25">
      <c r="A283" s="16"/>
      <c r="B283" s="16"/>
      <c r="C283" s="16"/>
      <c r="D283" s="16"/>
      <c r="E283" s="16"/>
      <c r="F283" s="16"/>
      <c r="G283" s="22"/>
      <c r="H283" s="22"/>
      <c r="I283" s="22"/>
      <c r="J283" s="64"/>
      <c r="L283" s="16"/>
      <c r="M283" s="16"/>
      <c r="N283" s="16"/>
      <c r="O283" s="16"/>
      <c r="P283" s="16"/>
      <c r="Q283" s="16"/>
      <c r="R283" s="22"/>
      <c r="S283" s="22"/>
      <c r="T283" s="22"/>
    </row>
    <row r="284" spans="1:20" x14ac:dyDescent="0.25">
      <c r="G284" s="64"/>
      <c r="H284" s="64"/>
    </row>
    <row r="290" spans="1:20" ht="26.25" x14ac:dyDescent="0.4">
      <c r="C290" s="361" t="s">
        <v>97</v>
      </c>
      <c r="D290" s="361"/>
      <c r="E290" s="361"/>
      <c r="N290" s="361" t="s">
        <v>167</v>
      </c>
      <c r="O290" s="361"/>
      <c r="P290" s="361"/>
    </row>
    <row r="291" spans="1:20" x14ac:dyDescent="0.25">
      <c r="A291" s="4" t="s">
        <v>228</v>
      </c>
      <c r="B291" s="4" t="s">
        <v>3</v>
      </c>
      <c r="C291" s="4" t="s">
        <v>4</v>
      </c>
      <c r="D291" s="4" t="s">
        <v>5</v>
      </c>
      <c r="E291" s="4" t="s">
        <v>6</v>
      </c>
      <c r="F291" s="4" t="s">
        <v>293</v>
      </c>
      <c r="G291" s="4" t="s">
        <v>8</v>
      </c>
      <c r="H291" s="4"/>
      <c r="I291" s="4" t="s">
        <v>295</v>
      </c>
      <c r="J291" s="120"/>
      <c r="L291" s="4" t="s">
        <v>228</v>
      </c>
      <c r="M291" s="4" t="s">
        <v>3</v>
      </c>
      <c r="N291" s="4" t="s">
        <v>4</v>
      </c>
      <c r="O291" s="4" t="s">
        <v>5</v>
      </c>
      <c r="P291" s="4" t="s">
        <v>6</v>
      </c>
      <c r="Q291" s="4" t="s">
        <v>293</v>
      </c>
      <c r="R291" s="4" t="s">
        <v>8</v>
      </c>
      <c r="S291" s="4"/>
      <c r="T291" s="4" t="s">
        <v>295</v>
      </c>
    </row>
    <row r="292" spans="1:20" x14ac:dyDescent="0.25">
      <c r="A292" s="15">
        <v>45170</v>
      </c>
      <c r="B292" s="16" t="s">
        <v>71</v>
      </c>
      <c r="C292" s="16" t="s">
        <v>55</v>
      </c>
      <c r="D292" s="16" t="s">
        <v>310</v>
      </c>
      <c r="E292" s="16" t="s">
        <v>26</v>
      </c>
      <c r="F292" s="86">
        <v>8028894343</v>
      </c>
      <c r="G292" s="78">
        <v>250</v>
      </c>
      <c r="H292" s="22"/>
      <c r="I292" s="22">
        <v>200</v>
      </c>
      <c r="J292" s="64"/>
      <c r="L292" s="15">
        <v>45201</v>
      </c>
      <c r="M292" s="16" t="s">
        <v>144</v>
      </c>
      <c r="N292" s="16" t="s">
        <v>38</v>
      </c>
      <c r="O292" s="16" t="s">
        <v>296</v>
      </c>
      <c r="P292" s="16" t="s">
        <v>88</v>
      </c>
      <c r="Q292" s="11">
        <v>8029000785</v>
      </c>
      <c r="R292" s="22">
        <v>250</v>
      </c>
      <c r="S292" s="113">
        <v>733</v>
      </c>
      <c r="T292" s="22">
        <v>200</v>
      </c>
    </row>
    <row r="293" spans="1:20" x14ac:dyDescent="0.25">
      <c r="A293" s="15">
        <v>45173</v>
      </c>
      <c r="B293" s="16" t="s">
        <v>30</v>
      </c>
      <c r="C293" s="16" t="s">
        <v>31</v>
      </c>
      <c r="D293" s="16" t="s">
        <v>310</v>
      </c>
      <c r="E293" s="16" t="s">
        <v>26</v>
      </c>
      <c r="F293" s="86">
        <v>8028899031</v>
      </c>
      <c r="G293" s="78">
        <v>250</v>
      </c>
      <c r="H293" s="22"/>
      <c r="I293" s="22">
        <v>200</v>
      </c>
      <c r="J293" s="64"/>
      <c r="L293" s="15">
        <v>45202</v>
      </c>
      <c r="M293" s="16" t="s">
        <v>244</v>
      </c>
      <c r="N293" s="16" t="s">
        <v>31</v>
      </c>
      <c r="O293" s="16" t="s">
        <v>296</v>
      </c>
      <c r="P293" s="16" t="s">
        <v>91</v>
      </c>
      <c r="Q293" s="11">
        <v>8029002216</v>
      </c>
      <c r="R293" s="34">
        <v>175</v>
      </c>
      <c r="S293" s="113">
        <v>733</v>
      </c>
      <c r="T293" s="22">
        <v>150</v>
      </c>
    </row>
    <row r="294" spans="1:20" x14ac:dyDescent="0.25">
      <c r="A294" s="15">
        <v>45173</v>
      </c>
      <c r="B294" s="16" t="s">
        <v>71</v>
      </c>
      <c r="C294" s="16" t="s">
        <v>55</v>
      </c>
      <c r="D294" s="16" t="s">
        <v>310</v>
      </c>
      <c r="E294" s="16" t="s">
        <v>26</v>
      </c>
      <c r="F294" s="86">
        <v>8028899066</v>
      </c>
      <c r="G294" s="78">
        <v>250</v>
      </c>
      <c r="H294" s="22"/>
      <c r="I294" s="22">
        <v>200</v>
      </c>
      <c r="J294" s="64"/>
      <c r="L294" s="15">
        <v>45203</v>
      </c>
      <c r="M294" s="16" t="s">
        <v>144</v>
      </c>
      <c r="N294" s="16" t="s">
        <v>24</v>
      </c>
      <c r="O294" s="16" t="s">
        <v>296</v>
      </c>
      <c r="P294" s="16" t="s">
        <v>88</v>
      </c>
      <c r="Q294" s="11">
        <v>8029008765</v>
      </c>
      <c r="R294" s="34">
        <v>250</v>
      </c>
      <c r="S294" s="113">
        <v>733</v>
      </c>
      <c r="T294" s="22">
        <v>200</v>
      </c>
    </row>
    <row r="295" spans="1:20" x14ac:dyDescent="0.25">
      <c r="A295" s="15">
        <v>45142</v>
      </c>
      <c r="B295" s="16" t="s">
        <v>23</v>
      </c>
      <c r="C295" s="16" t="s">
        <v>24</v>
      </c>
      <c r="D295" s="16" t="s">
        <v>310</v>
      </c>
      <c r="E295" s="16" t="s">
        <v>26</v>
      </c>
      <c r="F295" s="51">
        <v>8028899108</v>
      </c>
      <c r="G295" s="78">
        <v>250</v>
      </c>
      <c r="H295" s="22"/>
      <c r="I295" s="22">
        <v>200</v>
      </c>
      <c r="J295" s="64"/>
      <c r="L295" s="15">
        <v>45203</v>
      </c>
      <c r="M295" s="16" t="s">
        <v>90</v>
      </c>
      <c r="N295" s="16" t="s">
        <v>41</v>
      </c>
      <c r="O295" s="16" t="s">
        <v>296</v>
      </c>
      <c r="P295" s="16" t="s">
        <v>88</v>
      </c>
      <c r="Q295" s="11">
        <v>8029008825</v>
      </c>
      <c r="R295" s="34">
        <v>250</v>
      </c>
      <c r="S295" s="113">
        <v>733</v>
      </c>
      <c r="T295" s="22">
        <v>200</v>
      </c>
    </row>
    <row r="296" spans="1:20" x14ac:dyDescent="0.25">
      <c r="A296" s="7">
        <v>45174</v>
      </c>
      <c r="B296" s="11" t="s">
        <v>143</v>
      </c>
      <c r="C296" s="11" t="s">
        <v>33</v>
      </c>
      <c r="D296" s="11" t="s">
        <v>310</v>
      </c>
      <c r="E296" s="11" t="s">
        <v>91</v>
      </c>
      <c r="F296" s="51">
        <v>8028901177</v>
      </c>
      <c r="G296" s="78">
        <v>191.8</v>
      </c>
      <c r="H296" s="34"/>
      <c r="I296" s="22">
        <v>150</v>
      </c>
      <c r="J296" s="121"/>
      <c r="L296" s="7">
        <v>45203</v>
      </c>
      <c r="M296" s="11" t="s">
        <v>164</v>
      </c>
      <c r="N296" s="11" t="s">
        <v>58</v>
      </c>
      <c r="O296" s="11" t="s">
        <v>296</v>
      </c>
      <c r="P296" s="11" t="s">
        <v>88</v>
      </c>
      <c r="Q296" s="11">
        <v>8029008798</v>
      </c>
      <c r="R296" s="34">
        <v>175</v>
      </c>
      <c r="S296" s="113">
        <v>733</v>
      </c>
      <c r="T296" s="34">
        <v>150</v>
      </c>
    </row>
    <row r="297" spans="1:20" x14ac:dyDescent="0.25">
      <c r="A297" s="7">
        <v>45174</v>
      </c>
      <c r="B297" s="11" t="s">
        <v>71</v>
      </c>
      <c r="C297" s="11" t="s">
        <v>47</v>
      </c>
      <c r="D297" s="11" t="s">
        <v>310</v>
      </c>
      <c r="E297" s="11" t="s">
        <v>91</v>
      </c>
      <c r="F297" s="51">
        <v>8028901179</v>
      </c>
      <c r="G297" s="78">
        <v>175</v>
      </c>
      <c r="H297" s="34"/>
      <c r="I297" s="22">
        <v>150</v>
      </c>
      <c r="J297" s="121"/>
      <c r="L297" s="7">
        <v>45203</v>
      </c>
      <c r="M297" s="11" t="s">
        <v>99</v>
      </c>
      <c r="N297" s="11" t="s">
        <v>38</v>
      </c>
      <c r="O297" s="11" t="s">
        <v>296</v>
      </c>
      <c r="P297" s="11" t="s">
        <v>88</v>
      </c>
      <c r="Q297" s="11">
        <v>8029008882</v>
      </c>
      <c r="R297" s="34">
        <v>175</v>
      </c>
      <c r="S297" s="113">
        <v>733</v>
      </c>
      <c r="T297" s="34">
        <v>150</v>
      </c>
    </row>
    <row r="298" spans="1:20" x14ac:dyDescent="0.25">
      <c r="A298" s="7">
        <v>45174</v>
      </c>
      <c r="B298" s="11" t="s">
        <v>64</v>
      </c>
      <c r="C298" s="11" t="s">
        <v>41</v>
      </c>
      <c r="D298" s="11" t="s">
        <v>310</v>
      </c>
      <c r="E298" s="11" t="s">
        <v>340</v>
      </c>
      <c r="F298" s="51">
        <v>8028900931</v>
      </c>
      <c r="G298" s="78">
        <v>754.04</v>
      </c>
      <c r="H298" s="34"/>
      <c r="I298" s="34">
        <v>750</v>
      </c>
      <c r="J298" s="121"/>
      <c r="L298" s="7">
        <v>45205</v>
      </c>
      <c r="M298" s="11" t="s">
        <v>164</v>
      </c>
      <c r="N298" s="11" t="s">
        <v>58</v>
      </c>
      <c r="O298" s="11" t="s">
        <v>296</v>
      </c>
      <c r="P298" s="11" t="s">
        <v>88</v>
      </c>
      <c r="Q298" s="11">
        <v>8029017366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45174</v>
      </c>
      <c r="B299" s="11" t="s">
        <v>37</v>
      </c>
      <c r="C299" s="11" t="s">
        <v>38</v>
      </c>
      <c r="D299" s="11" t="s">
        <v>310</v>
      </c>
      <c r="E299" s="11" t="s">
        <v>341</v>
      </c>
      <c r="F299" s="51">
        <v>8028900933</v>
      </c>
      <c r="G299" s="78">
        <v>987.1</v>
      </c>
      <c r="H299" s="34"/>
      <c r="I299" s="34">
        <v>940</v>
      </c>
      <c r="J299" s="121"/>
      <c r="L299" s="7">
        <v>45205</v>
      </c>
      <c r="M299" s="11" t="s">
        <v>90</v>
      </c>
      <c r="N299" s="11" t="s">
        <v>55</v>
      </c>
      <c r="O299" s="11" t="s">
        <v>296</v>
      </c>
      <c r="P299" s="11" t="s">
        <v>88</v>
      </c>
      <c r="Q299" s="11">
        <v>8029017356</v>
      </c>
      <c r="R299" s="34">
        <v>250</v>
      </c>
      <c r="S299" s="113">
        <v>733</v>
      </c>
      <c r="T299" s="34">
        <v>200</v>
      </c>
    </row>
    <row r="300" spans="1:20" x14ac:dyDescent="0.25">
      <c r="A300" s="7">
        <v>45174</v>
      </c>
      <c r="B300" s="11" t="s">
        <v>30</v>
      </c>
      <c r="C300" s="11" t="s">
        <v>60</v>
      </c>
      <c r="D300" s="11" t="s">
        <v>310</v>
      </c>
      <c r="E300" s="11" t="s">
        <v>91</v>
      </c>
      <c r="F300" s="51">
        <v>28367503</v>
      </c>
      <c r="G300" s="78">
        <v>175</v>
      </c>
      <c r="H300" s="34"/>
      <c r="I300" s="34">
        <v>150</v>
      </c>
      <c r="J300" s="121"/>
      <c r="L300" s="7">
        <v>45208</v>
      </c>
      <c r="M300" s="11" t="s">
        <v>164</v>
      </c>
      <c r="N300" s="11" t="s">
        <v>58</v>
      </c>
      <c r="O300" s="11" t="s">
        <v>296</v>
      </c>
      <c r="P300" s="11" t="s">
        <v>88</v>
      </c>
      <c r="Q300" s="11">
        <v>8029021930</v>
      </c>
      <c r="R300" s="34">
        <v>250</v>
      </c>
      <c r="S300" s="113">
        <v>733</v>
      </c>
      <c r="T300" s="34">
        <v>200</v>
      </c>
    </row>
    <row r="301" spans="1:20" x14ac:dyDescent="0.25">
      <c r="A301" s="7">
        <v>45175</v>
      </c>
      <c r="B301" s="11" t="s">
        <v>94</v>
      </c>
      <c r="C301" s="11" t="s">
        <v>58</v>
      </c>
      <c r="D301" s="11" t="s">
        <v>310</v>
      </c>
      <c r="E301" s="11" t="s">
        <v>342</v>
      </c>
      <c r="F301" s="101">
        <v>8028903819</v>
      </c>
      <c r="G301" s="138">
        <v>853.13</v>
      </c>
      <c r="H301" s="34"/>
      <c r="I301" s="34">
        <v>830</v>
      </c>
      <c r="J301" s="121"/>
      <c r="L301" s="7">
        <v>45208</v>
      </c>
      <c r="M301" s="11" t="s">
        <v>104</v>
      </c>
      <c r="N301" s="11" t="s">
        <v>41</v>
      </c>
      <c r="O301" s="11" t="s">
        <v>296</v>
      </c>
      <c r="P301" s="11" t="s">
        <v>88</v>
      </c>
      <c r="Q301" s="11">
        <v>8029021920</v>
      </c>
      <c r="R301" s="34">
        <v>250</v>
      </c>
      <c r="S301" s="113">
        <v>733</v>
      </c>
      <c r="T301" s="34">
        <v>200</v>
      </c>
    </row>
    <row r="302" spans="1:20" x14ac:dyDescent="0.25">
      <c r="A302" s="7">
        <v>45175</v>
      </c>
      <c r="B302" s="11" t="s">
        <v>30</v>
      </c>
      <c r="C302" s="11" t="s">
        <v>31</v>
      </c>
      <c r="D302" s="11" t="s">
        <v>310</v>
      </c>
      <c r="E302" s="11" t="s">
        <v>26</v>
      </c>
      <c r="F302" s="51">
        <v>8028907993</v>
      </c>
      <c r="G302" s="78">
        <v>175</v>
      </c>
      <c r="H302" s="34"/>
      <c r="I302" s="34">
        <v>150</v>
      </c>
      <c r="J302" s="121"/>
      <c r="L302" s="7">
        <v>45208</v>
      </c>
      <c r="M302" s="11" t="s">
        <v>144</v>
      </c>
      <c r="N302" s="11" t="s">
        <v>24</v>
      </c>
      <c r="O302" s="11" t="s">
        <v>296</v>
      </c>
      <c r="P302" s="11" t="s">
        <v>88</v>
      </c>
      <c r="Q302" s="11">
        <v>8029022319</v>
      </c>
      <c r="R302" s="34">
        <v>175</v>
      </c>
      <c r="S302" s="113">
        <v>733</v>
      </c>
      <c r="T302" s="34">
        <v>150</v>
      </c>
    </row>
    <row r="303" spans="1:20" x14ac:dyDescent="0.25">
      <c r="A303" s="7">
        <v>45175</v>
      </c>
      <c r="B303" s="11" t="s">
        <v>71</v>
      </c>
      <c r="C303" s="11" t="s">
        <v>55</v>
      </c>
      <c r="D303" s="11" t="s">
        <v>310</v>
      </c>
      <c r="E303" s="11" t="s">
        <v>26</v>
      </c>
      <c r="F303" s="51">
        <v>8028907941</v>
      </c>
      <c r="G303" s="78">
        <v>250</v>
      </c>
      <c r="H303" s="34"/>
      <c r="I303" s="34">
        <v>200</v>
      </c>
      <c r="J303" s="121"/>
      <c r="L303" s="7">
        <v>45210</v>
      </c>
      <c r="M303" s="11" t="s">
        <v>343</v>
      </c>
      <c r="N303" s="11" t="s">
        <v>60</v>
      </c>
      <c r="O303" s="11" t="s">
        <v>296</v>
      </c>
      <c r="P303" s="11" t="s">
        <v>88</v>
      </c>
      <c r="Q303" s="11">
        <v>8029031487</v>
      </c>
      <c r="R303" s="34">
        <v>250</v>
      </c>
      <c r="S303" s="150">
        <v>763</v>
      </c>
      <c r="T303" s="34">
        <v>200</v>
      </c>
    </row>
    <row r="304" spans="1:20" x14ac:dyDescent="0.25">
      <c r="A304" s="7">
        <v>45175</v>
      </c>
      <c r="B304" s="11" t="s">
        <v>23</v>
      </c>
      <c r="C304" s="11" t="s">
        <v>24</v>
      </c>
      <c r="D304" s="11" t="s">
        <v>310</v>
      </c>
      <c r="E304" s="11" t="s">
        <v>26</v>
      </c>
      <c r="F304" s="51">
        <v>8028907957</v>
      </c>
      <c r="G304" s="78">
        <v>250</v>
      </c>
      <c r="H304" s="34"/>
      <c r="I304" s="34">
        <v>200</v>
      </c>
      <c r="J304" s="121"/>
      <c r="L304" s="7">
        <v>45212</v>
      </c>
      <c r="M304" s="11" t="s">
        <v>144</v>
      </c>
      <c r="N304" s="11" t="s">
        <v>24</v>
      </c>
      <c r="O304" s="11" t="s">
        <v>296</v>
      </c>
      <c r="P304" s="11" t="s">
        <v>344</v>
      </c>
      <c r="Q304" s="11">
        <v>8029036365</v>
      </c>
      <c r="R304" s="34">
        <v>643.83000000000004</v>
      </c>
      <c r="S304" s="172">
        <v>739</v>
      </c>
      <c r="T304" s="34">
        <v>615</v>
      </c>
    </row>
    <row r="305" spans="1:20" x14ac:dyDescent="0.25">
      <c r="A305" s="7">
        <v>45177</v>
      </c>
      <c r="B305" s="11" t="s">
        <v>71</v>
      </c>
      <c r="C305" s="11" t="s">
        <v>55</v>
      </c>
      <c r="D305" s="11" t="s">
        <v>310</v>
      </c>
      <c r="E305" s="11" t="s">
        <v>26</v>
      </c>
      <c r="F305" s="51">
        <v>8028915110</v>
      </c>
      <c r="G305" s="78">
        <v>250</v>
      </c>
      <c r="H305" s="34"/>
      <c r="I305" s="34">
        <v>200</v>
      </c>
      <c r="J305" s="121"/>
      <c r="L305" s="7">
        <v>45212</v>
      </c>
      <c r="M305" s="11" t="s">
        <v>164</v>
      </c>
      <c r="N305" s="11" t="s">
        <v>58</v>
      </c>
      <c r="O305" s="11" t="s">
        <v>296</v>
      </c>
      <c r="P305" s="11" t="s">
        <v>88</v>
      </c>
      <c r="Q305" s="11">
        <v>8029039538</v>
      </c>
      <c r="R305" s="34">
        <v>250</v>
      </c>
      <c r="S305" s="113">
        <v>733</v>
      </c>
      <c r="T305" s="34">
        <v>200</v>
      </c>
    </row>
    <row r="306" spans="1:20" x14ac:dyDescent="0.25">
      <c r="A306" s="7">
        <v>45177</v>
      </c>
      <c r="B306" s="11" t="s">
        <v>30</v>
      </c>
      <c r="C306" s="11" t="s">
        <v>31</v>
      </c>
      <c r="D306" s="11" t="s">
        <v>310</v>
      </c>
      <c r="E306" s="11" t="s">
        <v>26</v>
      </c>
      <c r="F306" s="51">
        <v>8028914647</v>
      </c>
      <c r="G306" s="78">
        <v>250</v>
      </c>
      <c r="H306" s="34"/>
      <c r="I306" s="34">
        <v>200</v>
      </c>
      <c r="J306" s="121"/>
      <c r="L306" s="7">
        <v>45212</v>
      </c>
      <c r="M306" s="11" t="s">
        <v>90</v>
      </c>
      <c r="N306" s="11" t="s">
        <v>55</v>
      </c>
      <c r="O306" s="11" t="s">
        <v>296</v>
      </c>
      <c r="P306" s="11" t="s">
        <v>88</v>
      </c>
      <c r="Q306" s="11">
        <v>8029039527</v>
      </c>
      <c r="R306" s="34">
        <v>250</v>
      </c>
      <c r="S306" s="113">
        <v>733</v>
      </c>
      <c r="T306" s="34">
        <v>200</v>
      </c>
    </row>
    <row r="307" spans="1:20" x14ac:dyDescent="0.25">
      <c r="A307" s="7">
        <v>45177</v>
      </c>
      <c r="B307" s="11" t="s">
        <v>94</v>
      </c>
      <c r="C307" s="11" t="s">
        <v>58</v>
      </c>
      <c r="D307" s="11" t="s">
        <v>310</v>
      </c>
      <c r="E307" s="11" t="s">
        <v>345</v>
      </c>
      <c r="F307" s="173">
        <v>8028916889</v>
      </c>
      <c r="G307" s="138">
        <v>627.03</v>
      </c>
      <c r="H307" s="34"/>
      <c r="I307" s="34">
        <v>615</v>
      </c>
      <c r="J307" s="121"/>
      <c r="L307" s="7">
        <v>45215</v>
      </c>
      <c r="M307" s="11" t="s">
        <v>144</v>
      </c>
      <c r="N307" s="11" t="s">
        <v>24</v>
      </c>
      <c r="O307" s="11" t="s">
        <v>296</v>
      </c>
      <c r="P307" s="11" t="s">
        <v>88</v>
      </c>
      <c r="Q307" s="11">
        <v>8029045414</v>
      </c>
      <c r="R307" s="34">
        <v>250</v>
      </c>
      <c r="S307" s="172">
        <v>739</v>
      </c>
      <c r="T307" s="34">
        <v>200</v>
      </c>
    </row>
    <row r="308" spans="1:20" x14ac:dyDescent="0.25">
      <c r="A308" s="7">
        <v>45178</v>
      </c>
      <c r="B308" s="11" t="s">
        <v>64</v>
      </c>
      <c r="C308" s="11" t="s">
        <v>33</v>
      </c>
      <c r="D308" s="11" t="s">
        <v>310</v>
      </c>
      <c r="E308" s="11" t="s">
        <v>346</v>
      </c>
      <c r="F308" s="173">
        <v>8028916733</v>
      </c>
      <c r="G308" s="138">
        <v>608.80999999999995</v>
      </c>
      <c r="H308" s="34"/>
      <c r="I308" s="34">
        <v>605.25</v>
      </c>
      <c r="J308" s="121"/>
      <c r="L308" s="7">
        <v>45215</v>
      </c>
      <c r="M308" s="11" t="s">
        <v>79</v>
      </c>
      <c r="N308" s="11" t="s">
        <v>33</v>
      </c>
      <c r="O308" s="11" t="s">
        <v>296</v>
      </c>
      <c r="P308" s="11" t="s">
        <v>88</v>
      </c>
      <c r="Q308" s="174">
        <v>8029045437</v>
      </c>
      <c r="R308" s="34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11" t="s">
        <v>30</v>
      </c>
      <c r="C309" s="11" t="s">
        <v>31</v>
      </c>
      <c r="D309" s="11" t="s">
        <v>310</v>
      </c>
      <c r="E309" s="11" t="s">
        <v>26</v>
      </c>
      <c r="F309" s="173">
        <v>8028920640</v>
      </c>
      <c r="G309" s="138">
        <v>250</v>
      </c>
      <c r="H309" s="34"/>
      <c r="I309" s="34">
        <v>200</v>
      </c>
      <c r="J309" s="121"/>
      <c r="L309" s="7">
        <v>45217</v>
      </c>
      <c r="M309" s="11" t="s">
        <v>164</v>
      </c>
      <c r="N309" s="11" t="s">
        <v>58</v>
      </c>
      <c r="O309" s="11" t="s">
        <v>296</v>
      </c>
      <c r="P309" s="11" t="s">
        <v>88</v>
      </c>
      <c r="Q309" s="115">
        <v>8029055045</v>
      </c>
      <c r="R309" s="175">
        <v>250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23</v>
      </c>
      <c r="C310" s="11" t="s">
        <v>24</v>
      </c>
      <c r="D310" s="11" t="s">
        <v>310</v>
      </c>
      <c r="E310" s="11" t="s">
        <v>26</v>
      </c>
      <c r="F310" s="173">
        <v>8028920609</v>
      </c>
      <c r="G310" s="138">
        <v>250</v>
      </c>
      <c r="H310" s="34"/>
      <c r="I310" s="34">
        <v>200</v>
      </c>
      <c r="J310" s="121"/>
      <c r="L310" s="7">
        <v>45217</v>
      </c>
      <c r="M310" s="11" t="s">
        <v>244</v>
      </c>
      <c r="N310" s="11" t="s">
        <v>31</v>
      </c>
      <c r="O310" s="11" t="s">
        <v>296</v>
      </c>
      <c r="P310" s="11" t="s">
        <v>88</v>
      </c>
      <c r="Q310" s="8">
        <v>8029055037</v>
      </c>
      <c r="R310" s="175">
        <v>250</v>
      </c>
      <c r="S310" s="172">
        <v>739</v>
      </c>
      <c r="T310" s="34">
        <v>200</v>
      </c>
    </row>
    <row r="311" spans="1:20" x14ac:dyDescent="0.25">
      <c r="A311" s="7">
        <v>45180</v>
      </c>
      <c r="B311" s="11" t="s">
        <v>37</v>
      </c>
      <c r="C311" s="11" t="s">
        <v>38</v>
      </c>
      <c r="D311" s="11" t="s">
        <v>310</v>
      </c>
      <c r="E311" s="11" t="s">
        <v>26</v>
      </c>
      <c r="F311" s="173">
        <v>8028920679</v>
      </c>
      <c r="G311" s="138">
        <v>175</v>
      </c>
      <c r="H311" s="34"/>
      <c r="I311" s="34">
        <v>150</v>
      </c>
      <c r="J311" s="121"/>
      <c r="L311" s="7">
        <v>45217</v>
      </c>
      <c r="M311" s="11" t="s">
        <v>104</v>
      </c>
      <c r="N311" s="11" t="s">
        <v>41</v>
      </c>
      <c r="O311" s="11" t="s">
        <v>296</v>
      </c>
      <c r="P311" s="11" t="s">
        <v>88</v>
      </c>
      <c r="Q311" s="8">
        <v>8029055030</v>
      </c>
      <c r="R311" s="175">
        <v>250</v>
      </c>
      <c r="S311" s="172">
        <v>739</v>
      </c>
      <c r="T311" s="34">
        <v>200</v>
      </c>
    </row>
    <row r="312" spans="1:20" x14ac:dyDescent="0.25">
      <c r="A312" s="7">
        <v>45180</v>
      </c>
      <c r="B312" s="7" t="s">
        <v>143</v>
      </c>
      <c r="C312" s="7" t="s">
        <v>47</v>
      </c>
      <c r="D312" s="7" t="s">
        <v>310</v>
      </c>
      <c r="E312" s="7" t="s">
        <v>26</v>
      </c>
      <c r="F312" s="173">
        <v>8028920672</v>
      </c>
      <c r="G312" s="138">
        <v>250</v>
      </c>
      <c r="H312" s="34"/>
      <c r="I312" s="34">
        <v>150</v>
      </c>
      <c r="J312" s="121"/>
      <c r="L312" s="7">
        <v>45217</v>
      </c>
      <c r="M312" s="7" t="s">
        <v>79</v>
      </c>
      <c r="N312" s="7" t="s">
        <v>33</v>
      </c>
      <c r="O312" s="7" t="s">
        <v>296</v>
      </c>
      <c r="P312" s="7" t="s">
        <v>88</v>
      </c>
      <c r="Q312" s="8">
        <v>8029055064</v>
      </c>
      <c r="R312" s="175">
        <v>225</v>
      </c>
      <c r="S312" s="172">
        <v>739</v>
      </c>
      <c r="T312" s="34">
        <v>200</v>
      </c>
    </row>
    <row r="313" spans="1:20" x14ac:dyDescent="0.25">
      <c r="A313" s="7">
        <v>45180</v>
      </c>
      <c r="B313" s="11" t="s">
        <v>37</v>
      </c>
      <c r="C313" s="11" t="s">
        <v>60</v>
      </c>
      <c r="D313" s="11" t="s">
        <v>347</v>
      </c>
      <c r="E313" s="11" t="s">
        <v>348</v>
      </c>
      <c r="F313" s="11"/>
      <c r="G313" s="34">
        <v>95</v>
      </c>
      <c r="H313" s="117">
        <v>703</v>
      </c>
      <c r="I313" s="34">
        <v>90</v>
      </c>
      <c r="J313" s="121"/>
      <c r="L313" s="7">
        <v>45219</v>
      </c>
      <c r="M313" s="11" t="s">
        <v>144</v>
      </c>
      <c r="N313" s="11" t="s">
        <v>24</v>
      </c>
      <c r="O313" s="11" t="s">
        <v>296</v>
      </c>
      <c r="P313" s="11" t="s">
        <v>88</v>
      </c>
      <c r="Q313" s="11">
        <v>8029065770</v>
      </c>
      <c r="R313" s="34">
        <v>250</v>
      </c>
      <c r="S313" s="176">
        <v>754</v>
      </c>
      <c r="T313" s="34">
        <v>200</v>
      </c>
    </row>
    <row r="314" spans="1:20" x14ac:dyDescent="0.25">
      <c r="A314" s="7">
        <v>45180</v>
      </c>
      <c r="B314" s="11" t="s">
        <v>23</v>
      </c>
      <c r="C314" s="11" t="s">
        <v>24</v>
      </c>
      <c r="D314" s="11" t="s">
        <v>347</v>
      </c>
      <c r="E314" s="11" t="s">
        <v>348</v>
      </c>
      <c r="F314" s="11"/>
      <c r="G314" s="34">
        <v>95</v>
      </c>
      <c r="H314" s="117">
        <v>703</v>
      </c>
      <c r="I314" s="34">
        <v>90</v>
      </c>
      <c r="J314" s="121"/>
      <c r="L314" s="7">
        <v>45219</v>
      </c>
      <c r="M314" s="11" t="s">
        <v>164</v>
      </c>
      <c r="N314" s="11" t="s">
        <v>58</v>
      </c>
      <c r="O314" s="11" t="s">
        <v>296</v>
      </c>
      <c r="P314" s="11" t="s">
        <v>88</v>
      </c>
      <c r="Q314" s="11">
        <v>8029065742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45180</v>
      </c>
      <c r="B315" s="11" t="s">
        <v>37</v>
      </c>
      <c r="C315" s="11" t="s">
        <v>60</v>
      </c>
      <c r="D315" s="11" t="s">
        <v>347</v>
      </c>
      <c r="E315" s="11" t="s">
        <v>349</v>
      </c>
      <c r="F315" s="11"/>
      <c r="G315" s="34">
        <v>155</v>
      </c>
      <c r="H315" s="117">
        <v>703</v>
      </c>
      <c r="I315" s="34">
        <v>150</v>
      </c>
      <c r="J315" s="121"/>
      <c r="L315" s="7">
        <v>45219</v>
      </c>
      <c r="M315" s="11" t="s">
        <v>90</v>
      </c>
      <c r="N315" s="11" t="s">
        <v>55</v>
      </c>
      <c r="O315" s="11" t="s">
        <v>296</v>
      </c>
      <c r="P315" s="11" t="s">
        <v>88</v>
      </c>
      <c r="Q315" s="11">
        <v>8029065834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45180</v>
      </c>
      <c r="B316" s="11" t="s">
        <v>64</v>
      </c>
      <c r="C316" s="11" t="s">
        <v>41</v>
      </c>
      <c r="D316" s="11" t="s">
        <v>310</v>
      </c>
      <c r="E316" s="11" t="s">
        <v>91</v>
      </c>
      <c r="F316" s="177">
        <v>8028921572</v>
      </c>
      <c r="G316" s="138">
        <v>283.95999999999998</v>
      </c>
      <c r="H316" s="117"/>
      <c r="I316" s="34">
        <v>260</v>
      </c>
      <c r="J316" s="121"/>
      <c r="L316" s="7">
        <v>45219</v>
      </c>
      <c r="M316" s="11" t="s">
        <v>79</v>
      </c>
      <c r="N316" s="11" t="s">
        <v>33</v>
      </c>
      <c r="O316" s="11" t="s">
        <v>296</v>
      </c>
      <c r="P316" s="11" t="s">
        <v>88</v>
      </c>
      <c r="Q316" s="11">
        <v>8029065851</v>
      </c>
      <c r="R316" s="34">
        <v>175</v>
      </c>
      <c r="S316" s="176">
        <v>754</v>
      </c>
      <c r="T316" s="34">
        <v>150</v>
      </c>
    </row>
    <row r="317" spans="1:20" x14ac:dyDescent="0.25">
      <c r="A317" s="7">
        <v>45181</v>
      </c>
      <c r="B317" s="11" t="s">
        <v>71</v>
      </c>
      <c r="C317" s="11" t="s">
        <v>55</v>
      </c>
      <c r="D317" s="11" t="s">
        <v>310</v>
      </c>
      <c r="E317" s="11" t="s">
        <v>350</v>
      </c>
      <c r="F317" s="101">
        <v>8028922987</v>
      </c>
      <c r="G317" s="138">
        <v>235</v>
      </c>
      <c r="H317" s="117"/>
      <c r="I317" s="34">
        <v>215</v>
      </c>
      <c r="J317" s="121"/>
      <c r="L317" s="7">
        <v>45222</v>
      </c>
      <c r="M317" s="11" t="s">
        <v>164</v>
      </c>
      <c r="N317" s="11" t="s">
        <v>58</v>
      </c>
      <c r="O317" s="11" t="s">
        <v>296</v>
      </c>
      <c r="P317" s="11" t="s">
        <v>88</v>
      </c>
      <c r="Q317" s="11">
        <v>8029071930</v>
      </c>
      <c r="R317" s="34">
        <v>250</v>
      </c>
      <c r="S317" s="176">
        <v>754</v>
      </c>
      <c r="T317" s="34">
        <v>200</v>
      </c>
    </row>
    <row r="318" spans="1:20" x14ac:dyDescent="0.25">
      <c r="A318" s="7">
        <v>45181</v>
      </c>
      <c r="B318" s="11" t="s">
        <v>94</v>
      </c>
      <c r="C318" s="11" t="s">
        <v>58</v>
      </c>
      <c r="D318" s="11" t="s">
        <v>347</v>
      </c>
      <c r="E318" s="11" t="s">
        <v>348</v>
      </c>
      <c r="F318" s="11"/>
      <c r="G318" s="34">
        <v>95</v>
      </c>
      <c r="H318" s="117">
        <v>703</v>
      </c>
      <c r="I318" s="34">
        <v>90</v>
      </c>
      <c r="J318" s="121"/>
      <c r="L318" s="7">
        <v>45222</v>
      </c>
      <c r="M318" s="11" t="s">
        <v>244</v>
      </c>
      <c r="N318" s="11" t="s">
        <v>31</v>
      </c>
      <c r="O318" s="11" t="s">
        <v>296</v>
      </c>
      <c r="P318" s="11" t="s">
        <v>88</v>
      </c>
      <c r="Q318" s="11">
        <v>8029071957</v>
      </c>
      <c r="R318" s="34">
        <v>250</v>
      </c>
      <c r="S318" s="176">
        <v>754</v>
      </c>
      <c r="T318" s="34">
        <v>200</v>
      </c>
    </row>
    <row r="319" spans="1:20" x14ac:dyDescent="0.25">
      <c r="A319" s="7">
        <v>45181</v>
      </c>
      <c r="B319" s="11" t="s">
        <v>351</v>
      </c>
      <c r="C319" s="11" t="s">
        <v>60</v>
      </c>
      <c r="D319" s="11" t="s">
        <v>347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45222</v>
      </c>
      <c r="M319" s="11" t="s">
        <v>104</v>
      </c>
      <c r="N319" s="11" t="s">
        <v>33</v>
      </c>
      <c r="O319" s="11" t="s">
        <v>296</v>
      </c>
      <c r="P319" s="11" t="s">
        <v>88</v>
      </c>
      <c r="Q319" s="11">
        <v>8029072002</v>
      </c>
      <c r="R319" s="34">
        <v>250</v>
      </c>
      <c r="S319" s="176">
        <v>754</v>
      </c>
      <c r="T319" s="34">
        <v>200</v>
      </c>
    </row>
    <row r="320" spans="1:20" x14ac:dyDescent="0.25">
      <c r="A320" s="7">
        <v>45181</v>
      </c>
      <c r="B320" s="11" t="s">
        <v>121</v>
      </c>
      <c r="C320" s="11" t="s">
        <v>50</v>
      </c>
      <c r="D320" s="11" t="s">
        <v>347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45222</v>
      </c>
      <c r="M320" s="11" t="s">
        <v>122</v>
      </c>
      <c r="N320" s="11" t="s">
        <v>24</v>
      </c>
      <c r="O320" s="11" t="s">
        <v>296</v>
      </c>
      <c r="P320" s="11" t="s">
        <v>88</v>
      </c>
      <c r="Q320" s="11">
        <v>8029072075</v>
      </c>
      <c r="R320" s="34">
        <v>175</v>
      </c>
      <c r="S320" s="176">
        <v>754</v>
      </c>
      <c r="T320" s="34">
        <v>200</v>
      </c>
    </row>
    <row r="321" spans="1:20" x14ac:dyDescent="0.25">
      <c r="A321" s="7">
        <v>45182</v>
      </c>
      <c r="B321" s="11" t="s">
        <v>122</v>
      </c>
      <c r="C321" s="11" t="s">
        <v>45</v>
      </c>
      <c r="D321" s="11" t="s">
        <v>352</v>
      </c>
      <c r="E321" s="11" t="s">
        <v>250</v>
      </c>
      <c r="F321" s="11"/>
      <c r="G321" s="34">
        <v>95</v>
      </c>
      <c r="H321" s="117">
        <v>703</v>
      </c>
      <c r="I321" s="34">
        <v>90</v>
      </c>
      <c r="J321" s="121"/>
      <c r="L321" s="7">
        <v>45223</v>
      </c>
      <c r="M321" s="11" t="s">
        <v>104</v>
      </c>
      <c r="N321" s="11" t="s">
        <v>55</v>
      </c>
      <c r="O321" s="11" t="s">
        <v>296</v>
      </c>
      <c r="P321" s="11" t="s">
        <v>353</v>
      </c>
      <c r="Q321" s="11">
        <v>8029072771</v>
      </c>
      <c r="R321" s="34">
        <v>688.83</v>
      </c>
      <c r="S321" s="150">
        <v>763</v>
      </c>
      <c r="T321" s="34">
        <v>660</v>
      </c>
    </row>
    <row r="322" spans="1:20" x14ac:dyDescent="0.25">
      <c r="A322" s="7">
        <v>45182</v>
      </c>
      <c r="B322" s="11" t="s">
        <v>121</v>
      </c>
      <c r="C322" s="11" t="s">
        <v>50</v>
      </c>
      <c r="D322" s="11" t="s">
        <v>352</v>
      </c>
      <c r="E322" s="11" t="s">
        <v>250</v>
      </c>
      <c r="F322" s="11"/>
      <c r="G322" s="34">
        <v>95</v>
      </c>
      <c r="H322" s="117">
        <v>703</v>
      </c>
      <c r="I322" s="34">
        <v>90</v>
      </c>
      <c r="J322" s="121"/>
      <c r="L322" s="7">
        <v>45223</v>
      </c>
      <c r="M322" s="11" t="s">
        <v>99</v>
      </c>
      <c r="N322" s="11" t="s">
        <v>38</v>
      </c>
      <c r="O322" s="11" t="s">
        <v>296</v>
      </c>
      <c r="P322" s="11" t="s">
        <v>353</v>
      </c>
      <c r="Q322" s="11">
        <v>8029072663</v>
      </c>
      <c r="R322" s="34">
        <v>643.83000000000004</v>
      </c>
      <c r="S322" s="176">
        <v>754</v>
      </c>
      <c r="T322" s="34">
        <v>620</v>
      </c>
    </row>
    <row r="323" spans="1:20" x14ac:dyDescent="0.25">
      <c r="A323" s="7">
        <v>45182</v>
      </c>
      <c r="B323" s="11" t="s">
        <v>64</v>
      </c>
      <c r="C323" s="11" t="s">
        <v>41</v>
      </c>
      <c r="D323" s="11" t="s">
        <v>347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45223</v>
      </c>
      <c r="M323" s="11" t="s">
        <v>90</v>
      </c>
      <c r="N323" s="11" t="s">
        <v>41</v>
      </c>
      <c r="O323" s="11" t="s">
        <v>296</v>
      </c>
      <c r="P323" s="11" t="s">
        <v>88</v>
      </c>
      <c r="Q323" s="11">
        <v>8029072097</v>
      </c>
      <c r="R323" s="34">
        <v>175</v>
      </c>
      <c r="S323" s="176">
        <v>754</v>
      </c>
      <c r="T323" s="34">
        <v>150</v>
      </c>
    </row>
    <row r="324" spans="1:20" x14ac:dyDescent="0.25">
      <c r="A324" s="7">
        <v>45182</v>
      </c>
      <c r="B324" s="11" t="s">
        <v>64</v>
      </c>
      <c r="C324" s="11" t="s">
        <v>33</v>
      </c>
      <c r="D324" s="11" t="s">
        <v>296</v>
      </c>
      <c r="E324" s="11" t="s">
        <v>88</v>
      </c>
      <c r="F324" s="101">
        <v>8028930546</v>
      </c>
      <c r="G324" s="138">
        <v>175</v>
      </c>
      <c r="H324" s="117"/>
      <c r="I324" s="34">
        <v>150</v>
      </c>
      <c r="J324" s="121"/>
      <c r="L324" s="7">
        <v>45223</v>
      </c>
      <c r="M324" s="11" t="s">
        <v>343</v>
      </c>
      <c r="N324" s="11" t="s">
        <v>60</v>
      </c>
      <c r="O324" s="11" t="s">
        <v>296</v>
      </c>
      <c r="P324" s="11" t="s">
        <v>88</v>
      </c>
      <c r="Q324" s="11">
        <v>8029072101</v>
      </c>
      <c r="R324" s="34">
        <v>175</v>
      </c>
      <c r="S324" s="176">
        <v>754</v>
      </c>
      <c r="T324" s="34">
        <v>150</v>
      </c>
    </row>
    <row r="325" spans="1:20" x14ac:dyDescent="0.25">
      <c r="A325" s="7">
        <v>45182</v>
      </c>
      <c r="B325" s="11" t="s">
        <v>23</v>
      </c>
      <c r="C325" s="11" t="s">
        <v>24</v>
      </c>
      <c r="D325" s="11" t="s">
        <v>310</v>
      </c>
      <c r="E325" s="11" t="s">
        <v>26</v>
      </c>
      <c r="F325" s="101">
        <v>8028930466</v>
      </c>
      <c r="G325" s="138">
        <v>250</v>
      </c>
      <c r="H325" s="117"/>
      <c r="I325" s="34">
        <v>200</v>
      </c>
      <c r="J325" s="121"/>
      <c r="L325" s="7">
        <v>45224</v>
      </c>
      <c r="M325" s="11" t="s">
        <v>164</v>
      </c>
      <c r="N325" s="11" t="s">
        <v>58</v>
      </c>
      <c r="O325" s="11" t="s">
        <v>296</v>
      </c>
      <c r="P325" s="11" t="s">
        <v>88</v>
      </c>
      <c r="Q325" s="11">
        <v>8029082544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45183</v>
      </c>
      <c r="B326" s="11" t="s">
        <v>64</v>
      </c>
      <c r="C326" s="11" t="s">
        <v>41</v>
      </c>
      <c r="D326" s="11" t="s">
        <v>347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45224</v>
      </c>
      <c r="M326" s="11" t="s">
        <v>144</v>
      </c>
      <c r="N326" s="11" t="s">
        <v>24</v>
      </c>
      <c r="O326" s="11" t="s">
        <v>296</v>
      </c>
      <c r="P326" s="11" t="s">
        <v>88</v>
      </c>
      <c r="Q326" s="11">
        <v>8029082586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45183</v>
      </c>
      <c r="B327" s="11" t="s">
        <v>143</v>
      </c>
      <c r="C327" s="11" t="s">
        <v>47</v>
      </c>
      <c r="D327" s="11" t="s">
        <v>347</v>
      </c>
      <c r="E327" s="11" t="s">
        <v>250</v>
      </c>
      <c r="F327" s="11"/>
      <c r="G327" s="34">
        <v>95</v>
      </c>
      <c r="H327" s="117">
        <v>703</v>
      </c>
      <c r="I327" s="34">
        <v>90</v>
      </c>
      <c r="J327" s="121"/>
      <c r="L327" s="7">
        <v>45224</v>
      </c>
      <c r="M327" s="11" t="s">
        <v>90</v>
      </c>
      <c r="N327" s="11" t="s">
        <v>41</v>
      </c>
      <c r="O327" s="11" t="s">
        <v>296</v>
      </c>
      <c r="P327" s="11" t="s">
        <v>88</v>
      </c>
      <c r="Q327" s="11">
        <v>8029082562</v>
      </c>
      <c r="R327" s="34">
        <v>250</v>
      </c>
      <c r="S327" s="176">
        <v>754</v>
      </c>
      <c r="T327" s="34">
        <v>200</v>
      </c>
    </row>
    <row r="328" spans="1:20" x14ac:dyDescent="0.25">
      <c r="A328" s="7">
        <v>45183</v>
      </c>
      <c r="B328" s="11" t="s">
        <v>30</v>
      </c>
      <c r="C328" s="11" t="s">
        <v>31</v>
      </c>
      <c r="D328" s="11" t="s">
        <v>347</v>
      </c>
      <c r="E328" s="11" t="s">
        <v>250</v>
      </c>
      <c r="F328" s="11"/>
      <c r="G328" s="34">
        <v>95</v>
      </c>
      <c r="H328" s="117">
        <v>703</v>
      </c>
      <c r="I328" s="34">
        <v>90</v>
      </c>
      <c r="J328" s="121"/>
      <c r="L328" s="7">
        <v>45226</v>
      </c>
      <c r="M328" s="11" t="s">
        <v>164</v>
      </c>
      <c r="N328" s="11" t="s">
        <v>58</v>
      </c>
      <c r="O328" s="7" t="s">
        <v>296</v>
      </c>
      <c r="P328" s="11" t="s">
        <v>88</v>
      </c>
      <c r="Q328" s="11">
        <v>8029094105</v>
      </c>
      <c r="R328" s="34">
        <v>250</v>
      </c>
      <c r="S328" s="176">
        <v>754</v>
      </c>
      <c r="T328" s="34">
        <v>200</v>
      </c>
    </row>
    <row r="329" spans="1:20" x14ac:dyDescent="0.25">
      <c r="A329" s="7">
        <v>45184</v>
      </c>
      <c r="B329" s="11" t="s">
        <v>37</v>
      </c>
      <c r="C329" s="11" t="s">
        <v>38</v>
      </c>
      <c r="D329" s="11" t="s">
        <v>352</v>
      </c>
      <c r="E329" s="11" t="s">
        <v>250</v>
      </c>
      <c r="F329" s="11"/>
      <c r="G329" s="34">
        <v>95</v>
      </c>
      <c r="H329" s="117">
        <v>703</v>
      </c>
      <c r="I329" s="34">
        <v>90</v>
      </c>
      <c r="J329" s="121"/>
      <c r="L329" s="7">
        <v>45226</v>
      </c>
      <c r="M329" s="11" t="s">
        <v>104</v>
      </c>
      <c r="N329" s="11" t="s">
        <v>41</v>
      </c>
      <c r="O329" s="7" t="s">
        <v>296</v>
      </c>
      <c r="P329" s="11" t="s">
        <v>88</v>
      </c>
      <c r="Q329" s="11">
        <v>8029094097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45184</v>
      </c>
      <c r="B330" s="11" t="s">
        <v>143</v>
      </c>
      <c r="C330" s="11" t="s">
        <v>47</v>
      </c>
      <c r="D330" s="11" t="s">
        <v>310</v>
      </c>
      <c r="E330" s="11" t="s">
        <v>26</v>
      </c>
      <c r="F330" s="101">
        <v>8028940073</v>
      </c>
      <c r="G330" s="138">
        <v>250</v>
      </c>
      <c r="H330" s="117"/>
      <c r="I330" s="34">
        <v>200</v>
      </c>
      <c r="J330" s="121"/>
      <c r="L330" s="7">
        <v>45226</v>
      </c>
      <c r="M330" s="11" t="s">
        <v>90</v>
      </c>
      <c r="N330" s="11" t="s">
        <v>55</v>
      </c>
      <c r="O330" s="7" t="s">
        <v>296</v>
      </c>
      <c r="P330" s="11" t="s">
        <v>88</v>
      </c>
      <c r="Q330" s="11">
        <v>8029094084</v>
      </c>
      <c r="R330" s="34">
        <v>175</v>
      </c>
      <c r="S330" s="176">
        <v>754</v>
      </c>
      <c r="T330" s="34">
        <v>150</v>
      </c>
    </row>
    <row r="331" spans="1:20" x14ac:dyDescent="0.25">
      <c r="A331" s="7">
        <v>45187</v>
      </c>
      <c r="B331" s="7" t="s">
        <v>30</v>
      </c>
      <c r="C331" s="7" t="s">
        <v>31</v>
      </c>
      <c r="D331" s="7" t="s">
        <v>310</v>
      </c>
      <c r="E331" s="7" t="s">
        <v>26</v>
      </c>
      <c r="F331" s="11">
        <v>8028945707</v>
      </c>
      <c r="G331" s="34">
        <v>250</v>
      </c>
      <c r="H331" s="178">
        <v>704</v>
      </c>
      <c r="I331" s="34">
        <v>200</v>
      </c>
      <c r="J331" s="121"/>
      <c r="L331" s="7">
        <v>45226</v>
      </c>
      <c r="M331" s="7" t="s">
        <v>343</v>
      </c>
      <c r="N331" s="7" t="s">
        <v>60</v>
      </c>
      <c r="O331" s="7" t="s">
        <v>296</v>
      </c>
      <c r="P331" s="11" t="s">
        <v>88</v>
      </c>
      <c r="Q331" s="11">
        <v>8029094068</v>
      </c>
      <c r="R331" s="34">
        <v>175</v>
      </c>
      <c r="S331" s="176">
        <v>754</v>
      </c>
      <c r="T331" s="34">
        <v>150</v>
      </c>
    </row>
    <row r="332" spans="1:20" x14ac:dyDescent="0.25">
      <c r="A332" s="7">
        <v>45187</v>
      </c>
      <c r="B332" s="11" t="s">
        <v>71</v>
      </c>
      <c r="C332" s="11" t="s">
        <v>55</v>
      </c>
      <c r="D332" s="11" t="s">
        <v>310</v>
      </c>
      <c r="E332" s="11" t="s">
        <v>26</v>
      </c>
      <c r="F332" s="11">
        <v>8028945650</v>
      </c>
      <c r="G332" s="34">
        <v>250</v>
      </c>
      <c r="H332" s="178">
        <v>704</v>
      </c>
      <c r="I332" s="34">
        <v>200</v>
      </c>
      <c r="J332" s="121"/>
      <c r="L332" s="7">
        <v>45226</v>
      </c>
      <c r="M332" s="11" t="s">
        <v>244</v>
      </c>
      <c r="N332" s="11" t="s">
        <v>31</v>
      </c>
      <c r="O332" s="11" t="s">
        <v>296</v>
      </c>
      <c r="P332" s="11" t="s">
        <v>88</v>
      </c>
      <c r="Q332" s="11">
        <v>8029094118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45187</v>
      </c>
      <c r="B333" s="7" t="s">
        <v>23</v>
      </c>
      <c r="C333" s="7" t="s">
        <v>24</v>
      </c>
      <c r="D333" s="7" t="s">
        <v>310</v>
      </c>
      <c r="E333" s="7" t="s">
        <v>26</v>
      </c>
      <c r="F333" s="11">
        <v>8028945656</v>
      </c>
      <c r="G333" s="34">
        <v>250</v>
      </c>
      <c r="H333" s="178">
        <v>704</v>
      </c>
      <c r="I333" s="34">
        <v>200</v>
      </c>
      <c r="J333" s="121"/>
      <c r="L333" s="7">
        <v>45229</v>
      </c>
      <c r="M333" s="7" t="s">
        <v>164</v>
      </c>
      <c r="N333" s="7" t="s">
        <v>58</v>
      </c>
      <c r="O333" s="7" t="s">
        <v>296</v>
      </c>
      <c r="P333" s="7" t="s">
        <v>88</v>
      </c>
      <c r="Q333" s="11">
        <v>8029101234</v>
      </c>
      <c r="R333" s="34">
        <v>250</v>
      </c>
      <c r="S333" s="176">
        <v>754</v>
      </c>
      <c r="T333" s="34">
        <v>200</v>
      </c>
    </row>
    <row r="334" spans="1:20" x14ac:dyDescent="0.25">
      <c r="A334" s="7">
        <v>45157</v>
      </c>
      <c r="B334" s="11" t="s">
        <v>143</v>
      </c>
      <c r="C334" s="11" t="s">
        <v>33</v>
      </c>
      <c r="D334" s="11" t="s">
        <v>310</v>
      </c>
      <c r="E334" s="11" t="s">
        <v>91</v>
      </c>
      <c r="F334" s="11">
        <v>8028947718</v>
      </c>
      <c r="G334" s="34">
        <v>175</v>
      </c>
      <c r="H334" s="178">
        <v>704</v>
      </c>
      <c r="I334" s="34">
        <v>150</v>
      </c>
      <c r="J334" s="121"/>
      <c r="L334" s="7">
        <v>45229</v>
      </c>
      <c r="M334" s="11" t="s">
        <v>144</v>
      </c>
      <c r="N334" s="11" t="s">
        <v>24</v>
      </c>
      <c r="O334" s="11" t="s">
        <v>296</v>
      </c>
      <c r="P334" s="11" t="s">
        <v>88</v>
      </c>
      <c r="Q334" s="11">
        <v>8029101241</v>
      </c>
      <c r="R334" s="34">
        <v>250</v>
      </c>
      <c r="S334" s="176">
        <v>754</v>
      </c>
      <c r="T334" s="34">
        <v>200</v>
      </c>
    </row>
    <row r="335" spans="1:20" x14ac:dyDescent="0.25">
      <c r="A335" s="7">
        <v>45188</v>
      </c>
      <c r="B335" s="11" t="s">
        <v>71</v>
      </c>
      <c r="C335" s="11" t="s">
        <v>55</v>
      </c>
      <c r="D335" s="11" t="s">
        <v>310</v>
      </c>
      <c r="E335" s="11" t="s">
        <v>91</v>
      </c>
      <c r="F335" s="11">
        <v>8028947721</v>
      </c>
      <c r="G335" s="34">
        <v>175</v>
      </c>
      <c r="H335" s="178">
        <v>704</v>
      </c>
      <c r="I335" s="34">
        <v>150</v>
      </c>
      <c r="J335" s="121"/>
      <c r="L335" s="7">
        <v>45229</v>
      </c>
      <c r="M335" s="11" t="s">
        <v>90</v>
      </c>
      <c r="N335" s="11" t="s">
        <v>41</v>
      </c>
      <c r="O335" s="11" t="s">
        <v>296</v>
      </c>
      <c r="P335" s="11" t="s">
        <v>88</v>
      </c>
      <c r="Q335" s="11">
        <v>8029101244</v>
      </c>
      <c r="R335" s="34">
        <v>250</v>
      </c>
      <c r="S335" s="176">
        <v>754</v>
      </c>
      <c r="T335" s="34">
        <v>200</v>
      </c>
    </row>
    <row r="336" spans="1:20" x14ac:dyDescent="0.25">
      <c r="A336" s="7">
        <v>45189</v>
      </c>
      <c r="B336" s="11" t="s">
        <v>71</v>
      </c>
      <c r="C336" s="11" t="s">
        <v>55</v>
      </c>
      <c r="D336" s="11" t="s">
        <v>310</v>
      </c>
      <c r="E336" s="11" t="s">
        <v>26</v>
      </c>
      <c r="F336" s="11">
        <v>8028955411</v>
      </c>
      <c r="G336" s="34">
        <v>175</v>
      </c>
      <c r="H336" s="178">
        <v>704</v>
      </c>
      <c r="I336" s="34">
        <v>150</v>
      </c>
      <c r="J336" s="121"/>
      <c r="L336" s="7">
        <v>45229</v>
      </c>
      <c r="M336" s="11" t="s">
        <v>104</v>
      </c>
      <c r="N336" s="11" t="s">
        <v>33</v>
      </c>
      <c r="O336" s="11" t="s">
        <v>296</v>
      </c>
      <c r="P336" s="11" t="s">
        <v>88</v>
      </c>
      <c r="Q336" s="11">
        <v>8029097027</v>
      </c>
      <c r="R336" s="34">
        <v>175</v>
      </c>
      <c r="S336" s="176">
        <v>754</v>
      </c>
      <c r="T336" s="34">
        <v>150</v>
      </c>
    </row>
    <row r="337" spans="1:20" x14ac:dyDescent="0.25">
      <c r="A337" s="7">
        <v>45189</v>
      </c>
      <c r="B337" s="11" t="s">
        <v>30</v>
      </c>
      <c r="C337" s="11" t="s">
        <v>31</v>
      </c>
      <c r="D337" s="11" t="s">
        <v>310</v>
      </c>
      <c r="E337" s="11" t="s">
        <v>26</v>
      </c>
      <c r="F337" s="8">
        <v>8028955402</v>
      </c>
      <c r="G337" s="34">
        <v>250</v>
      </c>
      <c r="H337" s="178">
        <v>704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45189</v>
      </c>
      <c r="B338" s="11" t="s">
        <v>23</v>
      </c>
      <c r="C338" s="11" t="s">
        <v>24</v>
      </c>
      <c r="D338" s="11" t="s">
        <v>310</v>
      </c>
      <c r="E338" s="11" t="s">
        <v>26</v>
      </c>
      <c r="F338" s="11">
        <v>8028955416</v>
      </c>
      <c r="G338" s="34">
        <v>250</v>
      </c>
      <c r="H338" s="178">
        <v>704</v>
      </c>
      <c r="I338" s="34">
        <v>200</v>
      </c>
      <c r="J338" s="121"/>
      <c r="L338" s="7"/>
      <c r="M338" s="11"/>
      <c r="N338" s="11"/>
      <c r="O338" s="11"/>
      <c r="P338" s="11"/>
      <c r="Q338" s="11"/>
      <c r="R338" s="34"/>
      <c r="S338" s="34"/>
      <c r="T338" s="34"/>
    </row>
    <row r="339" spans="1:20" x14ac:dyDescent="0.25">
      <c r="A339" s="7">
        <v>45191</v>
      </c>
      <c r="B339" s="11" t="s">
        <v>143</v>
      </c>
      <c r="C339" s="11" t="s">
        <v>47</v>
      </c>
      <c r="D339" s="11" t="s">
        <v>310</v>
      </c>
      <c r="E339" s="11" t="s">
        <v>26</v>
      </c>
      <c r="F339" s="12">
        <v>8028965489</v>
      </c>
      <c r="G339" s="34">
        <v>250</v>
      </c>
      <c r="H339" s="179">
        <v>715</v>
      </c>
      <c r="I339" s="34">
        <v>200</v>
      </c>
      <c r="J339" s="121"/>
      <c r="L339" s="7"/>
      <c r="M339" s="11"/>
      <c r="N339" s="11"/>
      <c r="O339" s="11"/>
      <c r="P339" s="11"/>
      <c r="Q339" s="11"/>
      <c r="R339" s="34"/>
      <c r="S339" s="34"/>
      <c r="T339" s="34"/>
    </row>
    <row r="340" spans="1:20" x14ac:dyDescent="0.25">
      <c r="A340" s="7">
        <v>45194</v>
      </c>
      <c r="B340" s="11" t="s">
        <v>94</v>
      </c>
      <c r="C340" s="11" t="s">
        <v>58</v>
      </c>
      <c r="D340" s="11" t="s">
        <v>310</v>
      </c>
      <c r="E340" s="11" t="s">
        <v>26</v>
      </c>
      <c r="F340" s="180">
        <v>8028972126</v>
      </c>
      <c r="G340" s="34">
        <v>250</v>
      </c>
      <c r="H340" s="179">
        <v>715</v>
      </c>
      <c r="I340" s="34">
        <v>200</v>
      </c>
      <c r="J340" s="121"/>
      <c r="L340" s="7"/>
      <c r="M340" s="11"/>
      <c r="N340" s="11"/>
      <c r="O340" s="11"/>
      <c r="P340" s="11"/>
      <c r="Q340" s="11"/>
      <c r="R340" s="34"/>
      <c r="S340" s="34"/>
      <c r="T340" s="34"/>
    </row>
    <row r="341" spans="1:20" x14ac:dyDescent="0.25">
      <c r="A341" s="15">
        <v>45194</v>
      </c>
      <c r="B341" s="16" t="s">
        <v>30</v>
      </c>
      <c r="C341" s="16" t="s">
        <v>31</v>
      </c>
      <c r="D341" s="16" t="s">
        <v>310</v>
      </c>
      <c r="E341" s="11" t="s">
        <v>26</v>
      </c>
      <c r="F341" s="148">
        <v>8028972066</v>
      </c>
      <c r="G341" s="34">
        <v>250</v>
      </c>
      <c r="H341" s="179">
        <v>715</v>
      </c>
      <c r="I341" s="22">
        <v>200</v>
      </c>
      <c r="J341" s="64"/>
      <c r="L341" s="15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45194</v>
      </c>
      <c r="B342" s="16" t="s">
        <v>143</v>
      </c>
      <c r="C342" s="16" t="s">
        <v>33</v>
      </c>
      <c r="D342" s="16" t="s">
        <v>310</v>
      </c>
      <c r="E342" s="11" t="s">
        <v>26</v>
      </c>
      <c r="F342" s="11">
        <v>8028972104</v>
      </c>
      <c r="G342" s="34">
        <v>250</v>
      </c>
      <c r="H342" s="179">
        <v>715</v>
      </c>
      <c r="I342" s="22">
        <v>200</v>
      </c>
      <c r="J342" s="64"/>
      <c r="L342" s="15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45194</v>
      </c>
      <c r="B343" s="16" t="s">
        <v>37</v>
      </c>
      <c r="C343" s="16" t="s">
        <v>38</v>
      </c>
      <c r="D343" s="16" t="s">
        <v>310</v>
      </c>
      <c r="E343" s="11" t="s">
        <v>26</v>
      </c>
      <c r="F343" s="148">
        <v>8028972138</v>
      </c>
      <c r="G343" s="34">
        <v>175</v>
      </c>
      <c r="H343" s="179">
        <v>715</v>
      </c>
      <c r="I343" s="22">
        <v>150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45195</v>
      </c>
      <c r="B344" s="16" t="s">
        <v>23</v>
      </c>
      <c r="C344" s="16" t="s">
        <v>24</v>
      </c>
      <c r="D344" s="16" t="s">
        <v>310</v>
      </c>
      <c r="E344" s="11" t="s">
        <v>91</v>
      </c>
      <c r="F344" s="11">
        <v>8028972879</v>
      </c>
      <c r="G344" s="34">
        <v>175</v>
      </c>
      <c r="H344" s="179">
        <v>715</v>
      </c>
      <c r="I344" s="22">
        <v>150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45195</v>
      </c>
      <c r="B345" s="16" t="s">
        <v>64</v>
      </c>
      <c r="C345" s="16" t="s">
        <v>38</v>
      </c>
      <c r="D345" s="16" t="s">
        <v>310</v>
      </c>
      <c r="E345" s="11" t="s">
        <v>91</v>
      </c>
      <c r="F345" s="11">
        <v>8028972882</v>
      </c>
      <c r="G345" s="34">
        <v>175</v>
      </c>
      <c r="H345" s="179">
        <v>715</v>
      </c>
      <c r="I345" s="22">
        <v>150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45195</v>
      </c>
      <c r="B346" s="16" t="s">
        <v>64</v>
      </c>
      <c r="C346" s="16" t="s">
        <v>33</v>
      </c>
      <c r="D346" s="16" t="s">
        <v>310</v>
      </c>
      <c r="E346" s="11" t="s">
        <v>354</v>
      </c>
      <c r="F346" s="11">
        <v>8028975988</v>
      </c>
      <c r="G346" s="34">
        <v>643.83000000000004</v>
      </c>
      <c r="H346" s="113">
        <v>733</v>
      </c>
      <c r="I346" s="22">
        <v>630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23</v>
      </c>
      <c r="C347" s="16" t="s">
        <v>24</v>
      </c>
      <c r="D347" s="16" t="s">
        <v>310</v>
      </c>
      <c r="E347" s="11" t="s">
        <v>88</v>
      </c>
      <c r="F347" s="11">
        <v>8028983135</v>
      </c>
      <c r="G347" s="34">
        <v>250</v>
      </c>
      <c r="H347" s="179">
        <v>715</v>
      </c>
      <c r="I347" s="22">
        <v>200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94</v>
      </c>
      <c r="C348" s="16" t="s">
        <v>58</v>
      </c>
      <c r="D348" s="16" t="s">
        <v>310</v>
      </c>
      <c r="E348" s="11" t="s">
        <v>88</v>
      </c>
      <c r="F348" s="11">
        <v>8028983124</v>
      </c>
      <c r="G348" s="34">
        <v>250</v>
      </c>
      <c r="H348" s="113">
        <v>733</v>
      </c>
      <c r="I348" s="22">
        <v>200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30</v>
      </c>
      <c r="C349" s="16" t="s">
        <v>31</v>
      </c>
      <c r="D349" s="16" t="s">
        <v>310</v>
      </c>
      <c r="E349" s="11" t="s">
        <v>88</v>
      </c>
      <c r="F349" s="11">
        <v>8028983017</v>
      </c>
      <c r="G349" s="34">
        <v>250</v>
      </c>
      <c r="H349" s="179">
        <v>715</v>
      </c>
      <c r="I349" s="22">
        <v>200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45196</v>
      </c>
      <c r="B350" s="16" t="s">
        <v>143</v>
      </c>
      <c r="C350" s="16" t="s">
        <v>47</v>
      </c>
      <c r="D350" s="16" t="s">
        <v>310</v>
      </c>
      <c r="E350" s="11" t="s">
        <v>56</v>
      </c>
      <c r="F350" s="11">
        <v>8028977678</v>
      </c>
      <c r="G350" s="34">
        <v>250</v>
      </c>
      <c r="H350" s="179">
        <v>715</v>
      </c>
      <c r="I350" s="22">
        <v>230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45196</v>
      </c>
      <c r="B351" s="16" t="s">
        <v>37</v>
      </c>
      <c r="C351" s="16" t="s">
        <v>38</v>
      </c>
      <c r="D351" s="16" t="s">
        <v>310</v>
      </c>
      <c r="E351" s="11" t="s">
        <v>56</v>
      </c>
      <c r="F351" s="11">
        <v>8028977682</v>
      </c>
      <c r="G351" s="34">
        <v>265</v>
      </c>
      <c r="H351" s="179">
        <v>715</v>
      </c>
      <c r="I351" s="22">
        <v>230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45196</v>
      </c>
      <c r="B352" s="16" t="s">
        <v>71</v>
      </c>
      <c r="C352" s="16" t="s">
        <v>55</v>
      </c>
      <c r="D352" s="16" t="s">
        <v>310</v>
      </c>
      <c r="E352" s="11" t="s">
        <v>88</v>
      </c>
      <c r="F352" s="11">
        <v>8028983141</v>
      </c>
      <c r="G352" s="34">
        <v>175</v>
      </c>
      <c r="H352" s="179">
        <v>715</v>
      </c>
      <c r="I352" s="22">
        <v>150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45197</v>
      </c>
      <c r="B353" s="16" t="s">
        <v>23</v>
      </c>
      <c r="C353" s="16" t="s">
        <v>24</v>
      </c>
      <c r="D353" s="16" t="s">
        <v>310</v>
      </c>
      <c r="E353" s="11" t="s">
        <v>355</v>
      </c>
      <c r="F353" s="11">
        <v>8028989968</v>
      </c>
      <c r="G353" s="34">
        <v>320.61</v>
      </c>
      <c r="H353" s="113">
        <v>733</v>
      </c>
      <c r="I353" s="22">
        <v>310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45197</v>
      </c>
      <c r="B354" s="16" t="s">
        <v>143</v>
      </c>
      <c r="C354" s="16" t="s">
        <v>41</v>
      </c>
      <c r="D354" s="16" t="s">
        <v>310</v>
      </c>
      <c r="E354" s="11" t="s">
        <v>355</v>
      </c>
      <c r="F354" s="11">
        <v>8028989962</v>
      </c>
      <c r="G354" s="34">
        <v>297.64999999999998</v>
      </c>
      <c r="H354" s="179">
        <v>715</v>
      </c>
      <c r="I354" s="22">
        <v>290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>
        <v>45197</v>
      </c>
      <c r="B355" s="16" t="s">
        <v>30</v>
      </c>
      <c r="C355" s="16" t="s">
        <v>31</v>
      </c>
      <c r="D355" s="16" t="s">
        <v>310</v>
      </c>
      <c r="E355" s="11" t="s">
        <v>356</v>
      </c>
      <c r="F355" s="11">
        <v>8028985907</v>
      </c>
      <c r="G355" s="34">
        <v>448.1</v>
      </c>
      <c r="H355" s="179">
        <v>715</v>
      </c>
      <c r="I355" s="22">
        <v>415</v>
      </c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>
        <v>45198</v>
      </c>
      <c r="B356" s="16" t="s">
        <v>71</v>
      </c>
      <c r="C356" s="16" t="s">
        <v>55</v>
      </c>
      <c r="D356" s="16" t="s">
        <v>310</v>
      </c>
      <c r="E356" s="11" t="s">
        <v>88</v>
      </c>
      <c r="F356" s="11">
        <v>8028994532</v>
      </c>
      <c r="G356" s="34">
        <v>250</v>
      </c>
      <c r="H356" s="179">
        <v>715</v>
      </c>
      <c r="I356" s="22">
        <v>200</v>
      </c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>
        <v>45198</v>
      </c>
      <c r="B357" s="16" t="s">
        <v>94</v>
      </c>
      <c r="C357" s="16" t="s">
        <v>58</v>
      </c>
      <c r="D357" s="16" t="s">
        <v>310</v>
      </c>
      <c r="E357" s="11" t="s">
        <v>88</v>
      </c>
      <c r="F357" s="11">
        <v>8028994506</v>
      </c>
      <c r="G357" s="34">
        <v>250</v>
      </c>
      <c r="H357" s="179">
        <v>715</v>
      </c>
      <c r="I357" s="22">
        <v>200</v>
      </c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106"/>
      <c r="I358" s="22"/>
      <c r="J358" s="64"/>
      <c r="L358" s="82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5"/>
      <c r="B359" s="16"/>
      <c r="C359" s="16"/>
      <c r="D359" s="16"/>
      <c r="E359" s="16"/>
      <c r="F359" s="16"/>
      <c r="G359" s="22"/>
      <c r="H359" s="22"/>
      <c r="I359" s="22"/>
      <c r="J359" s="64"/>
      <c r="L359" s="82"/>
      <c r="M359" s="16"/>
      <c r="N359" s="16"/>
      <c r="O359" s="16"/>
      <c r="P359" s="16"/>
      <c r="Q359" s="16"/>
      <c r="R359" s="22"/>
      <c r="S359" s="22"/>
      <c r="T359" s="22"/>
    </row>
    <row r="360" spans="1:20" x14ac:dyDescent="0.25">
      <c r="A360" s="15"/>
      <c r="B360" s="16"/>
      <c r="C360" s="16"/>
      <c r="D360" s="16"/>
      <c r="E360" s="16"/>
      <c r="F360" s="16"/>
      <c r="G360" s="22"/>
      <c r="H360" s="22"/>
      <c r="I360" s="22"/>
      <c r="J360" s="64"/>
      <c r="L360" s="82"/>
      <c r="M360" s="16"/>
      <c r="N360" s="16"/>
      <c r="O360" s="16"/>
      <c r="P360" s="16"/>
      <c r="Q360" s="16"/>
      <c r="R360" s="22"/>
      <c r="S360" s="22"/>
      <c r="T360" s="22"/>
    </row>
    <row r="361" spans="1:20" x14ac:dyDescent="0.25">
      <c r="A361" s="15"/>
      <c r="B361" s="16"/>
      <c r="C361" s="16"/>
      <c r="D361" s="16"/>
      <c r="E361" s="16"/>
      <c r="F361" s="16"/>
      <c r="G361" s="22"/>
      <c r="H361" s="22"/>
      <c r="I361" s="22"/>
      <c r="J361" s="64"/>
      <c r="L361" s="16"/>
      <c r="M361" s="16"/>
      <c r="N361" s="16"/>
      <c r="O361" s="16"/>
      <c r="P361" s="16"/>
      <c r="Q361" s="16"/>
      <c r="R361" s="22"/>
      <c r="S361" s="22"/>
      <c r="T361" s="22"/>
    </row>
    <row r="362" spans="1:20" x14ac:dyDescent="0.25">
      <c r="A362" s="16"/>
      <c r="B362" s="16"/>
      <c r="C362" s="16"/>
      <c r="D362" s="16"/>
      <c r="E362" s="16"/>
      <c r="F362" s="20" t="s">
        <v>13</v>
      </c>
      <c r="G362" s="21">
        <f>SUM(G292:G361)</f>
        <v>16911.059999999998</v>
      </c>
      <c r="H362" s="22"/>
      <c r="I362" s="24">
        <f>SUM(I292:I361)</f>
        <v>14850.25</v>
      </c>
      <c r="J362" s="62"/>
      <c r="L362" s="16"/>
      <c r="M362" s="16"/>
      <c r="N362" s="16"/>
      <c r="O362" s="16"/>
      <c r="P362" s="16"/>
      <c r="Q362" s="20" t="s">
        <v>13</v>
      </c>
      <c r="R362" s="21">
        <f>SUM(R292:R361)</f>
        <v>11626.49</v>
      </c>
      <c r="S362" s="22"/>
      <c r="T362" s="24">
        <f>SUM(T292:T361)</f>
        <v>9795</v>
      </c>
    </row>
    <row r="363" spans="1:20" x14ac:dyDescent="0.25">
      <c r="A363" s="16"/>
      <c r="B363" s="16"/>
      <c r="C363" s="16"/>
      <c r="D363" s="16"/>
      <c r="E363" s="16"/>
      <c r="F363" s="20" t="s">
        <v>299</v>
      </c>
      <c r="G363" s="21">
        <f>G362*0.97</f>
        <v>16403.728199999998</v>
      </c>
      <c r="H363" s="22"/>
      <c r="I363" s="22"/>
      <c r="J363" s="64"/>
      <c r="L363" s="16"/>
      <c r="M363" s="16"/>
      <c r="N363" s="16"/>
      <c r="O363" s="16"/>
      <c r="P363" s="16"/>
      <c r="Q363" s="20" t="s">
        <v>299</v>
      </c>
      <c r="R363" s="21">
        <f>R362*0.97</f>
        <v>11277.695299999999</v>
      </c>
      <c r="S363" s="22"/>
      <c r="T363" s="22"/>
    </row>
    <row r="364" spans="1:20" x14ac:dyDescent="0.25">
      <c r="A364" s="16"/>
      <c r="B364" s="16"/>
      <c r="C364" s="16"/>
      <c r="D364" s="16"/>
      <c r="E364" s="362" t="s">
        <v>17</v>
      </c>
      <c r="F364" s="362"/>
      <c r="G364" s="362"/>
      <c r="H364" s="362"/>
      <c r="I364" s="103">
        <f>G363-I362</f>
        <v>1553.4781999999977</v>
      </c>
      <c r="J364" s="122"/>
      <c r="L364" s="16"/>
      <c r="M364" s="16"/>
      <c r="N364" s="16"/>
      <c r="O364" s="16"/>
      <c r="P364" s="362" t="s">
        <v>17</v>
      </c>
      <c r="Q364" s="362"/>
      <c r="R364" s="362"/>
      <c r="S364" s="362"/>
      <c r="T364" s="103">
        <f>R363-T362</f>
        <v>1482.6952999999994</v>
      </c>
    </row>
    <row r="365" spans="1:20" x14ac:dyDescent="0.25">
      <c r="A365" s="16"/>
      <c r="B365" s="16"/>
      <c r="C365" s="16"/>
      <c r="D365" s="16"/>
      <c r="E365" s="16"/>
      <c r="F365" s="16"/>
      <c r="G365" s="22"/>
      <c r="H365" s="22"/>
      <c r="I365" s="22"/>
      <c r="J365" s="64"/>
      <c r="L365" s="16"/>
      <c r="M365" s="16"/>
      <c r="N365" s="16"/>
      <c r="O365" s="16"/>
      <c r="P365" s="16"/>
      <c r="Q365" s="16"/>
      <c r="R365" s="22"/>
      <c r="S365" s="22"/>
      <c r="T365" s="22"/>
    </row>
    <row r="366" spans="1:20" x14ac:dyDescent="0.25">
      <c r="G366" s="64"/>
      <c r="H366" s="64"/>
    </row>
    <row r="373" spans="1:20" ht="26.25" x14ac:dyDescent="0.4">
      <c r="C373" s="361" t="s">
        <v>102</v>
      </c>
      <c r="D373" s="361"/>
      <c r="E373" s="361"/>
      <c r="N373" s="361" t="s">
        <v>203</v>
      </c>
      <c r="O373" s="361"/>
      <c r="P373" s="361"/>
    </row>
    <row r="374" spans="1:20" x14ac:dyDescent="0.25">
      <c r="A374" s="4" t="s">
        <v>228</v>
      </c>
      <c r="B374" s="4" t="s">
        <v>3</v>
      </c>
      <c r="C374" s="4" t="s">
        <v>4</v>
      </c>
      <c r="D374" s="4" t="s">
        <v>5</v>
      </c>
      <c r="E374" s="4" t="s">
        <v>6</v>
      </c>
      <c r="F374" s="4" t="s">
        <v>293</v>
      </c>
      <c r="G374" s="4" t="s">
        <v>8</v>
      </c>
      <c r="H374" s="4"/>
      <c r="I374" s="4" t="s">
        <v>295</v>
      </c>
      <c r="J374" s="120"/>
      <c r="L374" s="4" t="s">
        <v>228</v>
      </c>
      <c r="M374" s="4" t="s">
        <v>3</v>
      </c>
      <c r="N374" s="4" t="s">
        <v>4</v>
      </c>
      <c r="O374" s="4" t="s">
        <v>5</v>
      </c>
      <c r="P374" s="4" t="s">
        <v>6</v>
      </c>
      <c r="Q374" s="4" t="s">
        <v>293</v>
      </c>
      <c r="R374" s="4" t="s">
        <v>8</v>
      </c>
      <c r="S374" s="4"/>
      <c r="T374" s="4" t="s">
        <v>295</v>
      </c>
    </row>
    <row r="375" spans="1:20" x14ac:dyDescent="0.25">
      <c r="A375" s="15">
        <v>45231</v>
      </c>
      <c r="B375" s="16" t="s">
        <v>144</v>
      </c>
      <c r="C375" s="16" t="s">
        <v>24</v>
      </c>
      <c r="D375" s="16" t="s">
        <v>296</v>
      </c>
      <c r="E375" s="11" t="s">
        <v>88</v>
      </c>
      <c r="F375" s="11">
        <v>8029111800</v>
      </c>
      <c r="G375" s="22">
        <v>250</v>
      </c>
      <c r="H375" s="176">
        <v>754</v>
      </c>
      <c r="I375" s="22">
        <v>200</v>
      </c>
      <c r="J375" s="64"/>
      <c r="L375" s="15">
        <v>45264</v>
      </c>
      <c r="M375" s="16" t="s">
        <v>164</v>
      </c>
      <c r="N375" s="16" t="s">
        <v>58</v>
      </c>
      <c r="O375" s="16" t="s">
        <v>296</v>
      </c>
      <c r="P375" s="16" t="s">
        <v>88</v>
      </c>
      <c r="Q375" s="11">
        <v>8029225418</v>
      </c>
      <c r="R375" s="22">
        <v>250</v>
      </c>
      <c r="S375" s="181">
        <v>803</v>
      </c>
      <c r="T375" s="22">
        <v>200</v>
      </c>
    </row>
    <row r="376" spans="1:20" x14ac:dyDescent="0.25">
      <c r="A376" s="15">
        <v>45233</v>
      </c>
      <c r="B376" s="16" t="s">
        <v>357</v>
      </c>
      <c r="C376" s="16" t="s">
        <v>205</v>
      </c>
      <c r="D376" s="16" t="s">
        <v>296</v>
      </c>
      <c r="E376" s="11" t="s">
        <v>88</v>
      </c>
      <c r="F376" s="11">
        <v>8029117281</v>
      </c>
      <c r="G376" s="22">
        <v>250</v>
      </c>
      <c r="H376" s="176">
        <v>754</v>
      </c>
      <c r="I376" s="22">
        <v>200</v>
      </c>
      <c r="J376" s="64"/>
      <c r="L376" s="15">
        <v>45264</v>
      </c>
      <c r="M376" s="16" t="s">
        <v>144</v>
      </c>
      <c r="N376" s="16" t="s">
        <v>24</v>
      </c>
      <c r="O376" s="16" t="s">
        <v>296</v>
      </c>
      <c r="P376" s="16" t="s">
        <v>88</v>
      </c>
      <c r="Q376" s="11">
        <v>8029225409</v>
      </c>
      <c r="R376" s="22">
        <v>250</v>
      </c>
      <c r="S376" s="181">
        <v>803</v>
      </c>
      <c r="T376" s="22">
        <v>200</v>
      </c>
    </row>
    <row r="377" spans="1:20" x14ac:dyDescent="0.25">
      <c r="A377" s="15">
        <v>45236</v>
      </c>
      <c r="B377" s="16" t="s">
        <v>116</v>
      </c>
      <c r="C377" s="16" t="s">
        <v>31</v>
      </c>
      <c r="D377" s="16" t="s">
        <v>296</v>
      </c>
      <c r="E377" s="16" t="s">
        <v>88</v>
      </c>
      <c r="F377" s="11">
        <v>8029118175</v>
      </c>
      <c r="G377" s="22">
        <v>250</v>
      </c>
      <c r="H377" s="150">
        <v>763</v>
      </c>
      <c r="I377" s="22">
        <v>200</v>
      </c>
      <c r="J377" s="64"/>
      <c r="L377" s="15">
        <v>45264</v>
      </c>
      <c r="M377" s="16" t="s">
        <v>104</v>
      </c>
      <c r="N377" s="16" t="s">
        <v>47</v>
      </c>
      <c r="O377" s="16" t="s">
        <v>296</v>
      </c>
      <c r="P377" s="16" t="s">
        <v>88</v>
      </c>
      <c r="Q377" s="11">
        <v>8029225412</v>
      </c>
      <c r="R377" s="22">
        <v>250</v>
      </c>
      <c r="S377" s="181">
        <v>803</v>
      </c>
      <c r="T377" s="22">
        <v>200</v>
      </c>
    </row>
    <row r="378" spans="1:20" x14ac:dyDescent="0.25">
      <c r="A378" s="15">
        <v>45236</v>
      </c>
      <c r="B378" s="16" t="s">
        <v>90</v>
      </c>
      <c r="C378" s="16" t="s">
        <v>55</v>
      </c>
      <c r="D378" s="16" t="s">
        <v>296</v>
      </c>
      <c r="E378" s="16" t="s">
        <v>88</v>
      </c>
      <c r="F378" s="11">
        <v>8029122891</v>
      </c>
      <c r="G378" s="22">
        <v>175</v>
      </c>
      <c r="H378" s="150">
        <v>763</v>
      </c>
      <c r="I378" s="22">
        <v>150</v>
      </c>
      <c r="J378" s="64"/>
      <c r="L378" s="15">
        <v>45266</v>
      </c>
      <c r="M378" s="16" t="s">
        <v>116</v>
      </c>
      <c r="N378" s="16" t="s">
        <v>31</v>
      </c>
      <c r="O378" s="16" t="s">
        <v>296</v>
      </c>
      <c r="P378" s="16" t="s">
        <v>88</v>
      </c>
      <c r="Q378" s="11">
        <v>8029234971</v>
      </c>
      <c r="R378" s="22">
        <v>310</v>
      </c>
      <c r="S378" s="181">
        <v>803</v>
      </c>
      <c r="T378" s="22">
        <v>250</v>
      </c>
    </row>
    <row r="379" spans="1:20" x14ac:dyDescent="0.25">
      <c r="A379" s="7">
        <v>45237</v>
      </c>
      <c r="B379" s="11" t="s">
        <v>90</v>
      </c>
      <c r="C379" s="11" t="s">
        <v>55</v>
      </c>
      <c r="D379" s="11" t="s">
        <v>296</v>
      </c>
      <c r="E379" s="11" t="s">
        <v>91</v>
      </c>
      <c r="F379" s="11">
        <v>8029125293</v>
      </c>
      <c r="G379" s="34">
        <v>175</v>
      </c>
      <c r="H379" s="150">
        <v>763</v>
      </c>
      <c r="I379" s="34">
        <v>150</v>
      </c>
      <c r="J379" s="121"/>
      <c r="L379" s="7">
        <v>45266</v>
      </c>
      <c r="M379" s="11" t="s">
        <v>104</v>
      </c>
      <c r="N379" s="11" t="s">
        <v>47</v>
      </c>
      <c r="O379" s="11" t="s">
        <v>296</v>
      </c>
      <c r="P379" s="11" t="s">
        <v>88</v>
      </c>
      <c r="Q379" s="11">
        <v>8029234998</v>
      </c>
      <c r="R379" s="34">
        <v>310</v>
      </c>
      <c r="S379" s="181">
        <v>803</v>
      </c>
      <c r="T379" s="34">
        <v>250</v>
      </c>
    </row>
    <row r="380" spans="1:20" x14ac:dyDescent="0.25">
      <c r="A380" s="7">
        <v>45238</v>
      </c>
      <c r="B380" s="11" t="s">
        <v>164</v>
      </c>
      <c r="C380" s="11" t="s">
        <v>58</v>
      </c>
      <c r="D380" s="11" t="s">
        <v>296</v>
      </c>
      <c r="E380" s="11" t="s">
        <v>88</v>
      </c>
      <c r="F380" s="11">
        <v>8029131918</v>
      </c>
      <c r="G380" s="34">
        <v>250</v>
      </c>
      <c r="H380" s="150">
        <v>763</v>
      </c>
      <c r="I380" s="34">
        <v>200</v>
      </c>
      <c r="J380" s="121"/>
      <c r="L380" s="7">
        <v>45268</v>
      </c>
      <c r="M380" s="11" t="s">
        <v>90</v>
      </c>
      <c r="N380" s="11" t="s">
        <v>55</v>
      </c>
      <c r="O380" s="11" t="s">
        <v>296</v>
      </c>
      <c r="P380" s="11" t="s">
        <v>88</v>
      </c>
      <c r="Q380" s="11">
        <v>8029244676</v>
      </c>
      <c r="R380" s="34">
        <v>250</v>
      </c>
      <c r="S380" s="181">
        <v>803</v>
      </c>
      <c r="T380" s="34">
        <v>200</v>
      </c>
    </row>
    <row r="381" spans="1:20" x14ac:dyDescent="0.25">
      <c r="A381" s="7">
        <v>45238</v>
      </c>
      <c r="B381" s="11" t="s">
        <v>104</v>
      </c>
      <c r="C381" s="11" t="s">
        <v>41</v>
      </c>
      <c r="D381" s="11" t="s">
        <v>296</v>
      </c>
      <c r="E381" s="11" t="s">
        <v>88</v>
      </c>
      <c r="F381" s="11">
        <v>8029131934</v>
      </c>
      <c r="G381" s="34">
        <v>250</v>
      </c>
      <c r="H381" s="150">
        <v>763</v>
      </c>
      <c r="I381" s="34">
        <v>200</v>
      </c>
      <c r="J381" s="121"/>
      <c r="L381" s="7">
        <v>45268</v>
      </c>
      <c r="M381" s="11" t="s">
        <v>116</v>
      </c>
      <c r="N381" s="11" t="s">
        <v>31</v>
      </c>
      <c r="O381" s="11" t="s">
        <v>296</v>
      </c>
      <c r="P381" s="11" t="s">
        <v>88</v>
      </c>
      <c r="Q381" s="11">
        <v>8029244750</v>
      </c>
      <c r="R381" s="34">
        <v>175</v>
      </c>
      <c r="S381" s="181">
        <v>803</v>
      </c>
      <c r="T381" s="34">
        <v>150</v>
      </c>
    </row>
    <row r="382" spans="1:20" x14ac:dyDescent="0.25">
      <c r="A382" s="7">
        <v>45240</v>
      </c>
      <c r="B382" s="11" t="s">
        <v>164</v>
      </c>
      <c r="C382" s="11" t="s">
        <v>58</v>
      </c>
      <c r="D382" s="11" t="s">
        <v>296</v>
      </c>
      <c r="E382" s="11" t="s">
        <v>88</v>
      </c>
      <c r="F382" s="11">
        <v>8029141887</v>
      </c>
      <c r="G382" s="34">
        <v>250</v>
      </c>
      <c r="H382" s="150">
        <v>763</v>
      </c>
      <c r="I382" s="34">
        <v>200</v>
      </c>
      <c r="J382" s="121"/>
      <c r="L382" s="7">
        <v>45268</v>
      </c>
      <c r="M382" s="11" t="s">
        <v>164</v>
      </c>
      <c r="N382" s="11" t="s">
        <v>58</v>
      </c>
      <c r="O382" s="11" t="s">
        <v>296</v>
      </c>
      <c r="P382" s="11" t="s">
        <v>353</v>
      </c>
      <c r="Q382" s="11">
        <v>8029244973</v>
      </c>
      <c r="R382" s="34">
        <v>643.83000000000004</v>
      </c>
      <c r="S382" s="182">
        <v>811</v>
      </c>
      <c r="T382" s="34">
        <v>610</v>
      </c>
    </row>
    <row r="383" spans="1:20" x14ac:dyDescent="0.25">
      <c r="A383" s="7">
        <v>45240</v>
      </c>
      <c r="B383" s="11" t="s">
        <v>116</v>
      </c>
      <c r="C383" s="11" t="s">
        <v>358</v>
      </c>
      <c r="D383" s="11" t="s">
        <v>296</v>
      </c>
      <c r="E383" s="11" t="s">
        <v>88</v>
      </c>
      <c r="F383" s="11">
        <v>8029141892</v>
      </c>
      <c r="G383" s="34">
        <v>250</v>
      </c>
      <c r="H383" s="150">
        <v>763</v>
      </c>
      <c r="I383" s="34">
        <v>200</v>
      </c>
      <c r="J383" s="121"/>
      <c r="L383" s="7">
        <v>45271</v>
      </c>
      <c r="M383" s="11" t="s">
        <v>116</v>
      </c>
      <c r="N383" s="11" t="s">
        <v>31</v>
      </c>
      <c r="O383" s="11" t="s">
        <v>296</v>
      </c>
      <c r="P383" s="11" t="s">
        <v>88</v>
      </c>
      <c r="Q383" s="11">
        <v>8029251193</v>
      </c>
      <c r="R383" s="34">
        <v>250</v>
      </c>
      <c r="S383" s="182">
        <v>811</v>
      </c>
      <c r="T383" s="34">
        <v>200</v>
      </c>
    </row>
    <row r="384" spans="1:20" x14ac:dyDescent="0.25">
      <c r="A384" s="7">
        <v>45240</v>
      </c>
      <c r="B384" s="11" t="s">
        <v>104</v>
      </c>
      <c r="C384" s="11" t="s">
        <v>41</v>
      </c>
      <c r="D384" s="11" t="s">
        <v>296</v>
      </c>
      <c r="E384" s="11" t="s">
        <v>88</v>
      </c>
      <c r="F384" s="11">
        <v>8029141908</v>
      </c>
      <c r="G384" s="34">
        <v>250</v>
      </c>
      <c r="H384" s="150">
        <v>763</v>
      </c>
      <c r="I384" s="34">
        <v>200</v>
      </c>
      <c r="J384" s="121"/>
      <c r="L384" s="7">
        <v>45271</v>
      </c>
      <c r="M384" s="11" t="s">
        <v>144</v>
      </c>
      <c r="N384" s="11" t="s">
        <v>24</v>
      </c>
      <c r="O384" s="11" t="s">
        <v>296</v>
      </c>
      <c r="P384" s="11" t="s">
        <v>88</v>
      </c>
      <c r="Q384" s="11">
        <v>8029251168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164</v>
      </c>
      <c r="C385" s="11" t="s">
        <v>58</v>
      </c>
      <c r="D385" s="11" t="s">
        <v>296</v>
      </c>
      <c r="E385" s="11" t="s">
        <v>88</v>
      </c>
      <c r="F385" s="11">
        <v>8029147671</v>
      </c>
      <c r="G385" s="34">
        <v>250</v>
      </c>
      <c r="H385" s="183">
        <v>769</v>
      </c>
      <c r="I385" s="34">
        <v>200</v>
      </c>
      <c r="J385" s="121"/>
      <c r="L385" s="7">
        <v>45271</v>
      </c>
      <c r="M385" s="11" t="s">
        <v>90</v>
      </c>
      <c r="N385" s="11" t="s">
        <v>55</v>
      </c>
      <c r="O385" s="11" t="s">
        <v>296</v>
      </c>
      <c r="P385" s="11" t="s">
        <v>88</v>
      </c>
      <c r="Q385" s="11">
        <v>8029251177</v>
      </c>
      <c r="R385" s="34">
        <v>250</v>
      </c>
      <c r="S385" s="182">
        <v>811</v>
      </c>
      <c r="T385" s="34">
        <v>200</v>
      </c>
    </row>
    <row r="386" spans="1:20" x14ac:dyDescent="0.25">
      <c r="A386" s="7">
        <v>45243</v>
      </c>
      <c r="B386" s="11" t="s">
        <v>116</v>
      </c>
      <c r="C386" s="11" t="s">
        <v>31</v>
      </c>
      <c r="D386" s="11" t="s">
        <v>296</v>
      </c>
      <c r="E386" s="11" t="s">
        <v>88</v>
      </c>
      <c r="F386" s="11">
        <v>8029147658</v>
      </c>
      <c r="G386" s="34">
        <v>250</v>
      </c>
      <c r="H386" s="183">
        <v>769</v>
      </c>
      <c r="I386" s="34">
        <v>200</v>
      </c>
      <c r="J386" s="121"/>
      <c r="L386" s="7">
        <v>45271</v>
      </c>
      <c r="M386" s="11" t="s">
        <v>104</v>
      </c>
      <c r="N386" s="11" t="s">
        <v>41</v>
      </c>
      <c r="O386" s="11" t="s">
        <v>296</v>
      </c>
      <c r="P386" s="11" t="s">
        <v>88</v>
      </c>
      <c r="Q386" s="11">
        <v>8029251212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45243</v>
      </c>
      <c r="B387" s="11" t="s">
        <v>144</v>
      </c>
      <c r="C387" s="11" t="s">
        <v>24</v>
      </c>
      <c r="D387" s="11" t="s">
        <v>296</v>
      </c>
      <c r="E387" s="11" t="s">
        <v>88</v>
      </c>
      <c r="F387" s="11">
        <v>8029147696</v>
      </c>
      <c r="G387" s="34">
        <v>250</v>
      </c>
      <c r="H387" s="183">
        <v>769</v>
      </c>
      <c r="I387" s="34">
        <v>200</v>
      </c>
      <c r="J387" s="121"/>
      <c r="L387" s="7">
        <v>45272</v>
      </c>
      <c r="M387" s="11" t="s">
        <v>164</v>
      </c>
      <c r="N387" s="11" t="s">
        <v>58</v>
      </c>
      <c r="O387" s="11" t="s">
        <v>296</v>
      </c>
      <c r="P387" s="11" t="s">
        <v>91</v>
      </c>
      <c r="Q387" s="11">
        <v>8029254338</v>
      </c>
      <c r="R387" s="34">
        <v>250</v>
      </c>
      <c r="S387" s="182">
        <v>811</v>
      </c>
      <c r="T387" s="34">
        <v>200</v>
      </c>
    </row>
    <row r="388" spans="1:20" x14ac:dyDescent="0.25">
      <c r="A388" s="7">
        <v>45243</v>
      </c>
      <c r="B388" s="11" t="s">
        <v>90</v>
      </c>
      <c r="C388" s="11" t="s">
        <v>55</v>
      </c>
      <c r="D388" s="11" t="s">
        <v>296</v>
      </c>
      <c r="E388" s="11" t="s">
        <v>88</v>
      </c>
      <c r="F388" s="11">
        <v>8029147687</v>
      </c>
      <c r="G388" s="34">
        <v>250</v>
      </c>
      <c r="H388" s="183">
        <v>769</v>
      </c>
      <c r="I388" s="34">
        <v>200</v>
      </c>
      <c r="J388" s="121"/>
      <c r="L388" s="7">
        <v>45272</v>
      </c>
      <c r="M388" s="11" t="s">
        <v>90</v>
      </c>
      <c r="N388" s="11" t="s">
        <v>55</v>
      </c>
      <c r="O388" s="11" t="s">
        <v>296</v>
      </c>
      <c r="P388" s="11" t="s">
        <v>91</v>
      </c>
      <c r="Q388" s="11">
        <v>8029254336</v>
      </c>
      <c r="R388" s="34">
        <v>250</v>
      </c>
      <c r="S388" s="182">
        <v>811</v>
      </c>
      <c r="T388" s="34">
        <v>150</v>
      </c>
    </row>
    <row r="389" spans="1:20" x14ac:dyDescent="0.25">
      <c r="A389" s="7">
        <v>45244</v>
      </c>
      <c r="B389" s="11" t="s">
        <v>144</v>
      </c>
      <c r="C389" s="11" t="s">
        <v>24</v>
      </c>
      <c r="D389" s="11" t="s">
        <v>296</v>
      </c>
      <c r="E389" s="11" t="s">
        <v>91</v>
      </c>
      <c r="F389" s="11">
        <v>8029149052</v>
      </c>
      <c r="G389" s="34">
        <v>175</v>
      </c>
      <c r="H389" s="183">
        <v>769</v>
      </c>
      <c r="I389" s="34">
        <v>150</v>
      </c>
      <c r="J389" s="121"/>
      <c r="K389" s="12"/>
      <c r="L389" s="7">
        <v>45272</v>
      </c>
      <c r="M389" s="11" t="s">
        <v>116</v>
      </c>
      <c r="N389" s="11" t="s">
        <v>31</v>
      </c>
      <c r="O389" s="11" t="s">
        <v>296</v>
      </c>
      <c r="P389" s="11" t="s">
        <v>91</v>
      </c>
      <c r="Q389" s="11">
        <v>8029256846</v>
      </c>
      <c r="R389" s="34">
        <v>175</v>
      </c>
      <c r="S389" s="182">
        <v>811</v>
      </c>
      <c r="T389" s="34">
        <v>150</v>
      </c>
    </row>
    <row r="390" spans="1:20" x14ac:dyDescent="0.25">
      <c r="A390" s="7">
        <v>45244</v>
      </c>
      <c r="B390" s="11" t="s">
        <v>90</v>
      </c>
      <c r="C390" s="11" t="s">
        <v>55</v>
      </c>
      <c r="D390" s="11" t="s">
        <v>296</v>
      </c>
      <c r="E390" s="11" t="s">
        <v>91</v>
      </c>
      <c r="F390" s="11">
        <v>8029152462</v>
      </c>
      <c r="G390" s="34">
        <v>175</v>
      </c>
      <c r="H390" s="183">
        <v>769</v>
      </c>
      <c r="I390" s="34">
        <v>150</v>
      </c>
      <c r="J390" s="121"/>
      <c r="K390" s="12"/>
      <c r="L390" s="7">
        <v>45273</v>
      </c>
      <c r="M390" s="11" t="s">
        <v>122</v>
      </c>
      <c r="N390" s="11" t="s">
        <v>123</v>
      </c>
      <c r="O390" s="11" t="s">
        <v>296</v>
      </c>
      <c r="P390" s="11" t="s">
        <v>56</v>
      </c>
      <c r="Q390" s="11">
        <v>8029259873</v>
      </c>
      <c r="R390" s="34">
        <v>250</v>
      </c>
      <c r="S390" s="113">
        <v>815</v>
      </c>
      <c r="T390" s="34">
        <v>220</v>
      </c>
    </row>
    <row r="391" spans="1:20" x14ac:dyDescent="0.25">
      <c r="A391" s="7">
        <v>45245</v>
      </c>
      <c r="B391" s="11" t="s">
        <v>164</v>
      </c>
      <c r="C391" s="11" t="s">
        <v>58</v>
      </c>
      <c r="D391" s="11" t="s">
        <v>296</v>
      </c>
      <c r="E391" s="11" t="s">
        <v>359</v>
      </c>
      <c r="F391" s="11">
        <v>8029155195</v>
      </c>
      <c r="G391" s="34">
        <v>694.78</v>
      </c>
      <c r="H391" s="183">
        <v>769</v>
      </c>
      <c r="I391" s="34">
        <v>650</v>
      </c>
      <c r="J391" s="121"/>
      <c r="L391" s="7">
        <v>45273</v>
      </c>
      <c r="M391" s="11" t="s">
        <v>90</v>
      </c>
      <c r="N391" s="11" t="s">
        <v>41</v>
      </c>
      <c r="O391" s="11" t="s">
        <v>296</v>
      </c>
      <c r="P391" s="11" t="s">
        <v>56</v>
      </c>
      <c r="Q391" s="11">
        <v>8029259872</v>
      </c>
      <c r="R391" s="34">
        <v>250</v>
      </c>
      <c r="S391" s="113">
        <v>815</v>
      </c>
      <c r="T391" s="34">
        <v>220</v>
      </c>
    </row>
    <row r="392" spans="1:20" x14ac:dyDescent="0.25">
      <c r="A392" s="7">
        <v>45245</v>
      </c>
      <c r="B392" s="11" t="s">
        <v>116</v>
      </c>
      <c r="C392" s="11" t="s">
        <v>31</v>
      </c>
      <c r="D392" s="11" t="s">
        <v>296</v>
      </c>
      <c r="E392" s="11" t="s">
        <v>88</v>
      </c>
      <c r="F392" s="11">
        <v>8029156337</v>
      </c>
      <c r="G392" s="34">
        <v>250</v>
      </c>
      <c r="H392" s="183">
        <v>769</v>
      </c>
      <c r="I392" s="34">
        <v>200</v>
      </c>
      <c r="J392" s="121"/>
      <c r="L392" s="7">
        <v>45273</v>
      </c>
      <c r="M392" s="11" t="s">
        <v>164</v>
      </c>
      <c r="N392" s="11" t="s">
        <v>58</v>
      </c>
      <c r="O392" s="11" t="s">
        <v>296</v>
      </c>
      <c r="P392" s="11" t="s">
        <v>88</v>
      </c>
      <c r="Q392" s="11">
        <v>8029262607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45245</v>
      </c>
      <c r="B393" s="11" t="s">
        <v>144</v>
      </c>
      <c r="C393" s="11" t="s">
        <v>24</v>
      </c>
      <c r="D393" s="11" t="s">
        <v>296</v>
      </c>
      <c r="E393" s="11" t="s">
        <v>88</v>
      </c>
      <c r="F393" s="11">
        <v>8029156326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144</v>
      </c>
      <c r="N393" s="11" t="s">
        <v>24</v>
      </c>
      <c r="O393" s="11" t="s">
        <v>296</v>
      </c>
      <c r="P393" s="11" t="s">
        <v>88</v>
      </c>
      <c r="Q393" s="11">
        <v>8029262597</v>
      </c>
      <c r="R393" s="34">
        <v>250</v>
      </c>
      <c r="S393" s="182">
        <v>811</v>
      </c>
      <c r="T393" s="34">
        <v>200</v>
      </c>
    </row>
    <row r="394" spans="1:20" x14ac:dyDescent="0.25">
      <c r="A394" s="7">
        <v>45245</v>
      </c>
      <c r="B394" s="11" t="s">
        <v>90</v>
      </c>
      <c r="C394" s="11" t="s">
        <v>55</v>
      </c>
      <c r="D394" s="11" t="s">
        <v>296</v>
      </c>
      <c r="E394" s="11" t="s">
        <v>88</v>
      </c>
      <c r="F394" s="11">
        <v>8029156385</v>
      </c>
      <c r="G394" s="34">
        <v>250</v>
      </c>
      <c r="H394" s="183">
        <v>769</v>
      </c>
      <c r="I394" s="34">
        <v>200</v>
      </c>
      <c r="J394" s="121"/>
      <c r="L394" s="7">
        <v>45273</v>
      </c>
      <c r="M394" s="11" t="s">
        <v>79</v>
      </c>
      <c r="N394" s="11" t="s">
        <v>33</v>
      </c>
      <c r="O394" s="11" t="s">
        <v>296</v>
      </c>
      <c r="P394" s="11" t="s">
        <v>88</v>
      </c>
      <c r="Q394" s="11">
        <v>8029262624</v>
      </c>
      <c r="R394" s="34">
        <v>250</v>
      </c>
      <c r="S394" s="182">
        <v>811</v>
      </c>
      <c r="T394" s="34">
        <v>200</v>
      </c>
    </row>
    <row r="395" spans="1:20" x14ac:dyDescent="0.25">
      <c r="A395" s="7">
        <v>45247</v>
      </c>
      <c r="B395" s="7" t="s">
        <v>164</v>
      </c>
      <c r="C395" s="7" t="s">
        <v>58</v>
      </c>
      <c r="D395" s="7" t="s">
        <v>296</v>
      </c>
      <c r="E395" s="7" t="s">
        <v>88</v>
      </c>
      <c r="F395" s="11">
        <v>8029164884</v>
      </c>
      <c r="G395" s="34">
        <v>250</v>
      </c>
      <c r="H395" s="113">
        <v>777</v>
      </c>
      <c r="I395" s="34">
        <v>200</v>
      </c>
      <c r="J395" s="121"/>
      <c r="L395" s="7">
        <v>45273</v>
      </c>
      <c r="M395" s="7" t="s">
        <v>104</v>
      </c>
      <c r="N395" s="7" t="s">
        <v>55</v>
      </c>
      <c r="O395" s="7" t="s">
        <v>296</v>
      </c>
      <c r="P395" s="7" t="s">
        <v>88</v>
      </c>
      <c r="Q395" s="11">
        <v>8029262612</v>
      </c>
      <c r="R395" s="34">
        <v>250</v>
      </c>
      <c r="S395" s="182">
        <v>811</v>
      </c>
      <c r="T395" s="34">
        <v>200</v>
      </c>
    </row>
    <row r="396" spans="1:20" x14ac:dyDescent="0.25">
      <c r="A396" s="7">
        <v>45247</v>
      </c>
      <c r="B396" s="11" t="s">
        <v>116</v>
      </c>
      <c r="C396" s="11" t="s">
        <v>31</v>
      </c>
      <c r="D396" s="11" t="s">
        <v>296</v>
      </c>
      <c r="E396" s="11" t="s">
        <v>88</v>
      </c>
      <c r="F396" s="11">
        <v>8029164870</v>
      </c>
      <c r="G396" s="34">
        <v>250</v>
      </c>
      <c r="H396" s="113">
        <v>777</v>
      </c>
      <c r="I396" s="34">
        <v>200</v>
      </c>
      <c r="J396" s="121"/>
      <c r="L396" s="7">
        <v>45273</v>
      </c>
      <c r="M396" s="11" t="s">
        <v>99</v>
      </c>
      <c r="N396" s="11" t="s">
        <v>38</v>
      </c>
      <c r="O396" s="11" t="s">
        <v>296</v>
      </c>
      <c r="P396" s="11" t="s">
        <v>88</v>
      </c>
      <c r="Q396" s="11">
        <v>8029262577</v>
      </c>
      <c r="R396" s="34">
        <v>175</v>
      </c>
      <c r="S396" s="182">
        <v>811</v>
      </c>
      <c r="T396" s="34">
        <v>150</v>
      </c>
    </row>
    <row r="397" spans="1:20" x14ac:dyDescent="0.25">
      <c r="A397" s="7">
        <v>45250</v>
      </c>
      <c r="B397" s="11" t="s">
        <v>164</v>
      </c>
      <c r="C397" s="11" t="s">
        <v>58</v>
      </c>
      <c r="D397" s="11" t="s">
        <v>296</v>
      </c>
      <c r="E397" s="11" t="s">
        <v>88</v>
      </c>
      <c r="F397" s="11">
        <v>8029170981</v>
      </c>
      <c r="G397" s="34">
        <v>250</v>
      </c>
      <c r="H397" s="113">
        <v>777</v>
      </c>
      <c r="I397" s="34">
        <v>200</v>
      </c>
      <c r="J397" s="121"/>
      <c r="L397" s="7">
        <v>45275</v>
      </c>
      <c r="M397" s="11" t="s">
        <v>116</v>
      </c>
      <c r="N397" s="11" t="s">
        <v>31</v>
      </c>
      <c r="O397" s="11" t="s">
        <v>296</v>
      </c>
      <c r="P397" s="11" t="s">
        <v>88</v>
      </c>
      <c r="Q397" s="11">
        <v>8029273596</v>
      </c>
      <c r="R397" s="34">
        <v>250</v>
      </c>
      <c r="S397" s="113">
        <v>815</v>
      </c>
      <c r="T397" s="34">
        <v>200</v>
      </c>
    </row>
    <row r="398" spans="1:20" x14ac:dyDescent="0.25">
      <c r="A398" s="7">
        <v>45250</v>
      </c>
      <c r="B398" s="11" t="s">
        <v>116</v>
      </c>
      <c r="C398" s="11" t="s">
        <v>31</v>
      </c>
      <c r="D398" s="11" t="s">
        <v>296</v>
      </c>
      <c r="E398" s="11" t="s">
        <v>88</v>
      </c>
      <c r="F398" s="11">
        <v>8029170996</v>
      </c>
      <c r="G398" s="34">
        <v>250</v>
      </c>
      <c r="H398" s="113">
        <v>777</v>
      </c>
      <c r="I398" s="34">
        <v>200</v>
      </c>
      <c r="J398" s="121"/>
      <c r="K398" s="12"/>
      <c r="L398" s="7">
        <v>45275</v>
      </c>
      <c r="M398" s="11" t="s">
        <v>90</v>
      </c>
      <c r="N398" s="11" t="s">
        <v>55</v>
      </c>
      <c r="O398" s="11" t="s">
        <v>296</v>
      </c>
      <c r="P398" s="11" t="s">
        <v>88</v>
      </c>
      <c r="Q398" s="11">
        <v>8029273572</v>
      </c>
      <c r="R398" s="34">
        <v>250</v>
      </c>
      <c r="S398" s="113">
        <v>815</v>
      </c>
      <c r="T398" s="34">
        <v>200</v>
      </c>
    </row>
    <row r="399" spans="1:20" x14ac:dyDescent="0.25">
      <c r="A399" s="7">
        <v>45250</v>
      </c>
      <c r="B399" s="11" t="s">
        <v>90</v>
      </c>
      <c r="C399" s="11" t="s">
        <v>55</v>
      </c>
      <c r="D399" s="11" t="s">
        <v>296</v>
      </c>
      <c r="E399" s="11" t="s">
        <v>88</v>
      </c>
      <c r="F399" s="11">
        <v>8029170950</v>
      </c>
      <c r="G399" s="34">
        <v>250</v>
      </c>
      <c r="H399" s="113">
        <v>777</v>
      </c>
      <c r="I399" s="34">
        <v>200</v>
      </c>
      <c r="J399" s="121"/>
      <c r="K399" s="12"/>
      <c r="L399" s="7">
        <v>45278</v>
      </c>
      <c r="M399" s="11" t="s">
        <v>164</v>
      </c>
      <c r="N399" s="11" t="s">
        <v>58</v>
      </c>
      <c r="O399" s="11" t="s">
        <v>296</v>
      </c>
      <c r="P399" s="11" t="s">
        <v>88</v>
      </c>
      <c r="Q399" s="184">
        <v>8029280879</v>
      </c>
      <c r="R399" s="34">
        <v>250</v>
      </c>
      <c r="S399" s="34"/>
      <c r="T399" s="34">
        <v>200</v>
      </c>
    </row>
    <row r="400" spans="1:20" x14ac:dyDescent="0.25">
      <c r="A400" s="7">
        <v>45250</v>
      </c>
      <c r="B400" s="11" t="s">
        <v>144</v>
      </c>
      <c r="C400" s="11" t="s">
        <v>24</v>
      </c>
      <c r="D400" s="11" t="s">
        <v>296</v>
      </c>
      <c r="E400" s="11" t="s">
        <v>88</v>
      </c>
      <c r="F400" s="11">
        <v>8029171009</v>
      </c>
      <c r="G400" s="34">
        <v>250</v>
      </c>
      <c r="H400" s="113">
        <v>777</v>
      </c>
      <c r="I400" s="34">
        <v>200</v>
      </c>
      <c r="J400" s="121"/>
      <c r="K400" s="12"/>
      <c r="L400" s="7">
        <v>45278</v>
      </c>
      <c r="M400" s="11" t="s">
        <v>144</v>
      </c>
      <c r="N400" s="11" t="s">
        <v>24</v>
      </c>
      <c r="O400" s="11" t="s">
        <v>296</v>
      </c>
      <c r="P400" s="11" t="s">
        <v>88</v>
      </c>
      <c r="Q400" s="184">
        <v>8029280863</v>
      </c>
      <c r="R400" s="34">
        <v>250</v>
      </c>
      <c r="S400" s="34"/>
      <c r="T400" s="34">
        <v>200</v>
      </c>
    </row>
    <row r="401" spans="1:20" x14ac:dyDescent="0.25">
      <c r="A401" s="7">
        <v>45250</v>
      </c>
      <c r="B401" s="11" t="s">
        <v>104</v>
      </c>
      <c r="C401" s="11" t="s">
        <v>41</v>
      </c>
      <c r="D401" s="11" t="s">
        <v>296</v>
      </c>
      <c r="E401" s="11" t="s">
        <v>88</v>
      </c>
      <c r="F401" s="11">
        <v>8029171085</v>
      </c>
      <c r="G401" s="34">
        <v>175</v>
      </c>
      <c r="H401" s="113">
        <v>777</v>
      </c>
      <c r="I401" s="34">
        <v>150</v>
      </c>
      <c r="J401" s="121"/>
      <c r="L401" s="7">
        <v>45278</v>
      </c>
      <c r="M401" s="11" t="s">
        <v>79</v>
      </c>
      <c r="N401" s="11" t="s">
        <v>55</v>
      </c>
      <c r="O401" s="11" t="s">
        <v>296</v>
      </c>
      <c r="P401" s="11" t="s">
        <v>88</v>
      </c>
      <c r="Q401" s="185">
        <v>8029281003</v>
      </c>
      <c r="R401" s="34">
        <v>250</v>
      </c>
      <c r="S401" s="34"/>
      <c r="T401" s="34">
        <v>200</v>
      </c>
    </row>
    <row r="402" spans="1:20" x14ac:dyDescent="0.25">
      <c r="A402" s="7">
        <v>45250</v>
      </c>
      <c r="B402" s="11" t="s">
        <v>79</v>
      </c>
      <c r="C402" s="11" t="s">
        <v>33</v>
      </c>
      <c r="D402" s="11" t="s">
        <v>296</v>
      </c>
      <c r="E402" s="11" t="s">
        <v>88</v>
      </c>
      <c r="F402" s="11">
        <v>8029171073</v>
      </c>
      <c r="G402" s="34">
        <v>175</v>
      </c>
      <c r="H402" s="113">
        <v>777</v>
      </c>
      <c r="I402" s="34">
        <v>150</v>
      </c>
      <c r="J402" s="121"/>
      <c r="L402" s="7">
        <v>45278</v>
      </c>
      <c r="M402" s="11" t="s">
        <v>116</v>
      </c>
      <c r="N402" s="11" t="s">
        <v>31</v>
      </c>
      <c r="O402" s="11" t="s">
        <v>296</v>
      </c>
      <c r="P402" s="11" t="s">
        <v>88</v>
      </c>
      <c r="Q402" s="184">
        <v>8029280914</v>
      </c>
      <c r="R402" s="34">
        <v>250</v>
      </c>
      <c r="S402" s="34"/>
      <c r="T402" s="34">
        <v>200</v>
      </c>
    </row>
    <row r="403" spans="1:20" x14ac:dyDescent="0.25">
      <c r="A403" s="7">
        <v>45251</v>
      </c>
      <c r="B403" s="11" t="s">
        <v>186</v>
      </c>
      <c r="C403" s="11" t="s">
        <v>60</v>
      </c>
      <c r="D403" s="11" t="s">
        <v>296</v>
      </c>
      <c r="E403" s="11" t="s">
        <v>91</v>
      </c>
      <c r="F403" s="11">
        <v>8029173603</v>
      </c>
      <c r="G403" s="34">
        <v>175</v>
      </c>
      <c r="H403" s="113">
        <v>777</v>
      </c>
      <c r="I403" s="34">
        <v>150</v>
      </c>
      <c r="J403" s="121"/>
      <c r="L403" s="7">
        <v>45279</v>
      </c>
      <c r="M403" s="11" t="s">
        <v>186</v>
      </c>
      <c r="N403" s="11" t="s">
        <v>60</v>
      </c>
      <c r="O403" s="11" t="s">
        <v>296</v>
      </c>
      <c r="P403" s="11" t="s">
        <v>91</v>
      </c>
      <c r="Q403" s="184">
        <v>8029282377</v>
      </c>
      <c r="R403" s="34">
        <v>175</v>
      </c>
      <c r="S403" s="34"/>
      <c r="T403" s="34">
        <v>150</v>
      </c>
    </row>
    <row r="404" spans="1:20" x14ac:dyDescent="0.25">
      <c r="A404" s="7">
        <v>45251</v>
      </c>
      <c r="B404" s="11" t="s">
        <v>79</v>
      </c>
      <c r="C404" s="11" t="s">
        <v>33</v>
      </c>
      <c r="D404" s="11" t="s">
        <v>296</v>
      </c>
      <c r="E404" s="11" t="s">
        <v>91</v>
      </c>
      <c r="F404" s="11">
        <v>8029175367</v>
      </c>
      <c r="G404" s="34">
        <v>175</v>
      </c>
      <c r="H404" s="113">
        <v>777</v>
      </c>
      <c r="I404" s="34">
        <v>150</v>
      </c>
      <c r="J404" s="121"/>
      <c r="L404" s="7">
        <v>45279</v>
      </c>
      <c r="M404" s="11" t="s">
        <v>104</v>
      </c>
      <c r="N404" s="11" t="s">
        <v>41</v>
      </c>
      <c r="O404" s="11" t="s">
        <v>296</v>
      </c>
      <c r="P404" s="11" t="s">
        <v>91</v>
      </c>
      <c r="Q404" s="184">
        <v>8029282376</v>
      </c>
      <c r="R404" s="34">
        <v>175</v>
      </c>
      <c r="S404" s="34"/>
      <c r="T404" s="34">
        <v>150</v>
      </c>
    </row>
    <row r="405" spans="1:20" x14ac:dyDescent="0.25">
      <c r="A405" s="7">
        <v>45252</v>
      </c>
      <c r="B405" s="11" t="s">
        <v>164</v>
      </c>
      <c r="C405" s="11" t="s">
        <v>58</v>
      </c>
      <c r="D405" s="11" t="s">
        <v>296</v>
      </c>
      <c r="E405" s="11" t="s">
        <v>360</v>
      </c>
      <c r="F405" s="11">
        <v>8029178076</v>
      </c>
      <c r="G405" s="34">
        <v>337.42</v>
      </c>
      <c r="H405" s="113">
        <v>777</v>
      </c>
      <c r="I405" s="34">
        <v>300</v>
      </c>
      <c r="J405" s="121"/>
      <c r="L405" s="7">
        <v>45280</v>
      </c>
      <c r="M405" s="11" t="s">
        <v>164</v>
      </c>
      <c r="N405" s="11" t="s">
        <v>58</v>
      </c>
      <c r="O405" s="11" t="s">
        <v>296</v>
      </c>
      <c r="P405" s="11" t="s">
        <v>88</v>
      </c>
      <c r="Q405" s="184">
        <v>8029292175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296</v>
      </c>
      <c r="E406" s="11" t="s">
        <v>360</v>
      </c>
      <c r="F406" s="11">
        <v>8029178122</v>
      </c>
      <c r="G406" s="34">
        <v>298.54000000000002</v>
      </c>
      <c r="H406" s="113">
        <v>777</v>
      </c>
      <c r="I406" s="34">
        <v>270</v>
      </c>
      <c r="J406" s="121"/>
      <c r="L406" s="7">
        <v>45280</v>
      </c>
      <c r="M406" s="11" t="s">
        <v>144</v>
      </c>
      <c r="N406" s="11" t="s">
        <v>24</v>
      </c>
      <c r="O406" s="11" t="s">
        <v>296</v>
      </c>
      <c r="P406" s="11" t="s">
        <v>88</v>
      </c>
      <c r="Q406" s="186">
        <v>8029292204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79</v>
      </c>
      <c r="C407" s="11" t="s">
        <v>33</v>
      </c>
      <c r="D407" s="11" t="s">
        <v>296</v>
      </c>
      <c r="E407" s="11" t="s">
        <v>88</v>
      </c>
      <c r="F407" s="11">
        <v>8029176481</v>
      </c>
      <c r="G407" s="34">
        <v>175</v>
      </c>
      <c r="H407" s="113">
        <v>777</v>
      </c>
      <c r="I407" s="34">
        <v>150</v>
      </c>
      <c r="J407" s="121"/>
      <c r="L407" s="7">
        <v>45280</v>
      </c>
      <c r="M407" s="11" t="s">
        <v>104</v>
      </c>
      <c r="N407" s="11" t="s">
        <v>41</v>
      </c>
      <c r="O407" s="11" t="s">
        <v>296</v>
      </c>
      <c r="P407" s="11" t="s">
        <v>88</v>
      </c>
      <c r="Q407" s="184">
        <v>8029292187</v>
      </c>
      <c r="R407" s="34">
        <v>250</v>
      </c>
      <c r="S407" s="34"/>
      <c r="T407" s="34">
        <v>200</v>
      </c>
    </row>
    <row r="408" spans="1:20" x14ac:dyDescent="0.25">
      <c r="A408" s="7">
        <v>45252</v>
      </c>
      <c r="B408" s="11" t="s">
        <v>116</v>
      </c>
      <c r="C408" s="11" t="s">
        <v>31</v>
      </c>
      <c r="D408" s="11" t="s">
        <v>296</v>
      </c>
      <c r="E408" s="11" t="s">
        <v>88</v>
      </c>
      <c r="F408" s="11">
        <v>8029181086</v>
      </c>
      <c r="G408" s="34">
        <v>250</v>
      </c>
      <c r="H408" s="113">
        <v>777</v>
      </c>
      <c r="I408" s="34">
        <v>200</v>
      </c>
      <c r="J408" s="121"/>
      <c r="L408" s="7">
        <v>45280</v>
      </c>
      <c r="M408" s="11" t="s">
        <v>90</v>
      </c>
      <c r="N408" s="11" t="s">
        <v>55</v>
      </c>
      <c r="O408" s="11" t="s">
        <v>296</v>
      </c>
      <c r="P408" s="11" t="s">
        <v>88</v>
      </c>
      <c r="Q408" s="184">
        <v>8029292198</v>
      </c>
      <c r="R408" s="34">
        <v>250</v>
      </c>
      <c r="S408" s="34"/>
      <c r="T408" s="34">
        <v>200</v>
      </c>
    </row>
    <row r="409" spans="1:20" x14ac:dyDescent="0.25">
      <c r="A409" s="7">
        <v>45252</v>
      </c>
      <c r="B409" s="11" t="s">
        <v>144</v>
      </c>
      <c r="C409" s="11" t="s">
        <v>24</v>
      </c>
      <c r="D409" s="11" t="s">
        <v>296</v>
      </c>
      <c r="E409" s="11" t="s">
        <v>88</v>
      </c>
      <c r="F409" s="11">
        <v>8029181111</v>
      </c>
      <c r="G409" s="34">
        <v>175</v>
      </c>
      <c r="H409" s="113">
        <v>777</v>
      </c>
      <c r="I409" s="34">
        <v>150</v>
      </c>
      <c r="J409" s="121"/>
      <c r="L409" s="7" t="s">
        <v>220</v>
      </c>
      <c r="M409" s="11" t="s">
        <v>99</v>
      </c>
      <c r="N409" s="11" t="s">
        <v>38</v>
      </c>
      <c r="O409" s="11" t="s">
        <v>296</v>
      </c>
      <c r="P409" s="11" t="s">
        <v>88</v>
      </c>
      <c r="Q409" s="11">
        <v>8029302900</v>
      </c>
      <c r="R409" s="34">
        <v>250</v>
      </c>
      <c r="S409" s="34"/>
      <c r="T409" s="34">
        <v>200</v>
      </c>
    </row>
    <row r="410" spans="1:20" x14ac:dyDescent="0.25">
      <c r="A410" s="7">
        <v>45252</v>
      </c>
      <c r="B410" s="11" t="s">
        <v>104</v>
      </c>
      <c r="C410" s="11" t="s">
        <v>41</v>
      </c>
      <c r="D410" s="11" t="s">
        <v>296</v>
      </c>
      <c r="E410" s="11" t="s">
        <v>88</v>
      </c>
      <c r="F410" s="11">
        <v>8029181024</v>
      </c>
      <c r="G410" s="34">
        <v>250</v>
      </c>
      <c r="H410" s="113">
        <v>777</v>
      </c>
      <c r="I410" s="34">
        <v>200</v>
      </c>
      <c r="J410" s="121"/>
      <c r="L410" s="7" t="s">
        <v>220</v>
      </c>
      <c r="M410" s="11" t="s">
        <v>34</v>
      </c>
      <c r="N410" s="11" t="s">
        <v>58</v>
      </c>
      <c r="O410" s="11" t="s">
        <v>296</v>
      </c>
      <c r="P410" s="11" t="s">
        <v>88</v>
      </c>
      <c r="Q410" s="11">
        <v>8029302893</v>
      </c>
      <c r="R410" s="34">
        <v>250</v>
      </c>
      <c r="S410" s="34"/>
      <c r="T410" s="34">
        <v>200</v>
      </c>
    </row>
    <row r="411" spans="1:20" x14ac:dyDescent="0.25">
      <c r="A411" s="7">
        <v>45253</v>
      </c>
      <c r="B411" s="11" t="s">
        <v>104</v>
      </c>
      <c r="C411" s="11" t="s">
        <v>41</v>
      </c>
      <c r="D411" s="11" t="s">
        <v>296</v>
      </c>
      <c r="E411" s="11" t="s">
        <v>88</v>
      </c>
      <c r="F411" s="11">
        <v>8029185805</v>
      </c>
      <c r="G411" s="34">
        <v>250</v>
      </c>
      <c r="H411" s="114">
        <v>790</v>
      </c>
      <c r="I411" s="34">
        <v>200</v>
      </c>
      <c r="J411" s="121"/>
      <c r="L411" s="7" t="s">
        <v>220</v>
      </c>
      <c r="M411" s="11" t="s">
        <v>104</v>
      </c>
      <c r="N411" s="11" t="s">
        <v>41</v>
      </c>
      <c r="O411" s="11" t="s">
        <v>296</v>
      </c>
      <c r="P411" s="11" t="s">
        <v>88</v>
      </c>
      <c r="Q411" s="11">
        <v>8029302870</v>
      </c>
      <c r="R411" s="34">
        <v>250</v>
      </c>
      <c r="S411" s="34"/>
      <c r="T411" s="34">
        <v>200</v>
      </c>
    </row>
    <row r="412" spans="1:20" x14ac:dyDescent="0.25">
      <c r="A412" s="7">
        <v>45253</v>
      </c>
      <c r="B412" s="11" t="s">
        <v>90</v>
      </c>
      <c r="C412" s="11" t="s">
        <v>55</v>
      </c>
      <c r="D412" s="11" t="s">
        <v>296</v>
      </c>
      <c r="E412" s="11" t="s">
        <v>88</v>
      </c>
      <c r="F412" s="11">
        <v>8029183082</v>
      </c>
      <c r="G412" s="153">
        <v>175</v>
      </c>
      <c r="H412" s="114">
        <v>790</v>
      </c>
      <c r="I412" s="34">
        <v>150</v>
      </c>
      <c r="J412" s="121"/>
      <c r="L412" s="7" t="s">
        <v>220</v>
      </c>
      <c r="M412" s="11" t="s">
        <v>90</v>
      </c>
      <c r="N412" s="11" t="s">
        <v>55</v>
      </c>
      <c r="O412" s="11" t="s">
        <v>296</v>
      </c>
      <c r="P412" s="11" t="s">
        <v>88</v>
      </c>
      <c r="Q412" s="11">
        <v>8029302851</v>
      </c>
      <c r="R412" s="34">
        <v>175</v>
      </c>
      <c r="S412" s="34"/>
      <c r="T412" s="34">
        <v>150</v>
      </c>
    </row>
    <row r="413" spans="1:20" x14ac:dyDescent="0.25">
      <c r="A413" s="7">
        <v>45254</v>
      </c>
      <c r="B413" s="11" t="s">
        <v>104</v>
      </c>
      <c r="C413" s="11" t="s">
        <v>41</v>
      </c>
      <c r="D413" s="11" t="s">
        <v>296</v>
      </c>
      <c r="E413" s="11" t="s">
        <v>88</v>
      </c>
      <c r="F413" s="11">
        <v>8029192024</v>
      </c>
      <c r="G413" s="34">
        <v>250</v>
      </c>
      <c r="H413" s="114">
        <v>790</v>
      </c>
      <c r="I413" s="34">
        <v>150</v>
      </c>
      <c r="J413" s="121"/>
      <c r="L413" s="7" t="s">
        <v>224</v>
      </c>
      <c r="M413" s="11" t="s">
        <v>104</v>
      </c>
      <c r="N413" s="11" t="s">
        <v>41</v>
      </c>
      <c r="O413" s="11" t="s">
        <v>296</v>
      </c>
      <c r="P413" s="11" t="s">
        <v>91</v>
      </c>
      <c r="Q413" s="11">
        <v>8029305331</v>
      </c>
      <c r="R413" s="34">
        <v>175</v>
      </c>
      <c r="S413" s="34"/>
      <c r="T413" s="34">
        <v>150</v>
      </c>
    </row>
    <row r="414" spans="1:20" x14ac:dyDescent="0.25">
      <c r="A414" s="7">
        <v>45254</v>
      </c>
      <c r="B414" s="11" t="s">
        <v>116</v>
      </c>
      <c r="C414" s="11" t="s">
        <v>31</v>
      </c>
      <c r="D414" s="11" t="s">
        <v>296</v>
      </c>
      <c r="E414" s="11" t="s">
        <v>88</v>
      </c>
      <c r="F414" s="11">
        <v>8029191995</v>
      </c>
      <c r="G414" s="34">
        <v>250</v>
      </c>
      <c r="H414" s="114">
        <v>790</v>
      </c>
      <c r="I414" s="34">
        <v>250</v>
      </c>
      <c r="J414" s="121"/>
      <c r="L414" s="7" t="s">
        <v>224</v>
      </c>
      <c r="M414" s="7" t="s">
        <v>186</v>
      </c>
      <c r="N414" s="7" t="s">
        <v>60</v>
      </c>
      <c r="O414" s="7" t="s">
        <v>296</v>
      </c>
      <c r="P414" s="7" t="s">
        <v>91</v>
      </c>
      <c r="Q414" s="11">
        <v>8029305334</v>
      </c>
      <c r="R414" s="34">
        <v>175</v>
      </c>
      <c r="S414" s="34"/>
      <c r="T414" s="34">
        <v>150</v>
      </c>
    </row>
    <row r="415" spans="1:20" x14ac:dyDescent="0.25">
      <c r="A415" s="7">
        <v>45257</v>
      </c>
      <c r="B415" s="11" t="s">
        <v>104</v>
      </c>
      <c r="C415" s="11" t="s">
        <v>41</v>
      </c>
      <c r="D415" s="11" t="s">
        <v>296</v>
      </c>
      <c r="E415" s="11" t="s">
        <v>88</v>
      </c>
      <c r="F415" s="11">
        <v>8029199131</v>
      </c>
      <c r="G415" s="34">
        <v>250</v>
      </c>
      <c r="H415" s="114">
        <v>790</v>
      </c>
      <c r="I415" s="34">
        <v>200</v>
      </c>
      <c r="J415" s="121"/>
      <c r="L415" s="7" t="s">
        <v>224</v>
      </c>
      <c r="M415" s="11" t="s">
        <v>34</v>
      </c>
      <c r="N415" s="11" t="s">
        <v>58</v>
      </c>
      <c r="O415" s="11" t="s">
        <v>296</v>
      </c>
      <c r="P415" s="11" t="s">
        <v>91</v>
      </c>
      <c r="Q415" s="11">
        <v>8029305332</v>
      </c>
      <c r="R415" s="34">
        <v>175</v>
      </c>
      <c r="S415" s="34"/>
      <c r="T415" s="34">
        <v>150</v>
      </c>
    </row>
    <row r="416" spans="1:20" x14ac:dyDescent="0.25">
      <c r="A416" s="7">
        <v>45257</v>
      </c>
      <c r="B416" s="7" t="s">
        <v>144</v>
      </c>
      <c r="C416" s="7" t="s">
        <v>24</v>
      </c>
      <c r="D416" s="7" t="s">
        <v>296</v>
      </c>
      <c r="E416" s="7" t="s">
        <v>88</v>
      </c>
      <c r="F416" s="11">
        <v>8029199127</v>
      </c>
      <c r="G416" s="34">
        <v>250</v>
      </c>
      <c r="H416" s="114">
        <v>790</v>
      </c>
      <c r="I416" s="34">
        <v>200</v>
      </c>
      <c r="J416" s="121"/>
      <c r="L416" s="7" t="s">
        <v>225</v>
      </c>
      <c r="M416" s="7" t="s">
        <v>34</v>
      </c>
      <c r="N416" s="7" t="s">
        <v>58</v>
      </c>
      <c r="O416" s="7" t="s">
        <v>296</v>
      </c>
      <c r="P416" s="7" t="s">
        <v>56</v>
      </c>
      <c r="Q416" s="11">
        <v>8029309765</v>
      </c>
      <c r="R416" s="34">
        <v>250</v>
      </c>
      <c r="S416" s="34"/>
      <c r="T416" s="34">
        <v>230</v>
      </c>
    </row>
    <row r="417" spans="1:20" x14ac:dyDescent="0.25">
      <c r="A417" s="7">
        <v>45257</v>
      </c>
      <c r="B417" s="11" t="s">
        <v>186</v>
      </c>
      <c r="C417" s="11" t="s">
        <v>60</v>
      </c>
      <c r="D417" s="11" t="s">
        <v>296</v>
      </c>
      <c r="E417" s="11" t="s">
        <v>88</v>
      </c>
      <c r="F417" s="11">
        <v>8029199135</v>
      </c>
      <c r="G417" s="34">
        <v>175</v>
      </c>
      <c r="H417" s="114">
        <v>790</v>
      </c>
      <c r="I417" s="34">
        <v>150</v>
      </c>
      <c r="J417" s="121"/>
      <c r="L417" s="7" t="s">
        <v>225</v>
      </c>
      <c r="M417" s="11" t="s">
        <v>186</v>
      </c>
      <c r="N417" s="11" t="s">
        <v>60</v>
      </c>
      <c r="O417" s="11" t="s">
        <v>296</v>
      </c>
      <c r="P417" s="11" t="s">
        <v>88</v>
      </c>
      <c r="Q417" s="11">
        <v>8029312192</v>
      </c>
      <c r="R417" s="34">
        <v>250</v>
      </c>
      <c r="S417" s="34"/>
      <c r="T417" s="34">
        <v>200</v>
      </c>
    </row>
    <row r="418" spans="1:20" x14ac:dyDescent="0.25">
      <c r="A418" s="7">
        <v>45257</v>
      </c>
      <c r="B418" s="11" t="s">
        <v>90</v>
      </c>
      <c r="C418" s="11" t="s">
        <v>55</v>
      </c>
      <c r="D418" s="11" t="s">
        <v>296</v>
      </c>
      <c r="E418" s="11" t="s">
        <v>88</v>
      </c>
      <c r="F418" s="11">
        <v>8029199136</v>
      </c>
      <c r="G418" s="34">
        <v>175</v>
      </c>
      <c r="H418" s="114">
        <v>790</v>
      </c>
      <c r="I418" s="34">
        <v>150</v>
      </c>
      <c r="J418" s="121"/>
      <c r="L418" s="7" t="s">
        <v>225</v>
      </c>
      <c r="M418" s="11" t="s">
        <v>144</v>
      </c>
      <c r="N418" s="11" t="s">
        <v>24</v>
      </c>
      <c r="O418" s="11" t="s">
        <v>296</v>
      </c>
      <c r="P418" s="11" t="s">
        <v>88</v>
      </c>
      <c r="Q418" s="11">
        <v>8029312198</v>
      </c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164</v>
      </c>
      <c r="C419" s="11" t="s">
        <v>58</v>
      </c>
      <c r="D419" s="11" t="s">
        <v>296</v>
      </c>
      <c r="E419" s="11" t="s">
        <v>342</v>
      </c>
      <c r="F419" s="11">
        <v>8029201695</v>
      </c>
      <c r="G419" s="34">
        <v>901.25</v>
      </c>
      <c r="H419" s="114">
        <v>790</v>
      </c>
      <c r="I419" s="34">
        <v>870</v>
      </c>
      <c r="J419" s="121"/>
      <c r="L419" s="7" t="s">
        <v>225</v>
      </c>
      <c r="M419" s="11" t="s">
        <v>104</v>
      </c>
      <c r="N419" s="11" t="s">
        <v>41</v>
      </c>
      <c r="O419" s="11" t="s">
        <v>296</v>
      </c>
      <c r="P419" s="11" t="s">
        <v>88</v>
      </c>
      <c r="Q419" s="11">
        <v>8029312200</v>
      </c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99</v>
      </c>
      <c r="C420" s="11" t="s">
        <v>38</v>
      </c>
      <c r="D420" s="11" t="s">
        <v>296</v>
      </c>
      <c r="E420" s="11" t="s">
        <v>342</v>
      </c>
      <c r="F420" s="11">
        <v>8029201699</v>
      </c>
      <c r="G420" s="34">
        <v>905.25</v>
      </c>
      <c r="H420" s="114">
        <v>790</v>
      </c>
      <c r="I420" s="34">
        <v>870</v>
      </c>
      <c r="J420" s="121"/>
      <c r="L420" s="7" t="s">
        <v>226</v>
      </c>
      <c r="M420" s="11" t="s">
        <v>164</v>
      </c>
      <c r="N420" s="11" t="s">
        <v>58</v>
      </c>
      <c r="O420" s="11" t="s">
        <v>296</v>
      </c>
      <c r="P420" s="11" t="s">
        <v>361</v>
      </c>
      <c r="Q420" s="11"/>
      <c r="R420" s="34"/>
      <c r="S420" s="34"/>
      <c r="T420" s="34"/>
    </row>
    <row r="421" spans="1:20" x14ac:dyDescent="0.25">
      <c r="A421" s="7">
        <v>45258</v>
      </c>
      <c r="B421" s="11" t="s">
        <v>186</v>
      </c>
      <c r="C421" s="11" t="s">
        <v>60</v>
      </c>
      <c r="D421" s="11" t="s">
        <v>296</v>
      </c>
      <c r="E421" s="11" t="s">
        <v>353</v>
      </c>
      <c r="F421" s="11">
        <v>8029201854</v>
      </c>
      <c r="G421" s="34">
        <v>643.83000000000004</v>
      </c>
      <c r="H421" s="114">
        <v>790</v>
      </c>
      <c r="I421" s="34">
        <v>600</v>
      </c>
      <c r="J421" s="121"/>
      <c r="L421" s="7" t="s">
        <v>227</v>
      </c>
      <c r="M421" s="11" t="s">
        <v>104</v>
      </c>
      <c r="N421" s="11" t="s">
        <v>33</v>
      </c>
      <c r="O421" s="11" t="s">
        <v>296</v>
      </c>
      <c r="P421" s="11" t="s">
        <v>88</v>
      </c>
      <c r="Q421" s="11"/>
      <c r="R421" s="34">
        <v>175</v>
      </c>
      <c r="S421" s="34"/>
      <c r="T421" s="34">
        <v>150</v>
      </c>
    </row>
    <row r="422" spans="1:20" x14ac:dyDescent="0.25">
      <c r="A422" s="7">
        <v>45258</v>
      </c>
      <c r="B422" s="11" t="s">
        <v>104</v>
      </c>
      <c r="C422" s="11" t="s">
        <v>55</v>
      </c>
      <c r="D422" s="11" t="s">
        <v>296</v>
      </c>
      <c r="E422" s="11" t="s">
        <v>353</v>
      </c>
      <c r="F422" s="11">
        <v>8029201853</v>
      </c>
      <c r="G422" s="34">
        <v>643.83000000000004</v>
      </c>
      <c r="H422" s="114">
        <v>790</v>
      </c>
      <c r="I422" s="34">
        <v>600</v>
      </c>
      <c r="J422" s="121"/>
      <c r="L422" s="7" t="s">
        <v>227</v>
      </c>
      <c r="M422" s="11" t="s">
        <v>99</v>
      </c>
      <c r="N422" s="11" t="s">
        <v>38</v>
      </c>
      <c r="O422" s="11" t="s">
        <v>296</v>
      </c>
      <c r="P422" s="11" t="s">
        <v>88</v>
      </c>
      <c r="Q422" s="11"/>
      <c r="R422" s="34">
        <v>175</v>
      </c>
      <c r="S422" s="34"/>
      <c r="T422" s="34">
        <v>150</v>
      </c>
    </row>
    <row r="423" spans="1:20" x14ac:dyDescent="0.25">
      <c r="A423" s="7">
        <v>45258</v>
      </c>
      <c r="B423" s="11" t="s">
        <v>144</v>
      </c>
      <c r="C423" s="11" t="s">
        <v>24</v>
      </c>
      <c r="D423" s="11" t="s">
        <v>296</v>
      </c>
      <c r="E423" s="11" t="s">
        <v>91</v>
      </c>
      <c r="F423" s="11">
        <v>8029201802</v>
      </c>
      <c r="G423" s="34">
        <v>175</v>
      </c>
      <c r="H423" s="114">
        <v>790</v>
      </c>
      <c r="I423" s="34">
        <v>150</v>
      </c>
      <c r="J423" s="121"/>
      <c r="L423" s="7" t="s">
        <v>227</v>
      </c>
      <c r="M423" s="11" t="s">
        <v>90</v>
      </c>
      <c r="N423" s="11" t="s">
        <v>41</v>
      </c>
      <c r="O423" s="11" t="s">
        <v>296</v>
      </c>
      <c r="P423" s="11" t="s">
        <v>88</v>
      </c>
      <c r="Q423" s="11"/>
      <c r="R423" s="34">
        <v>175</v>
      </c>
      <c r="S423" s="34"/>
      <c r="T423" s="34">
        <v>150</v>
      </c>
    </row>
    <row r="424" spans="1:20" x14ac:dyDescent="0.25">
      <c r="A424" s="7">
        <v>45258</v>
      </c>
      <c r="B424" s="11" t="s">
        <v>90</v>
      </c>
      <c r="C424" s="11" t="s">
        <v>41</v>
      </c>
      <c r="D424" s="11" t="s">
        <v>296</v>
      </c>
      <c r="E424" s="11" t="s">
        <v>91</v>
      </c>
      <c r="F424" s="11">
        <v>8029201805</v>
      </c>
      <c r="G424" s="34">
        <v>283.14999999999998</v>
      </c>
      <c r="H424" s="114">
        <v>790</v>
      </c>
      <c r="I424" s="22">
        <v>255</v>
      </c>
      <c r="J424" s="64"/>
      <c r="L424" s="15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7">
        <v>45258</v>
      </c>
      <c r="B425" s="11" t="s">
        <v>116</v>
      </c>
      <c r="C425" s="11" t="s">
        <v>31</v>
      </c>
      <c r="D425" s="11" t="s">
        <v>296</v>
      </c>
      <c r="E425" s="11" t="s">
        <v>91</v>
      </c>
      <c r="F425" s="11">
        <v>8029201803</v>
      </c>
      <c r="G425" s="34">
        <v>175</v>
      </c>
      <c r="H425" s="114">
        <v>790</v>
      </c>
      <c r="I425" s="22">
        <v>150</v>
      </c>
      <c r="J425" s="64"/>
      <c r="L425" s="15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7">
        <v>45259</v>
      </c>
      <c r="B426" s="11" t="s">
        <v>104</v>
      </c>
      <c r="C426" s="11" t="s">
        <v>33</v>
      </c>
      <c r="D426" s="11" t="s">
        <v>296</v>
      </c>
      <c r="E426" s="11" t="s">
        <v>362</v>
      </c>
      <c r="F426" s="11">
        <v>8029205870</v>
      </c>
      <c r="G426" s="34">
        <v>456.02</v>
      </c>
      <c r="H426" s="114">
        <v>790</v>
      </c>
      <c r="I426" s="22">
        <v>430</v>
      </c>
      <c r="J426" s="64"/>
      <c r="L426" s="15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1">
        <v>45259</v>
      </c>
      <c r="B427" s="11" t="s">
        <v>116</v>
      </c>
      <c r="C427" s="11" t="s">
        <v>31</v>
      </c>
      <c r="D427" s="11" t="s">
        <v>296</v>
      </c>
      <c r="E427" s="11" t="s">
        <v>88</v>
      </c>
      <c r="F427" s="11">
        <v>8029210018</v>
      </c>
      <c r="G427" s="34">
        <v>250</v>
      </c>
      <c r="H427" s="114">
        <v>790</v>
      </c>
      <c r="I427" s="22">
        <v>200</v>
      </c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1">
        <v>45259</v>
      </c>
      <c r="B428" s="11" t="s">
        <v>104</v>
      </c>
      <c r="C428" s="11" t="s">
        <v>33</v>
      </c>
      <c r="D428" s="11" t="s">
        <v>296</v>
      </c>
      <c r="E428" s="11" t="s">
        <v>88</v>
      </c>
      <c r="F428" s="11">
        <v>8029210116</v>
      </c>
      <c r="G428" s="34">
        <v>175</v>
      </c>
      <c r="H428" s="114">
        <v>790</v>
      </c>
      <c r="I428" s="22">
        <v>150</v>
      </c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1">
        <v>45259</v>
      </c>
      <c r="B429" s="11" t="s">
        <v>90</v>
      </c>
      <c r="C429" s="11" t="s">
        <v>41</v>
      </c>
      <c r="D429" s="11" t="s">
        <v>296</v>
      </c>
      <c r="E429" s="11" t="s">
        <v>88</v>
      </c>
      <c r="F429" s="11">
        <v>8029210111</v>
      </c>
      <c r="G429" s="34">
        <v>250</v>
      </c>
      <c r="H429" s="114">
        <v>790</v>
      </c>
      <c r="I429" s="22">
        <v>200</v>
      </c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82"/>
      <c r="B430" s="16"/>
      <c r="C430" s="16"/>
      <c r="D430" s="16"/>
      <c r="E430" s="16"/>
      <c r="F430" s="16"/>
      <c r="G430" s="22"/>
      <c r="H430" s="22"/>
      <c r="I430" s="22"/>
      <c r="J430" s="64"/>
      <c r="L430" s="82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82"/>
      <c r="B431" s="16"/>
      <c r="C431" s="16"/>
      <c r="D431" s="16"/>
      <c r="E431" s="16"/>
      <c r="F431" s="16"/>
      <c r="G431" s="22"/>
      <c r="H431" s="22"/>
      <c r="I431" s="22"/>
      <c r="J431" s="64"/>
      <c r="L431" s="82"/>
      <c r="M431" s="16"/>
      <c r="N431" s="16"/>
      <c r="O431" s="16"/>
      <c r="P431" s="16"/>
      <c r="Q431" s="16"/>
      <c r="R431" s="22"/>
      <c r="S431" s="22"/>
      <c r="T431" s="22"/>
    </row>
    <row r="432" spans="1:20" x14ac:dyDescent="0.25">
      <c r="A432" s="82"/>
      <c r="B432" s="16"/>
      <c r="C432" s="16"/>
      <c r="D432" s="16"/>
      <c r="E432" s="16"/>
      <c r="F432" s="16"/>
      <c r="G432" s="22"/>
      <c r="H432" s="22"/>
      <c r="I432" s="22"/>
      <c r="J432" s="64"/>
      <c r="L432" s="82"/>
      <c r="M432" s="16"/>
      <c r="N432" s="16"/>
      <c r="O432" s="16"/>
      <c r="P432" s="16"/>
      <c r="Q432" s="16"/>
      <c r="R432" s="22"/>
      <c r="S432" s="22"/>
      <c r="T432" s="22"/>
    </row>
    <row r="433" spans="1:20" x14ac:dyDescent="0.25">
      <c r="A433" s="16"/>
      <c r="B433" s="16"/>
      <c r="C433" s="16"/>
      <c r="D433" s="16"/>
      <c r="E433" s="16"/>
      <c r="F433" s="16"/>
      <c r="G433" s="22"/>
      <c r="H433" s="22"/>
      <c r="I433" s="22"/>
      <c r="J433" s="64"/>
      <c r="L433" s="16"/>
      <c r="M433" s="16"/>
      <c r="N433" s="16"/>
      <c r="O433" s="16"/>
      <c r="P433" s="16"/>
      <c r="Q433" s="16"/>
      <c r="R433" s="22"/>
      <c r="S433" s="22"/>
      <c r="T433" s="22"/>
    </row>
    <row r="434" spans="1:20" x14ac:dyDescent="0.25">
      <c r="A434" s="16"/>
      <c r="B434" s="16"/>
      <c r="C434" s="16"/>
      <c r="D434" s="16"/>
      <c r="E434" s="16"/>
      <c r="F434" s="20" t="s">
        <v>13</v>
      </c>
      <c r="G434" s="21">
        <f>SUM(G375:G433)</f>
        <v>15464.07</v>
      </c>
      <c r="H434" s="22"/>
      <c r="I434" s="24">
        <f>SUM(I375:I433)</f>
        <v>13245</v>
      </c>
      <c r="J434" s="62"/>
      <c r="L434" s="16"/>
      <c r="M434" s="16"/>
      <c r="N434" s="16"/>
      <c r="O434" s="16"/>
      <c r="P434" s="16"/>
      <c r="Q434" s="20" t="s">
        <v>13</v>
      </c>
      <c r="R434" s="21">
        <f>SUM(R375:R433)</f>
        <v>11388.83</v>
      </c>
      <c r="S434" s="22"/>
      <c r="T434" s="24">
        <f>SUM(T375:T433)</f>
        <v>9380</v>
      </c>
    </row>
    <row r="435" spans="1:20" x14ac:dyDescent="0.25">
      <c r="A435" s="16"/>
      <c r="B435" s="16"/>
      <c r="C435" s="16"/>
      <c r="D435" s="16"/>
      <c r="E435" s="16"/>
      <c r="F435" s="20" t="s">
        <v>299</v>
      </c>
      <c r="G435" s="21">
        <f>G434*0.97</f>
        <v>15000.1479</v>
      </c>
      <c r="H435" s="22"/>
      <c r="I435" s="22"/>
      <c r="J435" s="64"/>
      <c r="L435" s="16"/>
      <c r="M435" s="16"/>
      <c r="N435" s="16"/>
      <c r="O435" s="16"/>
      <c r="P435" s="16"/>
      <c r="Q435" s="20" t="s">
        <v>299</v>
      </c>
      <c r="R435" s="21">
        <f>R434*0.97</f>
        <v>11047.1651</v>
      </c>
      <c r="S435" s="22"/>
      <c r="T435" s="22"/>
    </row>
    <row r="436" spans="1:20" x14ac:dyDescent="0.25">
      <c r="A436" s="16"/>
      <c r="B436" s="16"/>
      <c r="C436" s="16"/>
      <c r="D436" s="16"/>
      <c r="E436" s="362" t="s">
        <v>17</v>
      </c>
      <c r="F436" s="362"/>
      <c r="G436" s="362"/>
      <c r="H436" s="362"/>
      <c r="I436" s="103">
        <f>G435-I434</f>
        <v>1755.1478999999999</v>
      </c>
      <c r="J436" s="122"/>
      <c r="L436" s="16"/>
      <c r="M436" s="16"/>
      <c r="N436" s="16"/>
      <c r="O436" s="16"/>
      <c r="P436" s="362" t="s">
        <v>17</v>
      </c>
      <c r="Q436" s="362"/>
      <c r="R436" s="362"/>
      <c r="S436" s="362"/>
      <c r="T436" s="103">
        <f>R435-T434</f>
        <v>1667.1651000000002</v>
      </c>
    </row>
    <row r="437" spans="1:20" x14ac:dyDescent="0.25">
      <c r="A437" s="16"/>
      <c r="B437" s="16"/>
      <c r="C437" s="16"/>
      <c r="D437" s="16"/>
      <c r="E437" s="16"/>
      <c r="F437" s="16"/>
      <c r="G437" s="22"/>
      <c r="H437" s="22"/>
      <c r="I437" s="22"/>
      <c r="J437" s="64"/>
      <c r="L437" s="16"/>
      <c r="M437" s="16"/>
      <c r="N437" s="16"/>
      <c r="O437" s="16"/>
      <c r="P437" s="16"/>
      <c r="Q437" s="16"/>
      <c r="R437" s="22"/>
      <c r="S437" s="22"/>
      <c r="T437" s="22"/>
    </row>
    <row r="438" spans="1:20" x14ac:dyDescent="0.25">
      <c r="G438" s="64"/>
      <c r="H438" s="64"/>
    </row>
    <row r="443" spans="1:20" ht="26.25" x14ac:dyDescent="0.4">
      <c r="C443" s="361" t="s">
        <v>0</v>
      </c>
      <c r="D443" s="361"/>
      <c r="E443" s="361"/>
      <c r="N443" s="361" t="s">
        <v>0</v>
      </c>
      <c r="O443" s="361"/>
      <c r="P443" s="361"/>
    </row>
    <row r="444" spans="1:20" x14ac:dyDescent="0.25">
      <c r="A444" s="4" t="s">
        <v>228</v>
      </c>
      <c r="B444" s="4" t="s">
        <v>3</v>
      </c>
      <c r="C444" s="4" t="s">
        <v>4</v>
      </c>
      <c r="D444" s="4" t="s">
        <v>5</v>
      </c>
      <c r="E444" s="4" t="s">
        <v>6</v>
      </c>
      <c r="F444" s="4" t="s">
        <v>293</v>
      </c>
      <c r="G444" s="4" t="s">
        <v>8</v>
      </c>
      <c r="H444" s="4"/>
      <c r="I444" s="4" t="s">
        <v>295</v>
      </c>
      <c r="J444" s="120"/>
      <c r="L444" s="4" t="s">
        <v>228</v>
      </c>
      <c r="M444" s="4" t="s">
        <v>3</v>
      </c>
      <c r="N444" s="4" t="s">
        <v>4</v>
      </c>
      <c r="O444" s="4" t="s">
        <v>5</v>
      </c>
      <c r="P444" s="4" t="s">
        <v>6</v>
      </c>
      <c r="Q444" s="4" t="s">
        <v>293</v>
      </c>
      <c r="R444" s="4" t="s">
        <v>8</v>
      </c>
      <c r="S444" s="4"/>
      <c r="T444" s="4" t="s">
        <v>295</v>
      </c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15"/>
      <c r="B446" s="16"/>
      <c r="C446" s="16"/>
      <c r="D446" s="16"/>
      <c r="E446" s="16"/>
      <c r="F446" s="16"/>
      <c r="G446" s="22"/>
      <c r="H446" s="22"/>
      <c r="I446" s="22"/>
      <c r="J446" s="64"/>
      <c r="L446" s="15"/>
      <c r="M446" s="16"/>
      <c r="N446" s="16"/>
      <c r="O446" s="16"/>
      <c r="P446" s="16"/>
      <c r="Q446" s="16"/>
      <c r="R446" s="22"/>
      <c r="S446" s="22"/>
      <c r="T446" s="22"/>
    </row>
    <row r="447" spans="1:20" x14ac:dyDescent="0.25">
      <c r="A447" s="15"/>
      <c r="B447" s="16"/>
      <c r="C447" s="16"/>
      <c r="D447" s="16"/>
      <c r="E447" s="16"/>
      <c r="F447" s="16"/>
      <c r="G447" s="22"/>
      <c r="H447" s="22"/>
      <c r="I447" s="22"/>
      <c r="J447" s="64"/>
      <c r="L447" s="15"/>
      <c r="M447" s="16"/>
      <c r="N447" s="16"/>
      <c r="O447" s="16"/>
      <c r="P447" s="16"/>
      <c r="Q447" s="16"/>
      <c r="R447" s="22"/>
      <c r="S447" s="22"/>
      <c r="T447" s="22"/>
    </row>
    <row r="448" spans="1:20" x14ac:dyDescent="0.25">
      <c r="A448" s="15"/>
      <c r="B448" s="16"/>
      <c r="C448" s="16"/>
      <c r="D448" s="16"/>
      <c r="E448" s="16"/>
      <c r="F448" s="16"/>
      <c r="G448" s="22"/>
      <c r="H448" s="22"/>
      <c r="I448" s="22"/>
      <c r="J448" s="64"/>
      <c r="L448" s="15"/>
      <c r="M448" s="16"/>
      <c r="N448" s="16"/>
      <c r="O448" s="16"/>
      <c r="P448" s="16"/>
      <c r="Q448" s="16"/>
      <c r="R448" s="22"/>
      <c r="S448" s="22"/>
      <c r="T448" s="22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11"/>
      <c r="C462" s="11"/>
      <c r="D462" s="11"/>
      <c r="E462" s="11"/>
      <c r="F462" s="11"/>
      <c r="G462" s="34"/>
      <c r="H462" s="34"/>
      <c r="I462" s="34"/>
      <c r="J462" s="121"/>
      <c r="L462" s="7"/>
      <c r="M462" s="11"/>
      <c r="N462" s="11"/>
      <c r="O462" s="11"/>
      <c r="P462" s="11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7"/>
      <c r="C465" s="7"/>
      <c r="D465" s="7"/>
      <c r="E465" s="7"/>
      <c r="F465" s="11"/>
      <c r="G465" s="34"/>
      <c r="H465" s="34"/>
      <c r="I465" s="34"/>
      <c r="J465" s="121"/>
      <c r="L465" s="7"/>
      <c r="M465" s="7"/>
      <c r="N465" s="7"/>
      <c r="O465" s="7"/>
      <c r="P465" s="7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11"/>
      <c r="C481" s="11"/>
      <c r="D481" s="11"/>
      <c r="E481" s="11"/>
      <c r="F481" s="11"/>
      <c r="G481" s="34"/>
      <c r="H481" s="34"/>
      <c r="I481" s="34"/>
      <c r="J481" s="121"/>
      <c r="L481" s="7"/>
      <c r="M481" s="11"/>
      <c r="N481" s="11"/>
      <c r="O481" s="11"/>
      <c r="P481" s="11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11"/>
      <c r="C483" s="11"/>
      <c r="D483" s="11"/>
      <c r="E483" s="11"/>
      <c r="F483" s="11"/>
      <c r="G483" s="34"/>
      <c r="H483" s="34"/>
      <c r="I483" s="34"/>
      <c r="J483" s="121"/>
      <c r="L483" s="7"/>
      <c r="M483" s="11"/>
      <c r="N483" s="11"/>
      <c r="O483" s="11"/>
      <c r="P483" s="11"/>
      <c r="Q483" s="11"/>
      <c r="R483" s="34"/>
      <c r="S483" s="34"/>
      <c r="T483" s="34"/>
    </row>
    <row r="484" spans="1:20" x14ac:dyDescent="0.25">
      <c r="A484" s="7"/>
      <c r="B484" s="7"/>
      <c r="C484" s="7"/>
      <c r="D484" s="7"/>
      <c r="E484" s="7"/>
      <c r="F484" s="11"/>
      <c r="G484" s="34"/>
      <c r="H484" s="34"/>
      <c r="I484" s="34"/>
      <c r="J484" s="121"/>
      <c r="L484" s="7"/>
      <c r="M484" s="7"/>
      <c r="N484" s="7"/>
      <c r="O484" s="7"/>
      <c r="P484" s="7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7"/>
      <c r="C486" s="7"/>
      <c r="D486" s="7"/>
      <c r="E486" s="7"/>
      <c r="F486" s="11"/>
      <c r="G486" s="34"/>
      <c r="H486" s="34"/>
      <c r="I486" s="34"/>
      <c r="J486" s="121"/>
      <c r="L486" s="7"/>
      <c r="M486" s="7"/>
      <c r="N486" s="7"/>
      <c r="O486" s="7"/>
      <c r="P486" s="7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11"/>
      <c r="C491" s="11"/>
      <c r="D491" s="11"/>
      <c r="E491" s="11"/>
      <c r="F491" s="11"/>
      <c r="G491" s="34"/>
      <c r="H491" s="34"/>
      <c r="I491" s="34"/>
      <c r="J491" s="121"/>
      <c r="L491" s="7"/>
      <c r="M491" s="11"/>
      <c r="N491" s="11"/>
      <c r="O491" s="11"/>
      <c r="P491" s="11"/>
      <c r="Q491" s="11"/>
      <c r="R491" s="34"/>
      <c r="S491" s="34"/>
      <c r="T491" s="34"/>
    </row>
    <row r="492" spans="1:20" x14ac:dyDescent="0.25">
      <c r="A492" s="7"/>
      <c r="B492" s="11"/>
      <c r="C492" s="11"/>
      <c r="D492" s="11"/>
      <c r="E492" s="11"/>
      <c r="F492" s="11"/>
      <c r="G492" s="34"/>
      <c r="H492" s="34"/>
      <c r="I492" s="34"/>
      <c r="J492" s="121"/>
      <c r="L492" s="7"/>
      <c r="M492" s="11"/>
      <c r="N492" s="11"/>
      <c r="O492" s="11"/>
      <c r="P492" s="11"/>
      <c r="Q492" s="11"/>
      <c r="R492" s="34"/>
      <c r="S492" s="34"/>
      <c r="T492" s="34"/>
    </row>
    <row r="493" spans="1:20" x14ac:dyDescent="0.25">
      <c r="A493" s="7"/>
      <c r="B493" s="11"/>
      <c r="C493" s="11"/>
      <c r="D493" s="11"/>
      <c r="E493" s="11"/>
      <c r="F493" s="11"/>
      <c r="G493" s="34"/>
      <c r="H493" s="34"/>
      <c r="I493" s="34"/>
      <c r="J493" s="121"/>
      <c r="L493" s="7"/>
      <c r="M493" s="11"/>
      <c r="N493" s="11"/>
      <c r="O493" s="11"/>
      <c r="P493" s="11"/>
      <c r="Q493" s="11"/>
      <c r="R493" s="34"/>
      <c r="S493" s="34"/>
      <c r="T493" s="34"/>
    </row>
    <row r="494" spans="1:20" x14ac:dyDescent="0.25">
      <c r="A494" s="15"/>
      <c r="B494" s="16"/>
      <c r="C494" s="16"/>
      <c r="D494" s="16"/>
      <c r="E494" s="16"/>
      <c r="F494" s="16"/>
      <c r="G494" s="22"/>
      <c r="H494" s="22"/>
      <c r="I494" s="22"/>
      <c r="J494" s="64"/>
      <c r="L494" s="15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15"/>
      <c r="B495" s="16"/>
      <c r="C495" s="16"/>
      <c r="D495" s="16"/>
      <c r="E495" s="16"/>
      <c r="F495" s="16"/>
      <c r="G495" s="22"/>
      <c r="H495" s="22"/>
      <c r="I495" s="22"/>
      <c r="J495" s="64"/>
      <c r="L495" s="15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82"/>
      <c r="B499" s="16"/>
      <c r="C499" s="16"/>
      <c r="D499" s="16"/>
      <c r="E499" s="16"/>
      <c r="F499" s="16"/>
      <c r="G499" s="22"/>
      <c r="H499" s="22"/>
      <c r="I499" s="22"/>
      <c r="J499" s="64"/>
      <c r="L499" s="82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82"/>
      <c r="B500" s="16"/>
      <c r="C500" s="16"/>
      <c r="D500" s="16"/>
      <c r="E500" s="16"/>
      <c r="F500" s="16"/>
      <c r="G500" s="22"/>
      <c r="H500" s="22"/>
      <c r="I500" s="22"/>
      <c r="J500" s="64"/>
      <c r="L500" s="82"/>
      <c r="M500" s="16"/>
      <c r="N500" s="16"/>
      <c r="O500" s="16"/>
      <c r="P500" s="16"/>
      <c r="Q500" s="16"/>
      <c r="R500" s="22"/>
      <c r="S500" s="22"/>
      <c r="T500" s="22"/>
    </row>
    <row r="501" spans="1:20" x14ac:dyDescent="0.25">
      <c r="A501" s="82"/>
      <c r="B501" s="16"/>
      <c r="C501" s="16"/>
      <c r="D501" s="16"/>
      <c r="E501" s="16"/>
      <c r="F501" s="16"/>
      <c r="G501" s="22"/>
      <c r="H501" s="22"/>
      <c r="I501" s="22"/>
      <c r="J501" s="64"/>
      <c r="L501" s="82"/>
      <c r="M501" s="16"/>
      <c r="N501" s="16"/>
      <c r="O501" s="16"/>
      <c r="P501" s="16"/>
      <c r="Q501" s="16"/>
      <c r="R501" s="22"/>
      <c r="S501" s="22"/>
      <c r="T501" s="22"/>
    </row>
    <row r="502" spans="1:20" x14ac:dyDescent="0.25">
      <c r="A502" s="16"/>
      <c r="B502" s="16"/>
      <c r="C502" s="16"/>
      <c r="D502" s="16"/>
      <c r="E502" s="16"/>
      <c r="F502" s="16"/>
      <c r="G502" s="22"/>
      <c r="H502" s="22"/>
      <c r="I502" s="22"/>
      <c r="J502" s="64"/>
      <c r="L502" s="16"/>
      <c r="M502" s="16"/>
      <c r="N502" s="16"/>
      <c r="O502" s="16"/>
      <c r="P502" s="16"/>
      <c r="Q502" s="16"/>
      <c r="R502" s="22"/>
      <c r="S502" s="22"/>
      <c r="T502" s="22"/>
    </row>
    <row r="503" spans="1:20" x14ac:dyDescent="0.25">
      <c r="A503" s="16"/>
      <c r="B503" s="16"/>
      <c r="C503" s="16"/>
      <c r="D503" s="16"/>
      <c r="E503" s="16"/>
      <c r="F503" s="20" t="s">
        <v>13</v>
      </c>
      <c r="G503" s="21">
        <f>SUM(G445:G502)</f>
        <v>0</v>
      </c>
      <c r="H503" s="22"/>
      <c r="I503" s="24">
        <f>SUM(I445:I502)</f>
        <v>0</v>
      </c>
      <c r="J503" s="62"/>
      <c r="L503" s="16"/>
      <c r="M503" s="16"/>
      <c r="N503" s="16"/>
      <c r="O503" s="16"/>
      <c r="P503" s="16"/>
      <c r="Q503" s="20" t="s">
        <v>13</v>
      </c>
      <c r="R503" s="21">
        <f>SUM(R445:R502)</f>
        <v>0</v>
      </c>
      <c r="S503" s="22"/>
      <c r="T503" s="24">
        <f>SUM(T445:T502)</f>
        <v>0</v>
      </c>
    </row>
    <row r="504" spans="1:20" x14ac:dyDescent="0.25">
      <c r="A504" s="16"/>
      <c r="B504" s="16"/>
      <c r="C504" s="16"/>
      <c r="D504" s="16"/>
      <c r="E504" s="16"/>
      <c r="F504" s="20" t="s">
        <v>299</v>
      </c>
      <c r="G504" s="21">
        <f>G503*0.97</f>
        <v>0</v>
      </c>
      <c r="H504" s="22"/>
      <c r="I504" s="22"/>
      <c r="J504" s="64"/>
      <c r="L504" s="16"/>
      <c r="M504" s="16"/>
      <c r="N504" s="16"/>
      <c r="O504" s="16"/>
      <c r="P504" s="16"/>
      <c r="Q504" s="20" t="s">
        <v>299</v>
      </c>
      <c r="R504" s="21">
        <f>R503*0.97</f>
        <v>0</v>
      </c>
      <c r="S504" s="22"/>
      <c r="T504" s="22"/>
    </row>
    <row r="505" spans="1:20" x14ac:dyDescent="0.25">
      <c r="A505" s="16"/>
      <c r="B505" s="16"/>
      <c r="C505" s="16"/>
      <c r="D505" s="16"/>
      <c r="E505" s="362" t="s">
        <v>17</v>
      </c>
      <c r="F505" s="362"/>
      <c r="G505" s="362"/>
      <c r="H505" s="362"/>
      <c r="I505" s="103">
        <f>G504-I503</f>
        <v>0</v>
      </c>
      <c r="J505" s="122"/>
      <c r="L505" s="16"/>
      <c r="M505" s="16"/>
      <c r="N505" s="16"/>
      <c r="O505" s="16"/>
      <c r="P505" s="362" t="s">
        <v>17</v>
      </c>
      <c r="Q505" s="362"/>
      <c r="R505" s="362"/>
      <c r="S505" s="362"/>
      <c r="T505" s="103">
        <f>R504-T503</f>
        <v>0</v>
      </c>
    </row>
    <row r="506" spans="1:20" x14ac:dyDescent="0.25">
      <c r="A506" s="16"/>
      <c r="B506" s="16"/>
      <c r="C506" s="16"/>
      <c r="D506" s="16"/>
      <c r="E506" s="16"/>
      <c r="F506" s="16"/>
      <c r="G506" s="22"/>
      <c r="H506" s="22"/>
      <c r="I506" s="22"/>
      <c r="J506" s="64"/>
      <c r="L506" s="16"/>
      <c r="M506" s="16"/>
      <c r="N506" s="16"/>
      <c r="O506" s="16"/>
      <c r="P506" s="16"/>
      <c r="Q506" s="16"/>
      <c r="R506" s="22"/>
      <c r="S506" s="22"/>
      <c r="T506" s="22"/>
    </row>
    <row r="507" spans="1:20" x14ac:dyDescent="0.25">
      <c r="G507" s="64"/>
      <c r="H507" s="64"/>
    </row>
  </sheetData>
  <mergeCells count="29">
    <mergeCell ref="E436:H436"/>
    <mergeCell ref="P436:S436"/>
    <mergeCell ref="C443:E443"/>
    <mergeCell ref="N443:P443"/>
    <mergeCell ref="E505:H505"/>
    <mergeCell ref="P505:S505"/>
    <mergeCell ref="C290:E290"/>
    <mergeCell ref="N290:P290"/>
    <mergeCell ref="E364:H364"/>
    <mergeCell ref="P364:S364"/>
    <mergeCell ref="C373:E373"/>
    <mergeCell ref="N373:P373"/>
    <mergeCell ref="E202:H202"/>
    <mergeCell ref="P202:S202"/>
    <mergeCell ref="C208:E208"/>
    <mergeCell ref="N208:P208"/>
    <mergeCell ref="E282:H282"/>
    <mergeCell ref="P282:S282"/>
    <mergeCell ref="W87:X88"/>
    <mergeCell ref="E134:H134"/>
    <mergeCell ref="P134:S134"/>
    <mergeCell ref="C140:E140"/>
    <mergeCell ref="N140:P140"/>
    <mergeCell ref="C1:E1"/>
    <mergeCell ref="N1:P1"/>
    <mergeCell ref="E66:H66"/>
    <mergeCell ref="P66:S66"/>
    <mergeCell ref="C72:E72"/>
    <mergeCell ref="N72:P7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4" t="s">
        <v>0</v>
      </c>
      <c r="D1" s="364"/>
      <c r="E1" s="364"/>
      <c r="M1" s="364" t="s">
        <v>1</v>
      </c>
      <c r="N1" s="364"/>
      <c r="O1" s="364"/>
    </row>
    <row r="2" spans="1:19" x14ac:dyDescent="0.25">
      <c r="A2" s="4" t="s">
        <v>228</v>
      </c>
      <c r="B2" s="4" t="s">
        <v>3</v>
      </c>
      <c r="C2" s="4" t="s">
        <v>363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364</v>
      </c>
      <c r="K2" s="4" t="s">
        <v>228</v>
      </c>
      <c r="L2" s="4" t="s">
        <v>3</v>
      </c>
      <c r="M2" s="4" t="s">
        <v>363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364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62" t="s">
        <v>17</v>
      </c>
      <c r="F17" s="362"/>
      <c r="G17" s="362"/>
      <c r="H17" s="362"/>
      <c r="I17" s="103">
        <f>G16-I15</f>
        <v>0</v>
      </c>
      <c r="K17" s="16"/>
      <c r="L17" s="16"/>
      <c r="M17" s="16"/>
      <c r="N17" s="16"/>
      <c r="O17" s="362" t="s">
        <v>17</v>
      </c>
      <c r="P17" s="362"/>
      <c r="Q17" s="362"/>
      <c r="R17" s="362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64" t="s">
        <v>18</v>
      </c>
      <c r="D22" s="364"/>
      <c r="E22" s="364"/>
      <c r="M22" s="364" t="s">
        <v>19</v>
      </c>
      <c r="N22" s="364"/>
      <c r="O22" s="364"/>
    </row>
    <row r="23" spans="1:19" x14ac:dyDescent="0.25">
      <c r="A23" s="4" t="s">
        <v>228</v>
      </c>
      <c r="B23" s="4" t="s">
        <v>3</v>
      </c>
      <c r="C23" s="4" t="s">
        <v>363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364</v>
      </c>
      <c r="K23" s="4" t="s">
        <v>228</v>
      </c>
      <c r="L23" s="4" t="s">
        <v>3</v>
      </c>
      <c r="M23" s="4" t="s">
        <v>363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364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62" t="s">
        <v>17</v>
      </c>
      <c r="F38" s="362"/>
      <c r="G38" s="362"/>
      <c r="H38" s="362"/>
      <c r="I38" s="103">
        <f>G37-I36</f>
        <v>0</v>
      </c>
      <c r="K38" s="16"/>
      <c r="L38" s="16"/>
      <c r="M38" s="16"/>
      <c r="N38" s="16"/>
      <c r="O38" s="362" t="s">
        <v>17</v>
      </c>
      <c r="P38" s="362"/>
      <c r="Q38" s="362"/>
      <c r="R38" s="362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64" t="s">
        <v>130</v>
      </c>
      <c r="D43" s="364"/>
      <c r="E43" s="364"/>
      <c r="M43" s="364" t="s">
        <v>21</v>
      </c>
      <c r="N43" s="364"/>
      <c r="O43" s="364"/>
    </row>
    <row r="44" spans="1:19" x14ac:dyDescent="0.25">
      <c r="A44" s="4" t="s">
        <v>228</v>
      </c>
      <c r="B44" s="4" t="s">
        <v>3</v>
      </c>
      <c r="C44" s="4" t="s">
        <v>363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364</v>
      </c>
      <c r="K44" s="4" t="s">
        <v>228</v>
      </c>
      <c r="L44" s="4" t="s">
        <v>3</v>
      </c>
      <c r="M44" s="4" t="s">
        <v>363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364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365</v>
      </c>
      <c r="M45" s="187" t="s">
        <v>366</v>
      </c>
      <c r="N45" s="187" t="s">
        <v>367</v>
      </c>
      <c r="O45" s="187" t="s">
        <v>368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369</v>
      </c>
      <c r="M46" s="187" t="s">
        <v>370</v>
      </c>
      <c r="N46" s="187" t="s">
        <v>367</v>
      </c>
      <c r="O46" s="187" t="s">
        <v>368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62" t="s">
        <v>17</v>
      </c>
      <c r="F59" s="362"/>
      <c r="G59" s="362"/>
      <c r="H59" s="362"/>
      <c r="I59" s="103">
        <f>G58-I57</f>
        <v>0</v>
      </c>
      <c r="K59" s="16"/>
      <c r="L59" s="16"/>
      <c r="M59" s="16"/>
      <c r="N59" s="16"/>
      <c r="O59" s="362" t="s">
        <v>17</v>
      </c>
      <c r="P59" s="362"/>
      <c r="Q59" s="362"/>
      <c r="R59" s="362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64" t="s">
        <v>74</v>
      </c>
      <c r="D66" s="364"/>
      <c r="E66" s="364"/>
      <c r="M66" s="364" t="s">
        <v>75</v>
      </c>
      <c r="N66" s="364"/>
      <c r="O66" s="364"/>
    </row>
    <row r="67" spans="1:19" x14ac:dyDescent="0.25">
      <c r="A67" s="4" t="s">
        <v>228</v>
      </c>
      <c r="B67" s="4" t="s">
        <v>3</v>
      </c>
      <c r="C67" s="4" t="s">
        <v>363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364</v>
      </c>
      <c r="K67" s="4" t="s">
        <v>228</v>
      </c>
      <c r="L67" s="4" t="s">
        <v>3</v>
      </c>
      <c r="M67" s="4" t="s">
        <v>363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364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371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62" t="s">
        <v>17</v>
      </c>
      <c r="F82" s="362"/>
      <c r="G82" s="362"/>
      <c r="H82" s="362"/>
      <c r="I82" s="103">
        <f>G81-I80</f>
        <v>8.1999999999999886</v>
      </c>
      <c r="K82" s="16"/>
      <c r="L82" s="16"/>
      <c r="M82" s="16"/>
      <c r="N82" s="16"/>
      <c r="O82" s="362" t="s">
        <v>17</v>
      </c>
      <c r="P82" s="362"/>
      <c r="Q82" s="362"/>
      <c r="R82" s="362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64" t="s">
        <v>97</v>
      </c>
      <c r="D88" s="364"/>
      <c r="E88" s="364"/>
      <c r="M88" s="364" t="s">
        <v>167</v>
      </c>
      <c r="N88" s="364"/>
      <c r="O88" s="364"/>
    </row>
    <row r="89" spans="1:19" x14ac:dyDescent="0.25">
      <c r="A89" s="4" t="s">
        <v>228</v>
      </c>
      <c r="B89" s="4" t="s">
        <v>3</v>
      </c>
      <c r="C89" s="4" t="s">
        <v>363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364</v>
      </c>
      <c r="K89" s="4" t="s">
        <v>228</v>
      </c>
      <c r="L89" s="4" t="s">
        <v>3</v>
      </c>
      <c r="M89" s="4" t="s">
        <v>363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364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62" t="s">
        <v>17</v>
      </c>
      <c r="F104" s="362"/>
      <c r="G104" s="362"/>
      <c r="H104" s="362"/>
      <c r="I104" s="103">
        <f>G103-I102</f>
        <v>0</v>
      </c>
      <c r="K104" s="16"/>
      <c r="L104" s="16"/>
      <c r="M104" s="16"/>
      <c r="N104" s="16"/>
      <c r="O104" s="362" t="s">
        <v>17</v>
      </c>
      <c r="P104" s="362"/>
      <c r="Q104" s="362"/>
      <c r="R104" s="362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64" t="s">
        <v>102</v>
      </c>
      <c r="D109" s="364"/>
      <c r="E109" s="364"/>
      <c r="M109" s="364" t="s">
        <v>203</v>
      </c>
      <c r="N109" s="364"/>
      <c r="O109" s="364"/>
    </row>
    <row r="110" spans="1:19" x14ac:dyDescent="0.25">
      <c r="A110" s="4" t="s">
        <v>228</v>
      </c>
      <c r="B110" s="4" t="s">
        <v>3</v>
      </c>
      <c r="C110" s="4" t="s">
        <v>363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364</v>
      </c>
      <c r="K110" s="4" t="s">
        <v>228</v>
      </c>
      <c r="L110" s="4" t="s">
        <v>3</v>
      </c>
      <c r="M110" s="4" t="s">
        <v>363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364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372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62" t="s">
        <v>17</v>
      </c>
      <c r="F125" s="362"/>
      <c r="G125" s="362"/>
      <c r="H125" s="362"/>
      <c r="I125" s="103">
        <f>G124-I123</f>
        <v>0</v>
      </c>
      <c r="K125" s="16"/>
      <c r="L125" s="16"/>
      <c r="M125" s="16"/>
      <c r="N125" s="16"/>
      <c r="O125" s="362" t="s">
        <v>17</v>
      </c>
      <c r="P125" s="362"/>
      <c r="Q125" s="362"/>
      <c r="R125" s="362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1" t="s">
        <v>0</v>
      </c>
      <c r="D1" s="361"/>
      <c r="E1" s="361"/>
      <c r="N1" s="361" t="s">
        <v>1</v>
      </c>
      <c r="O1" s="361"/>
      <c r="P1" s="36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293</v>
      </c>
      <c r="G2" s="4" t="s">
        <v>8</v>
      </c>
      <c r="H2" s="4"/>
      <c r="I2" s="4" t="s">
        <v>11</v>
      </c>
      <c r="J2" s="4" t="s">
        <v>364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293</v>
      </c>
      <c r="R2" s="4" t="s">
        <v>8</v>
      </c>
      <c r="S2" s="4"/>
      <c r="T2" s="4" t="s">
        <v>11</v>
      </c>
      <c r="U2" s="4" t="s">
        <v>364</v>
      </c>
    </row>
    <row r="3" spans="1:21" x14ac:dyDescent="0.25">
      <c r="A3" s="15">
        <v>45308</v>
      </c>
      <c r="B3" s="16" t="s">
        <v>901</v>
      </c>
      <c r="C3" s="16" t="s">
        <v>45</v>
      </c>
      <c r="D3" s="16" t="s">
        <v>847</v>
      </c>
      <c r="E3" s="16" t="s">
        <v>88</v>
      </c>
      <c r="F3" s="16"/>
      <c r="G3" s="16">
        <v>180</v>
      </c>
      <c r="H3" s="16"/>
      <c r="I3" s="190">
        <v>862</v>
      </c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56" t="s">
        <v>17</v>
      </c>
      <c r="G15" s="356"/>
      <c r="H15" s="356"/>
      <c r="I15" s="356"/>
      <c r="J15" s="103">
        <f>G14-J13</f>
        <v>28.199999999999989</v>
      </c>
      <c r="L15" s="15"/>
      <c r="M15" s="16"/>
      <c r="N15" s="16"/>
      <c r="O15" s="16"/>
      <c r="P15" s="16"/>
      <c r="Q15" s="356" t="s">
        <v>17</v>
      </c>
      <c r="R15" s="356"/>
      <c r="S15" s="356"/>
      <c r="T15" s="356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61" t="s">
        <v>18</v>
      </c>
      <c r="D20" s="361"/>
      <c r="E20" s="361"/>
      <c r="N20" s="361" t="s">
        <v>19</v>
      </c>
      <c r="O20" s="361"/>
      <c r="P20" s="361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293</v>
      </c>
      <c r="G21" s="4" t="s">
        <v>8</v>
      </c>
      <c r="H21" s="4"/>
      <c r="I21" s="4" t="s">
        <v>251</v>
      </c>
      <c r="J21" s="4" t="s">
        <v>364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293</v>
      </c>
      <c r="R21" s="4" t="s">
        <v>8</v>
      </c>
      <c r="S21" s="4"/>
      <c r="T21" s="4" t="s">
        <v>320</v>
      </c>
      <c r="U21" s="4" t="s">
        <v>364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56" t="s">
        <v>17</v>
      </c>
      <c r="G34" s="356"/>
      <c r="H34" s="356"/>
      <c r="I34" s="356"/>
      <c r="J34" s="103">
        <f>G33-J32</f>
        <v>0</v>
      </c>
      <c r="L34" s="15"/>
      <c r="M34" s="16"/>
      <c r="N34" s="16"/>
      <c r="O34" s="16"/>
      <c r="P34" s="16"/>
      <c r="Q34" s="356" t="s">
        <v>17</v>
      </c>
      <c r="R34" s="356"/>
      <c r="S34" s="356"/>
      <c r="T34" s="356"/>
      <c r="U34" s="103">
        <f>R33-U32</f>
        <v>0</v>
      </c>
    </row>
    <row r="38" spans="1:32" ht="26.25" x14ac:dyDescent="0.4">
      <c r="C38" s="361" t="s">
        <v>130</v>
      </c>
      <c r="D38" s="361"/>
      <c r="E38" s="361"/>
      <c r="N38" s="361" t="s">
        <v>21</v>
      </c>
      <c r="O38" s="361"/>
      <c r="P38" s="361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293</v>
      </c>
      <c r="G39" s="4" t="s">
        <v>8</v>
      </c>
      <c r="H39" s="4"/>
      <c r="I39" s="4" t="s">
        <v>11</v>
      </c>
      <c r="J39" s="4" t="s">
        <v>364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293</v>
      </c>
      <c r="R39" s="4" t="s">
        <v>8</v>
      </c>
      <c r="S39" s="4"/>
      <c r="T39" s="4" t="s">
        <v>373</v>
      </c>
      <c r="U39" s="4" t="s">
        <v>364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56" t="s">
        <v>17</v>
      </c>
      <c r="G52" s="356"/>
      <c r="H52" s="356"/>
      <c r="I52" s="356"/>
      <c r="J52" s="103">
        <f>G51-J50</f>
        <v>0</v>
      </c>
      <c r="L52" s="15"/>
      <c r="M52" s="16"/>
      <c r="N52" s="16"/>
      <c r="O52" s="16"/>
      <c r="P52" s="16"/>
      <c r="Q52" s="356" t="s">
        <v>17</v>
      </c>
      <c r="R52" s="356"/>
      <c r="S52" s="356"/>
      <c r="T52" s="356"/>
      <c r="U52" s="103">
        <f>R51-U50</f>
        <v>0</v>
      </c>
    </row>
    <row r="57" spans="1:21" ht="26.25" x14ac:dyDescent="0.4">
      <c r="C57" s="361" t="s">
        <v>74</v>
      </c>
      <c r="D57" s="361"/>
      <c r="E57" s="361"/>
      <c r="N57" s="361" t="s">
        <v>75</v>
      </c>
      <c r="O57" s="361"/>
      <c r="P57" s="361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293</v>
      </c>
      <c r="G58" s="4" t="s">
        <v>8</v>
      </c>
      <c r="H58" s="4"/>
      <c r="I58" s="4" t="s">
        <v>11</v>
      </c>
      <c r="J58" s="4" t="s">
        <v>364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293</v>
      </c>
      <c r="R58" s="4" t="s">
        <v>8</v>
      </c>
      <c r="S58" s="4"/>
      <c r="T58" s="4" t="s">
        <v>320</v>
      </c>
      <c r="U58" s="4" t="s">
        <v>364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56" t="s">
        <v>17</v>
      </c>
      <c r="G71" s="356"/>
      <c r="H71" s="356"/>
      <c r="I71" s="356"/>
      <c r="J71" s="103">
        <f>G70-J69</f>
        <v>0</v>
      </c>
      <c r="L71" s="15"/>
      <c r="M71" s="16"/>
      <c r="N71" s="16"/>
      <c r="O71" s="16"/>
      <c r="P71" s="16"/>
      <c r="Q71" s="356" t="s">
        <v>17</v>
      </c>
      <c r="R71" s="356"/>
      <c r="S71" s="356"/>
      <c r="T71" s="356"/>
      <c r="U71" s="103">
        <f>R70-U69</f>
        <v>0</v>
      </c>
    </row>
    <row r="75" spans="1:21" ht="26.25" x14ac:dyDescent="0.4">
      <c r="C75" s="361" t="s">
        <v>97</v>
      </c>
      <c r="D75" s="361"/>
      <c r="E75" s="361"/>
      <c r="N75" s="361" t="s">
        <v>167</v>
      </c>
      <c r="O75" s="361"/>
      <c r="P75" s="361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293</v>
      </c>
      <c r="G76" s="4" t="s">
        <v>8</v>
      </c>
      <c r="H76" s="4"/>
      <c r="I76" s="4" t="s">
        <v>320</v>
      </c>
      <c r="J76" s="4" t="s">
        <v>364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293</v>
      </c>
      <c r="R76" s="4" t="s">
        <v>8</v>
      </c>
      <c r="S76" s="4"/>
      <c r="T76" s="4"/>
      <c r="U76" s="4" t="s">
        <v>364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56" t="s">
        <v>17</v>
      </c>
      <c r="G89" s="356"/>
      <c r="H89" s="356"/>
      <c r="I89" s="356"/>
      <c r="J89" s="103">
        <f>G88-J87</f>
        <v>0</v>
      </c>
      <c r="L89" s="15"/>
      <c r="M89" s="16"/>
      <c r="N89" s="16"/>
      <c r="O89" s="16"/>
      <c r="P89" s="16"/>
      <c r="Q89" s="356" t="s">
        <v>17</v>
      </c>
      <c r="R89" s="356"/>
      <c r="S89" s="356"/>
      <c r="T89" s="356"/>
      <c r="U89" s="103">
        <f>R88-U87</f>
        <v>0</v>
      </c>
    </row>
    <row r="94" spans="1:21" ht="26.25" x14ac:dyDescent="0.4">
      <c r="C94" s="361" t="s">
        <v>102</v>
      </c>
      <c r="D94" s="361"/>
      <c r="E94" s="361"/>
      <c r="N94" s="361" t="s">
        <v>203</v>
      </c>
      <c r="O94" s="361"/>
      <c r="P94" s="361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293</v>
      </c>
      <c r="G95" s="4" t="s">
        <v>8</v>
      </c>
      <c r="H95" s="4"/>
      <c r="I95" s="4"/>
      <c r="J95" s="4" t="s">
        <v>364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293</v>
      </c>
      <c r="R95" s="4" t="s">
        <v>8</v>
      </c>
      <c r="S95" s="4"/>
      <c r="T95" s="4"/>
      <c r="U95" s="4" t="s">
        <v>364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56" t="s">
        <v>17</v>
      </c>
      <c r="G108" s="356"/>
      <c r="H108" s="356"/>
      <c r="I108" s="356"/>
      <c r="J108" s="103">
        <f>G107-J106</f>
        <v>0</v>
      </c>
      <c r="L108" s="15"/>
      <c r="M108" s="16"/>
      <c r="N108" s="16"/>
      <c r="O108" s="16"/>
      <c r="P108" s="16"/>
      <c r="Q108" s="356" t="s">
        <v>17</v>
      </c>
      <c r="R108" s="356"/>
      <c r="S108" s="356"/>
      <c r="T108" s="356"/>
      <c r="U108" s="103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201"/>
  <sheetViews>
    <sheetView topLeftCell="H1" zoomScale="80" zoomScaleNormal="80" workbookViewId="0">
      <selection activeCell="M38" sqref="M38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85546875" customWidth="1"/>
    <col min="11" max="11" width="12.1406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1" t="s">
        <v>0</v>
      </c>
      <c r="C1" s="361"/>
      <c r="D1" s="361"/>
      <c r="E1" s="361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374</v>
      </c>
      <c r="H2" s="196" t="s">
        <v>375</v>
      </c>
      <c r="I2" s="4" t="s">
        <v>248</v>
      </c>
      <c r="J2" s="4" t="s">
        <v>376</v>
      </c>
      <c r="K2" s="4" t="s">
        <v>11</v>
      </c>
      <c r="L2" s="4" t="s">
        <v>377</v>
      </c>
      <c r="M2" s="4" t="s">
        <v>378</v>
      </c>
      <c r="P2" s="361" t="s">
        <v>1</v>
      </c>
      <c r="Q2" s="361"/>
      <c r="R2" s="361"/>
      <c r="S2" s="361"/>
      <c r="T2" s="361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379</v>
      </c>
      <c r="E3" s="11" t="s">
        <v>380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374</v>
      </c>
      <c r="W3" s="196" t="s">
        <v>375</v>
      </c>
      <c r="X3" s="4" t="s">
        <v>248</v>
      </c>
      <c r="Y3" s="4" t="s">
        <v>376</v>
      </c>
      <c r="Z3" s="4" t="s">
        <v>11</v>
      </c>
      <c r="AA3" s="4" t="s">
        <v>377</v>
      </c>
      <c r="AB3" s="4" t="s">
        <v>378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380</v>
      </c>
      <c r="E4" s="11" t="s">
        <v>381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380</v>
      </c>
      <c r="E5" s="11" t="s">
        <v>88</v>
      </c>
      <c r="F5" s="10">
        <v>200</v>
      </c>
      <c r="G5" s="10">
        <f t="shared" ref="G5:H31" si="0">F5*0.99</f>
        <v>198</v>
      </c>
      <c r="H5" s="10">
        <f t="shared" si="0"/>
        <v>196.02</v>
      </c>
      <c r="I5" s="10"/>
      <c r="J5" s="10">
        <f t="shared" ref="J5:J31" si="1">G5*0.94</f>
        <v>186.11999999999998</v>
      </c>
      <c r="K5" s="58">
        <v>855</v>
      </c>
      <c r="L5" s="198">
        <f t="shared" ref="L5:L31" si="2">H5-I5</f>
        <v>196.02</v>
      </c>
      <c r="M5" s="18">
        <f t="shared" ref="M5:M31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298</v>
      </c>
      <c r="B6" s="81" t="s">
        <v>104</v>
      </c>
      <c r="C6" s="11" t="s">
        <v>47</v>
      </c>
      <c r="D6" s="11" t="s">
        <v>250</v>
      </c>
      <c r="E6" s="11" t="s">
        <v>380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298</v>
      </c>
      <c r="B7" s="11" t="s">
        <v>104</v>
      </c>
      <c r="C7" s="11" t="s">
        <v>47</v>
      </c>
      <c r="D7" s="11" t="s">
        <v>380</v>
      </c>
      <c r="E7" s="11" t="s">
        <v>381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298</v>
      </c>
      <c r="B8" s="11" t="s">
        <v>99</v>
      </c>
      <c r="C8" s="11" t="s">
        <v>38</v>
      </c>
      <c r="D8" s="11" t="s">
        <v>380</v>
      </c>
      <c r="E8" s="11" t="s">
        <v>382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383</v>
      </c>
      <c r="E9" s="11" t="s">
        <v>380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893</v>
      </c>
      <c r="C10" s="11" t="s">
        <v>113</v>
      </c>
      <c r="D10" s="11" t="s">
        <v>894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380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380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380</v>
      </c>
      <c r="E13" s="11" t="s">
        <v>382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893</v>
      </c>
      <c r="C14" s="11" t="s">
        <v>113</v>
      </c>
      <c r="D14" s="11" t="s">
        <v>904</v>
      </c>
      <c r="E14" s="11" t="s">
        <v>380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908</v>
      </c>
      <c r="B15" s="11"/>
      <c r="C15" s="11" t="s">
        <v>47</v>
      </c>
      <c r="D15" s="11" t="s">
        <v>380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908</v>
      </c>
      <c r="B16" s="11"/>
      <c r="C16" s="11" t="s">
        <v>47</v>
      </c>
      <c r="D16" s="11" t="s">
        <v>380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909</v>
      </c>
      <c r="B17" s="11"/>
      <c r="C17" s="11" t="s">
        <v>38</v>
      </c>
      <c r="D17" s="11" t="s">
        <v>380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909</v>
      </c>
      <c r="B18" s="11"/>
      <c r="C18" s="11" t="s">
        <v>33</v>
      </c>
      <c r="D18" s="11" t="s">
        <v>380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380</v>
      </c>
      <c r="E19" s="11" t="s">
        <v>396</v>
      </c>
      <c r="F19" s="10">
        <v>240</v>
      </c>
      <c r="G19" s="10">
        <f t="shared" si="0"/>
        <v>237.6</v>
      </c>
      <c r="H19" s="10">
        <f t="shared" si="0"/>
        <v>235.22399999999999</v>
      </c>
      <c r="I19" s="10">
        <v>100</v>
      </c>
      <c r="J19" s="10">
        <f t="shared" si="1"/>
        <v>223.34399999999999</v>
      </c>
      <c r="K19" s="58">
        <v>874</v>
      </c>
      <c r="L19" s="198">
        <f t="shared" si="2"/>
        <v>135.22399999999999</v>
      </c>
      <c r="M19" s="18">
        <f t="shared" si="3"/>
        <v>128.46279999999999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338">
        <v>45314</v>
      </c>
      <c r="B20" s="317" t="s">
        <v>915</v>
      </c>
      <c r="C20" s="317" t="s">
        <v>47</v>
      </c>
      <c r="D20" s="317" t="s">
        <v>380</v>
      </c>
      <c r="E20" s="317" t="s">
        <v>499</v>
      </c>
      <c r="F20" s="339">
        <v>240</v>
      </c>
      <c r="G20" s="10">
        <f t="shared" si="0"/>
        <v>237.6</v>
      </c>
      <c r="H20" s="10">
        <f t="shared" si="0"/>
        <v>235.22399999999999</v>
      </c>
      <c r="I20" s="10">
        <v>100</v>
      </c>
      <c r="J20" s="10">
        <f t="shared" si="1"/>
        <v>223.34399999999999</v>
      </c>
      <c r="K20" s="58">
        <v>872</v>
      </c>
      <c r="L20" s="198">
        <f t="shared" si="2"/>
        <v>135.22399999999999</v>
      </c>
      <c r="M20" s="18">
        <f t="shared" si="3"/>
        <v>128.46279999999999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338">
        <v>45315</v>
      </c>
      <c r="B21" s="317" t="s">
        <v>893</v>
      </c>
      <c r="C21" s="317" t="s">
        <v>113</v>
      </c>
      <c r="D21" s="317" t="s">
        <v>380</v>
      </c>
      <c r="E21" s="317" t="s">
        <v>388</v>
      </c>
      <c r="F21" s="339">
        <v>580</v>
      </c>
      <c r="G21" s="10">
        <f t="shared" si="0"/>
        <v>574.20000000000005</v>
      </c>
      <c r="H21" s="10">
        <f t="shared" si="0"/>
        <v>568.45800000000008</v>
      </c>
      <c r="I21" s="10">
        <v>100</v>
      </c>
      <c r="J21" s="10">
        <f t="shared" si="1"/>
        <v>539.74800000000005</v>
      </c>
      <c r="K21" s="58">
        <v>871</v>
      </c>
      <c r="L21" s="198">
        <f t="shared" si="2"/>
        <v>468.45800000000008</v>
      </c>
      <c r="M21" s="18">
        <f t="shared" si="3"/>
        <v>445.03510000000006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338">
        <v>45315</v>
      </c>
      <c r="B22" s="317" t="s">
        <v>99</v>
      </c>
      <c r="C22" s="317" t="s">
        <v>38</v>
      </c>
      <c r="D22" s="317" t="s">
        <v>380</v>
      </c>
      <c r="E22" s="317" t="s">
        <v>388</v>
      </c>
      <c r="F22" s="339">
        <v>580</v>
      </c>
      <c r="G22" s="10">
        <f t="shared" si="0"/>
        <v>574.20000000000005</v>
      </c>
      <c r="H22" s="10">
        <f t="shared" si="0"/>
        <v>568.45800000000008</v>
      </c>
      <c r="I22" s="10">
        <v>100</v>
      </c>
      <c r="J22" s="10">
        <f t="shared" si="1"/>
        <v>539.74800000000005</v>
      </c>
      <c r="K22" s="58">
        <v>875</v>
      </c>
      <c r="L22" s="198">
        <f t="shared" si="2"/>
        <v>468.45800000000008</v>
      </c>
      <c r="M22" s="18">
        <f t="shared" si="3"/>
        <v>445.03510000000006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338">
        <v>45315</v>
      </c>
      <c r="B23" s="317" t="s">
        <v>79</v>
      </c>
      <c r="C23" s="317" t="s">
        <v>33</v>
      </c>
      <c r="D23" s="317" t="s">
        <v>380</v>
      </c>
      <c r="E23" s="317" t="s">
        <v>917</v>
      </c>
      <c r="F23" s="339">
        <v>175</v>
      </c>
      <c r="G23" s="10">
        <f t="shared" si="0"/>
        <v>173.25</v>
      </c>
      <c r="H23" s="10">
        <f t="shared" si="0"/>
        <v>171.51750000000001</v>
      </c>
      <c r="I23" s="10"/>
      <c r="J23" s="10">
        <f t="shared" si="1"/>
        <v>162.85499999999999</v>
      </c>
      <c r="K23" s="58">
        <v>874</v>
      </c>
      <c r="L23" s="198">
        <f t="shared" si="2"/>
        <v>171.51750000000001</v>
      </c>
      <c r="M23" s="18">
        <f t="shared" si="3"/>
        <v>162.94162500000002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338">
        <v>45315</v>
      </c>
      <c r="B24" s="317" t="s">
        <v>916</v>
      </c>
      <c r="C24" s="317" t="s">
        <v>47</v>
      </c>
      <c r="D24" s="317" t="s">
        <v>380</v>
      </c>
      <c r="E24" s="317" t="s">
        <v>56</v>
      </c>
      <c r="F24" s="339">
        <v>175</v>
      </c>
      <c r="G24" s="10">
        <f t="shared" si="0"/>
        <v>173.25</v>
      </c>
      <c r="H24" s="10">
        <f t="shared" si="0"/>
        <v>171.51750000000001</v>
      </c>
      <c r="I24" s="10"/>
      <c r="J24" s="10">
        <f t="shared" si="1"/>
        <v>162.85499999999999</v>
      </c>
      <c r="K24" s="58">
        <v>872</v>
      </c>
      <c r="L24" s="198">
        <f t="shared" si="2"/>
        <v>171.51750000000001</v>
      </c>
      <c r="M24" s="18">
        <f t="shared" si="3"/>
        <v>162.94162500000002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338">
        <v>45316</v>
      </c>
      <c r="B25" s="317" t="s">
        <v>99</v>
      </c>
      <c r="C25" s="317" t="s">
        <v>38</v>
      </c>
      <c r="D25" s="317" t="s">
        <v>941</v>
      </c>
      <c r="E25" s="317" t="s">
        <v>942</v>
      </c>
      <c r="F25" s="339">
        <v>120</v>
      </c>
      <c r="G25" s="10">
        <f t="shared" si="0"/>
        <v>118.8</v>
      </c>
      <c r="H25" s="10">
        <f t="shared" si="0"/>
        <v>117.61199999999999</v>
      </c>
      <c r="I25" s="199"/>
      <c r="J25" s="10">
        <f t="shared" si="1"/>
        <v>111.672</v>
      </c>
      <c r="K25" s="58">
        <v>875</v>
      </c>
      <c r="L25" s="198">
        <f t="shared" si="2"/>
        <v>117.61199999999999</v>
      </c>
      <c r="M25" s="18">
        <f t="shared" si="3"/>
        <v>111.73139999999999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338">
        <v>45317</v>
      </c>
      <c r="B26" s="317" t="s">
        <v>104</v>
      </c>
      <c r="C26" s="317" t="s">
        <v>47</v>
      </c>
      <c r="D26" s="317" t="s">
        <v>380</v>
      </c>
      <c r="E26" s="317" t="s">
        <v>381</v>
      </c>
      <c r="F26" s="339">
        <v>240</v>
      </c>
      <c r="G26" s="10">
        <f t="shared" si="0"/>
        <v>237.6</v>
      </c>
      <c r="H26" s="10">
        <f t="shared" si="0"/>
        <v>235.22399999999999</v>
      </c>
      <c r="I26" s="199">
        <v>100</v>
      </c>
      <c r="J26" s="10">
        <f t="shared" si="1"/>
        <v>223.34399999999999</v>
      </c>
      <c r="K26" s="58">
        <v>872</v>
      </c>
      <c r="L26" s="198">
        <f t="shared" si="2"/>
        <v>135.22399999999999</v>
      </c>
      <c r="M26" s="18">
        <f t="shared" si="3"/>
        <v>128.46279999999999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338">
        <v>45317</v>
      </c>
      <c r="B27" s="317" t="s">
        <v>79</v>
      </c>
      <c r="C27" s="317" t="s">
        <v>33</v>
      </c>
      <c r="D27" s="317" t="s">
        <v>380</v>
      </c>
      <c r="E27" s="317" t="s">
        <v>91</v>
      </c>
      <c r="F27" s="339">
        <v>170</v>
      </c>
      <c r="G27" s="10">
        <f t="shared" si="0"/>
        <v>168.3</v>
      </c>
      <c r="H27" s="10">
        <f t="shared" si="0"/>
        <v>166.61700000000002</v>
      </c>
      <c r="I27" s="10">
        <v>100</v>
      </c>
      <c r="J27" s="10">
        <f t="shared" si="1"/>
        <v>158.202</v>
      </c>
      <c r="K27" s="58">
        <v>874</v>
      </c>
      <c r="L27" s="198">
        <f t="shared" si="2"/>
        <v>66.617000000000019</v>
      </c>
      <c r="M27" s="18">
        <f t="shared" si="3"/>
        <v>63.286150000000013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338">
        <v>45318</v>
      </c>
      <c r="B28" s="317" t="s">
        <v>99</v>
      </c>
      <c r="C28" s="317" t="s">
        <v>38</v>
      </c>
      <c r="D28" s="317" t="s">
        <v>383</v>
      </c>
      <c r="E28" s="317" t="s">
        <v>380</v>
      </c>
      <c r="F28" s="339">
        <v>340</v>
      </c>
      <c r="G28" s="10">
        <f t="shared" si="0"/>
        <v>336.6</v>
      </c>
      <c r="H28" s="10">
        <f t="shared" si="0"/>
        <v>333.23400000000004</v>
      </c>
      <c r="I28" s="244">
        <v>170</v>
      </c>
      <c r="J28" s="10">
        <f t="shared" si="1"/>
        <v>316.404</v>
      </c>
      <c r="K28" s="58">
        <v>875</v>
      </c>
      <c r="L28" s="198">
        <f t="shared" si="2"/>
        <v>163.23400000000004</v>
      </c>
      <c r="M28" s="18">
        <f t="shared" si="3"/>
        <v>155.07230000000004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338">
        <v>45320</v>
      </c>
      <c r="B29" s="317" t="s">
        <v>893</v>
      </c>
      <c r="C29" s="317" t="s">
        <v>113</v>
      </c>
      <c r="D29" s="317" t="s">
        <v>380</v>
      </c>
      <c r="E29" s="317" t="s">
        <v>88</v>
      </c>
      <c r="F29" s="339">
        <v>150</v>
      </c>
      <c r="G29" s="10">
        <f t="shared" si="0"/>
        <v>148.5</v>
      </c>
      <c r="H29" s="10">
        <f t="shared" si="0"/>
        <v>147.01499999999999</v>
      </c>
      <c r="I29" s="11"/>
      <c r="J29" s="10">
        <f t="shared" si="1"/>
        <v>139.59</v>
      </c>
      <c r="K29" s="58">
        <v>871</v>
      </c>
      <c r="L29" s="198">
        <f t="shared" si="2"/>
        <v>147.01499999999999</v>
      </c>
      <c r="M29" s="18">
        <f t="shared" si="3"/>
        <v>139.66424999999998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338">
        <v>45320</v>
      </c>
      <c r="B30" s="317" t="s">
        <v>99</v>
      </c>
      <c r="C30" s="317" t="s">
        <v>38</v>
      </c>
      <c r="D30" s="317" t="s">
        <v>380</v>
      </c>
      <c r="E30" s="317" t="s">
        <v>88</v>
      </c>
      <c r="F30" s="339">
        <v>150</v>
      </c>
      <c r="G30" s="10">
        <f t="shared" si="0"/>
        <v>148.5</v>
      </c>
      <c r="H30" s="10">
        <f t="shared" si="0"/>
        <v>147.01499999999999</v>
      </c>
      <c r="I30" s="11"/>
      <c r="J30" s="10">
        <f t="shared" si="1"/>
        <v>139.59</v>
      </c>
      <c r="K30" s="58">
        <v>875</v>
      </c>
      <c r="L30" s="198">
        <f t="shared" si="2"/>
        <v>147.01499999999999</v>
      </c>
      <c r="M30" s="18">
        <f t="shared" si="3"/>
        <v>139.66424999999998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338">
        <v>45321</v>
      </c>
      <c r="B31" s="317" t="s">
        <v>111</v>
      </c>
      <c r="C31" s="317" t="s">
        <v>58</v>
      </c>
      <c r="D31" s="317" t="s">
        <v>380</v>
      </c>
      <c r="E31" s="317" t="s">
        <v>88</v>
      </c>
      <c r="F31" s="339">
        <v>150</v>
      </c>
      <c r="G31" s="10">
        <f t="shared" si="0"/>
        <v>148.5</v>
      </c>
      <c r="H31" s="10">
        <f t="shared" si="0"/>
        <v>147.01499999999999</v>
      </c>
      <c r="I31" s="11"/>
      <c r="J31" s="10">
        <f t="shared" si="1"/>
        <v>139.59</v>
      </c>
      <c r="K31" s="58">
        <v>871</v>
      </c>
      <c r="L31" s="198">
        <f t="shared" si="2"/>
        <v>147.01499999999999</v>
      </c>
      <c r="M31" s="18">
        <f t="shared" si="3"/>
        <v>139.66424999999998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198"/>
      <c r="AB31" s="18"/>
    </row>
    <row r="32" spans="1:28" x14ac:dyDescent="0.25">
      <c r="A32" s="338">
        <v>45321</v>
      </c>
      <c r="B32" s="317" t="s">
        <v>111</v>
      </c>
      <c r="C32" s="317" t="s">
        <v>58</v>
      </c>
      <c r="D32" s="317" t="s">
        <v>380</v>
      </c>
      <c r="E32" s="317" t="s">
        <v>956</v>
      </c>
      <c r="F32" s="339">
        <v>100</v>
      </c>
      <c r="G32" s="10">
        <f t="shared" ref="G32:G35" si="4">F32*0.99</f>
        <v>99</v>
      </c>
      <c r="H32" s="10">
        <f t="shared" ref="H32:H35" si="5">G32*0.99</f>
        <v>98.01</v>
      </c>
      <c r="I32" s="11"/>
      <c r="J32" s="10">
        <f t="shared" ref="J32:J35" si="6">G32*0.94</f>
        <v>93.059999999999988</v>
      </c>
      <c r="K32" s="58">
        <v>871</v>
      </c>
      <c r="L32" s="198">
        <f t="shared" ref="L32:L35" si="7">H32-I32</f>
        <v>98.01</v>
      </c>
      <c r="M32" s="18">
        <f t="shared" ref="M32:M35" si="8">L32*0.95</f>
        <v>93.109499999999997</v>
      </c>
      <c r="O32" s="197"/>
      <c r="P32" s="11"/>
      <c r="Q32" s="11"/>
      <c r="R32" s="11"/>
      <c r="S32" s="11"/>
      <c r="T32" s="11"/>
      <c r="U32" s="10"/>
      <c r="V32" s="10"/>
      <c r="W32" s="10"/>
      <c r="X32" s="11"/>
      <c r="Y32" s="10"/>
      <c r="Z32" s="58"/>
      <c r="AA32" s="198"/>
      <c r="AB32" s="18"/>
    </row>
    <row r="33" spans="1:41" x14ac:dyDescent="0.25">
      <c r="A33" s="338"/>
      <c r="B33" s="317" t="s">
        <v>79</v>
      </c>
      <c r="C33" s="317" t="s">
        <v>957</v>
      </c>
      <c r="D33" s="317" t="s">
        <v>281</v>
      </c>
      <c r="E33" s="317"/>
      <c r="F33" s="339">
        <v>100</v>
      </c>
      <c r="G33" s="10">
        <f t="shared" si="4"/>
        <v>99</v>
      </c>
      <c r="H33" s="10">
        <f t="shared" si="5"/>
        <v>98.01</v>
      </c>
      <c r="I33" s="11"/>
      <c r="J33" s="10">
        <f t="shared" si="6"/>
        <v>93.059999999999988</v>
      </c>
      <c r="K33" s="58">
        <v>874</v>
      </c>
      <c r="L33" s="198">
        <f t="shared" si="7"/>
        <v>98.01</v>
      </c>
      <c r="M33" s="18">
        <f t="shared" si="8"/>
        <v>93.109499999999997</v>
      </c>
      <c r="O33" s="197"/>
      <c r="P33" s="11"/>
      <c r="Q33" s="11"/>
      <c r="R33" s="11"/>
      <c r="S33" s="11"/>
      <c r="T33" s="11"/>
      <c r="U33" s="10"/>
      <c r="V33" s="10"/>
      <c r="W33" s="10"/>
      <c r="X33" s="11"/>
      <c r="Y33" s="10"/>
      <c r="Z33" s="58"/>
      <c r="AA33" s="198"/>
      <c r="AB33" s="18"/>
    </row>
    <row r="34" spans="1:41" x14ac:dyDescent="0.25">
      <c r="A34" s="338"/>
      <c r="B34" s="317" t="s">
        <v>79</v>
      </c>
      <c r="C34" s="317" t="s">
        <v>33</v>
      </c>
      <c r="D34" s="317" t="s">
        <v>281</v>
      </c>
      <c r="E34" s="317"/>
      <c r="F34" s="339">
        <v>100</v>
      </c>
      <c r="G34" s="10">
        <f t="shared" si="4"/>
        <v>99</v>
      </c>
      <c r="H34" s="10">
        <f t="shared" si="5"/>
        <v>98.01</v>
      </c>
      <c r="I34" s="11"/>
      <c r="J34" s="10">
        <f t="shared" si="6"/>
        <v>93.059999999999988</v>
      </c>
      <c r="K34" s="58">
        <v>874</v>
      </c>
      <c r="L34" s="198">
        <f t="shared" si="7"/>
        <v>98.01</v>
      </c>
      <c r="M34" s="18">
        <f t="shared" si="8"/>
        <v>93.109499999999997</v>
      </c>
      <c r="O34" s="197"/>
      <c r="P34" s="11"/>
      <c r="Q34" s="11"/>
      <c r="R34" s="11"/>
      <c r="S34" s="11"/>
      <c r="T34" s="11"/>
      <c r="U34" s="10"/>
      <c r="V34" s="10"/>
      <c r="W34" s="10"/>
      <c r="X34" s="11"/>
      <c r="Y34" s="10"/>
      <c r="Z34" s="58"/>
      <c r="AA34" s="198"/>
      <c r="AB34" s="18"/>
    </row>
    <row r="35" spans="1:41" x14ac:dyDescent="0.25">
      <c r="A35" s="338"/>
      <c r="B35" s="317" t="s">
        <v>79</v>
      </c>
      <c r="C35" s="317" t="s">
        <v>958</v>
      </c>
      <c r="D35" s="317" t="s">
        <v>281</v>
      </c>
      <c r="E35" s="317"/>
      <c r="F35" s="339">
        <v>100</v>
      </c>
      <c r="G35" s="10">
        <f t="shared" si="4"/>
        <v>99</v>
      </c>
      <c r="H35" s="10">
        <f t="shared" si="5"/>
        <v>98.01</v>
      </c>
      <c r="I35" s="11"/>
      <c r="J35" s="10">
        <f t="shared" si="6"/>
        <v>93.059999999999988</v>
      </c>
      <c r="K35" s="58">
        <v>874</v>
      </c>
      <c r="L35" s="198">
        <f t="shared" si="7"/>
        <v>98.01</v>
      </c>
      <c r="M35" s="18">
        <f t="shared" si="8"/>
        <v>93.109499999999997</v>
      </c>
      <c r="O35" s="197"/>
      <c r="P35" s="11"/>
      <c r="Q35" s="11"/>
      <c r="R35" s="11"/>
      <c r="S35" s="11"/>
      <c r="T35" s="11"/>
      <c r="U35" s="10"/>
      <c r="V35" s="10"/>
      <c r="W35" s="10"/>
      <c r="X35" s="11"/>
      <c r="Y35" s="10"/>
      <c r="Z35" s="58"/>
      <c r="AA35" s="198"/>
      <c r="AB35" s="18"/>
    </row>
    <row r="36" spans="1:41" x14ac:dyDescent="0.25">
      <c r="A36" s="338"/>
      <c r="B36" s="317"/>
      <c r="C36" s="317"/>
      <c r="D36" s="317"/>
      <c r="E36" s="317"/>
      <c r="F36" s="339"/>
      <c r="G36" s="10"/>
      <c r="H36" s="10"/>
      <c r="I36" s="11"/>
      <c r="J36" s="10"/>
      <c r="K36" s="58"/>
      <c r="L36" s="198"/>
      <c r="M36" s="18"/>
      <c r="O36" s="197"/>
      <c r="P36" s="11"/>
      <c r="Q36" s="11"/>
      <c r="R36" s="11"/>
      <c r="S36" s="11"/>
      <c r="T36" s="11"/>
      <c r="U36" s="10"/>
      <c r="V36" s="10"/>
      <c r="W36" s="10"/>
      <c r="X36" s="11"/>
      <c r="Y36" s="10"/>
      <c r="Z36" s="58"/>
      <c r="AA36" s="198"/>
      <c r="AB36" s="18"/>
    </row>
    <row r="37" spans="1:41" x14ac:dyDescent="0.25">
      <c r="A37" s="338"/>
      <c r="B37" s="317"/>
      <c r="C37" s="317"/>
      <c r="D37" s="317"/>
      <c r="E37" s="317"/>
      <c r="F37" s="339"/>
      <c r="G37" s="10"/>
      <c r="H37" s="10"/>
      <c r="I37" s="11"/>
      <c r="J37" s="10"/>
      <c r="K37" s="58"/>
      <c r="L37" s="198"/>
      <c r="M37" s="18"/>
      <c r="O37" s="197"/>
      <c r="P37" s="11"/>
      <c r="Q37" s="11"/>
      <c r="R37" s="11"/>
      <c r="S37" s="11"/>
      <c r="T37" s="11"/>
      <c r="U37" s="10"/>
      <c r="V37" s="10"/>
      <c r="W37" s="10"/>
      <c r="X37" s="11"/>
      <c r="Y37" s="10"/>
      <c r="Z37" s="58"/>
      <c r="AA37" s="198"/>
      <c r="AB37" s="18"/>
    </row>
    <row r="38" spans="1:41" x14ac:dyDescent="0.25">
      <c r="A38" s="338"/>
      <c r="B38" s="317"/>
      <c r="C38" s="317"/>
      <c r="D38" s="317"/>
      <c r="E38" s="317"/>
      <c r="F38" s="339"/>
      <c r="G38" s="10"/>
      <c r="H38" s="10"/>
      <c r="I38" s="11"/>
      <c r="J38" s="10"/>
      <c r="K38" s="58"/>
      <c r="L38" s="198"/>
      <c r="M38" s="18"/>
      <c r="O38" s="197"/>
      <c r="P38" s="11"/>
      <c r="Q38" s="11"/>
      <c r="R38" s="11"/>
      <c r="S38" s="11"/>
      <c r="T38" s="11"/>
      <c r="U38" s="10"/>
      <c r="V38" s="10"/>
      <c r="W38" s="10"/>
      <c r="X38" s="11"/>
      <c r="Y38" s="10"/>
      <c r="Z38" s="58"/>
      <c r="AA38" s="198"/>
      <c r="AB38" s="18"/>
    </row>
    <row r="39" spans="1:41" x14ac:dyDescent="0.25">
      <c r="A39" s="197"/>
      <c r="B39" s="11"/>
      <c r="C39" s="11"/>
      <c r="D39" s="11"/>
      <c r="E39" s="11"/>
      <c r="F39" s="20" t="s">
        <v>13</v>
      </c>
      <c r="G39" s="21">
        <f>SUM(G3:G35)</f>
        <v>7187.4000000000005</v>
      </c>
      <c r="H39" s="21"/>
      <c r="I39" s="21" t="s">
        <v>384</v>
      </c>
      <c r="J39" s="21">
        <f>SUM(J3:J35)</f>
        <v>6756.1560000000009</v>
      </c>
      <c r="K39" s="21"/>
      <c r="L39" s="21"/>
      <c r="M39" s="21">
        <f>SUM(M3:M35)</f>
        <v>5268.2496999999976</v>
      </c>
      <c r="O39" s="197"/>
      <c r="P39" s="11"/>
      <c r="Q39" s="11"/>
      <c r="R39" s="11"/>
      <c r="S39" s="11"/>
      <c r="T39" s="11"/>
      <c r="U39" s="10"/>
      <c r="V39" s="10"/>
      <c r="W39" s="10"/>
      <c r="X39" s="11"/>
      <c r="Y39" s="10"/>
      <c r="Z39" s="58"/>
      <c r="AA39" s="58"/>
      <c r="AB39" s="18"/>
    </row>
    <row r="40" spans="1:41" x14ac:dyDescent="0.25">
      <c r="A40" s="197"/>
      <c r="B40" s="11"/>
      <c r="C40" s="11"/>
      <c r="D40" s="11"/>
      <c r="E40" s="11"/>
      <c r="F40" s="20" t="s">
        <v>385</v>
      </c>
      <c r="G40" s="200">
        <f>G39*0.99</f>
        <v>7115.5260000000007</v>
      </c>
      <c r="H40" s="200"/>
      <c r="I40" s="16"/>
      <c r="J40" s="16"/>
      <c r="K40" s="18"/>
      <c r="L40" s="18"/>
      <c r="M40" s="18"/>
      <c r="O40" s="197"/>
      <c r="P40" s="11"/>
      <c r="Q40" s="11"/>
      <c r="R40" s="11"/>
      <c r="S40" s="11"/>
      <c r="T40" s="11"/>
      <c r="U40" s="20" t="s">
        <v>13</v>
      </c>
      <c r="V40" s="21">
        <f>SUM(V4:V39)</f>
        <v>0</v>
      </c>
      <c r="W40" s="21"/>
      <c r="X40" s="21" t="s">
        <v>384</v>
      </c>
      <c r="Y40" s="21">
        <f>SUM(Y4:Y39)</f>
        <v>0</v>
      </c>
      <c r="Z40" s="21"/>
      <c r="AA40" s="21"/>
      <c r="AB40" s="21">
        <f>SUM(AB4:AB39)</f>
        <v>0</v>
      </c>
    </row>
    <row r="41" spans="1:41" ht="15.75" x14ac:dyDescent="0.25">
      <c r="A41" s="7"/>
      <c r="B41" s="11"/>
      <c r="C41" s="11"/>
      <c r="D41" s="11"/>
      <c r="E41" s="11"/>
      <c r="F41" s="362" t="s">
        <v>17</v>
      </c>
      <c r="G41" s="362"/>
      <c r="H41" s="362"/>
      <c r="I41" s="362"/>
      <c r="J41" s="201"/>
      <c r="K41" s="202">
        <f>G40-J39</f>
        <v>359.36999999999989</v>
      </c>
      <c r="L41" s="203"/>
      <c r="M41" s="33"/>
      <c r="O41" s="197"/>
      <c r="P41" s="11"/>
      <c r="Q41" s="11"/>
      <c r="R41" s="11"/>
      <c r="S41" s="11"/>
      <c r="T41" s="11"/>
      <c r="U41" s="20" t="s">
        <v>385</v>
      </c>
      <c r="V41" s="200">
        <f>V40*0.99</f>
        <v>0</v>
      </c>
      <c r="W41" s="200"/>
      <c r="X41" s="16"/>
      <c r="Y41" s="16"/>
      <c r="Z41" s="18"/>
      <c r="AA41" s="18"/>
      <c r="AB41" s="18"/>
    </row>
    <row r="42" spans="1:41" ht="15.75" x14ac:dyDescent="0.25">
      <c r="O42" s="7"/>
      <c r="P42" s="11"/>
      <c r="Q42" s="11"/>
      <c r="R42" s="11"/>
      <c r="S42" s="11"/>
      <c r="T42" s="11"/>
      <c r="U42" s="362" t="s">
        <v>17</v>
      </c>
      <c r="V42" s="362"/>
      <c r="W42" s="362"/>
      <c r="X42" s="362"/>
      <c r="Y42" s="201"/>
      <c r="Z42" s="202">
        <f>V41-Y40</f>
        <v>0</v>
      </c>
      <c r="AA42" s="203"/>
      <c r="AB42" s="33"/>
    </row>
    <row r="46" spans="1:41" ht="26.25" x14ac:dyDescent="0.4">
      <c r="B46" s="361" t="s">
        <v>18</v>
      </c>
      <c r="C46" s="361"/>
      <c r="D46" s="361"/>
      <c r="E46" s="361"/>
    </row>
    <row r="47" spans="1:41" ht="26.25" x14ac:dyDescent="0.4">
      <c r="A47" s="4" t="s">
        <v>2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8</v>
      </c>
      <c r="G47" s="196" t="s">
        <v>374</v>
      </c>
      <c r="H47" s="196" t="s">
        <v>375</v>
      </c>
      <c r="I47" s="4" t="s">
        <v>248</v>
      </c>
      <c r="J47" s="4" t="s">
        <v>376</v>
      </c>
      <c r="K47" s="4" t="s">
        <v>11</v>
      </c>
      <c r="L47" s="4" t="s">
        <v>377</v>
      </c>
      <c r="M47" s="4" t="s">
        <v>378</v>
      </c>
      <c r="P47" s="361" t="s">
        <v>19</v>
      </c>
      <c r="Q47" s="361"/>
      <c r="R47" s="361"/>
      <c r="S47" s="361"/>
      <c r="T47" s="361"/>
    </row>
    <row r="48" spans="1:41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4" t="s">
        <v>2</v>
      </c>
      <c r="P48" s="4" t="s">
        <v>3</v>
      </c>
      <c r="Q48" s="4" t="s">
        <v>4</v>
      </c>
      <c r="R48" s="4" t="s">
        <v>5</v>
      </c>
      <c r="S48" s="4" t="s">
        <v>6</v>
      </c>
      <c r="T48" s="4" t="s">
        <v>7</v>
      </c>
      <c r="U48" s="4" t="s">
        <v>8</v>
      </c>
      <c r="V48" s="196" t="s">
        <v>374</v>
      </c>
      <c r="W48" s="196" t="s">
        <v>375</v>
      </c>
      <c r="X48" s="4" t="s">
        <v>248</v>
      </c>
      <c r="Y48" s="4" t="s">
        <v>376</v>
      </c>
      <c r="Z48" s="4" t="s">
        <v>11</v>
      </c>
      <c r="AA48" s="4" t="s">
        <v>377</v>
      </c>
      <c r="AB48" s="4" t="s">
        <v>378</v>
      </c>
      <c r="AD48" s="28"/>
      <c r="AE48" s="28"/>
      <c r="AF48" s="28"/>
      <c r="AG48" s="28"/>
      <c r="AH48" s="28"/>
      <c r="AI48" s="28"/>
      <c r="AJ48" s="204"/>
      <c r="AK48" s="204"/>
      <c r="AL48" s="28"/>
      <c r="AM48" s="28"/>
      <c r="AN48" s="28"/>
      <c r="AO48" s="28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I49" s="33"/>
      <c r="AJ49" s="33"/>
      <c r="AK49" s="33"/>
      <c r="AL49" s="33"/>
      <c r="AM49" s="33"/>
      <c r="AN49" s="206"/>
      <c r="AO49" s="33"/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D50" s="205"/>
      <c r="AI50" s="33"/>
      <c r="AJ50" s="33"/>
      <c r="AK50" s="33"/>
      <c r="AL50" s="33"/>
      <c r="AM50" s="33"/>
      <c r="AN50" s="206"/>
      <c r="AO50" s="33"/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D51" s="205"/>
      <c r="AI51" s="33"/>
      <c r="AJ51" s="33"/>
      <c r="AK51" s="33"/>
      <c r="AL51" s="33"/>
      <c r="AM51" s="33"/>
      <c r="AN51" s="206"/>
      <c r="AO51" s="33"/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  <c r="AD52" s="28"/>
      <c r="AE52" s="28"/>
      <c r="AF52" s="28"/>
      <c r="AG52" s="28"/>
      <c r="AH52" s="28"/>
      <c r="AI52" s="28"/>
      <c r="AJ52" s="28"/>
      <c r="AK52" s="204"/>
      <c r="AL52" s="204"/>
      <c r="AM52" s="28"/>
      <c r="AN52" s="28"/>
      <c r="AO52" s="28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05"/>
      <c r="AJ53" s="33"/>
      <c r="AK53" s="33"/>
      <c r="AL53" s="33"/>
      <c r="AM53" s="33"/>
      <c r="AN53" s="33"/>
      <c r="AO53" s="207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0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J54" s="33"/>
      <c r="AK54" s="33"/>
      <c r="AL54" s="33"/>
      <c r="AM54" s="33"/>
      <c r="AN54" s="33"/>
      <c r="AO54" s="207"/>
      <c r="AP54" s="28"/>
      <c r="AQ54" s="28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0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0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0"/>
      <c r="Y56" s="10"/>
      <c r="Z56" s="58"/>
      <c r="AA56" s="198"/>
      <c r="AB56" s="10"/>
      <c r="AD56" s="205"/>
      <c r="AJ56" s="33"/>
      <c r="AK56" s="33"/>
      <c r="AL56" s="33"/>
      <c r="AM56" s="33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0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D57" s="205"/>
      <c r="AF57" s="4" t="s">
        <v>2</v>
      </c>
      <c r="AG57" s="4" t="s">
        <v>3</v>
      </c>
      <c r="AH57" s="4" t="s">
        <v>4</v>
      </c>
      <c r="AI57" s="4" t="s">
        <v>5</v>
      </c>
      <c r="AJ57" s="4" t="s">
        <v>6</v>
      </c>
      <c r="AK57" s="4" t="s">
        <v>8</v>
      </c>
      <c r="AL57" s="196" t="s">
        <v>374</v>
      </c>
      <c r="AM57" s="196" t="s">
        <v>375</v>
      </c>
      <c r="AN57" s="4" t="s">
        <v>248</v>
      </c>
      <c r="AO57" s="4" t="s">
        <v>376</v>
      </c>
      <c r="AP57" s="4" t="s">
        <v>377</v>
      </c>
      <c r="AQ57" s="4" t="s">
        <v>378</v>
      </c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0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0"/>
      <c r="Y58" s="10"/>
      <c r="Z58" s="58"/>
      <c r="AA58" s="198"/>
      <c r="AB58" s="10"/>
      <c r="AF58" s="197">
        <v>45007</v>
      </c>
      <c r="AG58" s="11" t="s">
        <v>386</v>
      </c>
      <c r="AH58" s="11" t="s">
        <v>38</v>
      </c>
      <c r="AI58" s="11" t="s">
        <v>387</v>
      </c>
      <c r="AJ58" s="11" t="s">
        <v>388</v>
      </c>
      <c r="AK58" s="10">
        <v>580</v>
      </c>
      <c r="AL58" s="10">
        <v>574.20000000000005</v>
      </c>
      <c r="AM58" s="10">
        <v>568.45799999999997</v>
      </c>
      <c r="AN58" s="10">
        <v>180</v>
      </c>
      <c r="AO58" s="10">
        <v>562.71600000000001</v>
      </c>
      <c r="AP58" s="198">
        <v>388.45800000000003</v>
      </c>
      <c r="AQ58" s="18">
        <v>384.57342</v>
      </c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0"/>
      <c r="J59" s="10"/>
      <c r="K59" s="58"/>
      <c r="L59" s="198"/>
      <c r="M59" s="10"/>
      <c r="O59" s="197"/>
      <c r="P59" s="11"/>
      <c r="Q59" s="11"/>
      <c r="R59" s="11"/>
      <c r="S59" s="11"/>
      <c r="T59" s="11"/>
      <c r="U59" s="10"/>
      <c r="V59" s="10"/>
      <c r="W59" s="10"/>
      <c r="X59" s="10"/>
      <c r="Y59" s="10"/>
      <c r="Z59" s="58"/>
      <c r="AA59" s="198"/>
      <c r="AB59" s="10"/>
      <c r="AF59" s="197">
        <v>45009</v>
      </c>
      <c r="AG59" s="11" t="s">
        <v>386</v>
      </c>
      <c r="AH59" s="11" t="s">
        <v>38</v>
      </c>
      <c r="AI59" s="11" t="s">
        <v>387</v>
      </c>
      <c r="AJ59" s="11" t="s">
        <v>389</v>
      </c>
      <c r="AK59" s="10">
        <v>175</v>
      </c>
      <c r="AL59" s="10">
        <v>173.25</v>
      </c>
      <c r="AM59" s="10">
        <v>171.51750000000001</v>
      </c>
      <c r="AN59" s="10"/>
      <c r="AO59" s="10">
        <v>169.785</v>
      </c>
      <c r="AP59" s="198">
        <v>171.51750000000001</v>
      </c>
      <c r="AQ59" s="18">
        <v>169.802325</v>
      </c>
    </row>
    <row r="60" spans="1:43" x14ac:dyDescent="0.25">
      <c r="A60" s="197"/>
      <c r="B60" s="11"/>
      <c r="C60" s="11"/>
      <c r="D60" s="11"/>
      <c r="E60" s="11"/>
      <c r="F60" s="10"/>
      <c r="G60" s="10"/>
      <c r="H60" s="10"/>
      <c r="I60" s="10"/>
      <c r="J60" s="10"/>
      <c r="K60" s="58"/>
      <c r="L60" s="198"/>
      <c r="M60" s="10"/>
      <c r="O60" s="197"/>
      <c r="P60" s="11"/>
      <c r="Q60" s="11"/>
      <c r="R60" s="11"/>
      <c r="S60" s="11"/>
      <c r="T60" s="11"/>
      <c r="U60" s="10"/>
      <c r="V60" s="10"/>
      <c r="W60" s="10"/>
      <c r="X60" s="10"/>
      <c r="Y60" s="10"/>
      <c r="Z60" s="58"/>
      <c r="AA60" s="198"/>
      <c r="AB60" s="10"/>
    </row>
    <row r="61" spans="1:43" x14ac:dyDescent="0.25">
      <c r="A61" s="197"/>
      <c r="B61" s="11"/>
      <c r="C61" s="11"/>
      <c r="D61" s="11"/>
      <c r="E61" s="11"/>
      <c r="F61" s="10"/>
      <c r="G61" s="10"/>
      <c r="H61" s="10"/>
      <c r="I61" s="10"/>
      <c r="J61" s="10"/>
      <c r="K61" s="58"/>
      <c r="L61" s="198"/>
      <c r="M61" s="10"/>
      <c r="O61" s="197"/>
      <c r="P61" s="11"/>
      <c r="Q61" s="11"/>
      <c r="R61" s="11"/>
      <c r="S61" s="11"/>
      <c r="T61" s="11"/>
      <c r="U61" s="10"/>
      <c r="V61" s="10"/>
      <c r="W61" s="10"/>
      <c r="X61" s="10"/>
      <c r="Y61" s="10"/>
      <c r="Z61" s="58"/>
      <c r="AA61" s="198"/>
      <c r="AB61" s="10"/>
      <c r="AD61" s="28"/>
      <c r="AE61" s="28"/>
      <c r="AF61" s="197">
        <v>45007</v>
      </c>
      <c r="AG61" s="11" t="s">
        <v>387</v>
      </c>
      <c r="AH61" s="11" t="s">
        <v>388</v>
      </c>
      <c r="AI61" s="18">
        <v>384.57342</v>
      </c>
      <c r="AJ61" s="28"/>
      <c r="AK61" s="204"/>
      <c r="AL61" s="204"/>
      <c r="AM61" s="28"/>
      <c r="AN61" s="28"/>
    </row>
    <row r="62" spans="1:43" x14ac:dyDescent="0.25">
      <c r="A62" s="197"/>
      <c r="B62" s="11"/>
      <c r="C62" s="11"/>
      <c r="D62" s="11"/>
      <c r="E62" s="11"/>
      <c r="F62" s="10"/>
      <c r="G62" s="10"/>
      <c r="H62" s="10"/>
      <c r="I62" s="199"/>
      <c r="J62" s="10"/>
      <c r="K62" s="58"/>
      <c r="L62" s="198"/>
      <c r="M62" s="10"/>
      <c r="O62" s="197"/>
      <c r="P62" s="11"/>
      <c r="Q62" s="11"/>
      <c r="R62" s="11"/>
      <c r="S62" s="11"/>
      <c r="T62" s="11"/>
      <c r="U62" s="10"/>
      <c r="V62" s="10"/>
      <c r="W62" s="10"/>
      <c r="X62" s="10"/>
      <c r="Y62" s="10"/>
      <c r="Z62" s="58"/>
      <c r="AA62" s="198"/>
      <c r="AB62" s="10"/>
      <c r="AD62" s="205"/>
      <c r="AF62" s="197">
        <v>45009</v>
      </c>
      <c r="AG62" s="11" t="s">
        <v>387</v>
      </c>
      <c r="AH62" s="11" t="s">
        <v>389</v>
      </c>
      <c r="AI62" s="18">
        <v>169.802325</v>
      </c>
      <c r="AJ62" s="33"/>
      <c r="AK62" s="33"/>
      <c r="AL62" s="33"/>
      <c r="AM62" s="33"/>
      <c r="AN62" s="33"/>
      <c r="AO62" s="207"/>
    </row>
    <row r="63" spans="1:43" x14ac:dyDescent="0.25">
      <c r="A63" s="197"/>
      <c r="B63" s="11"/>
      <c r="C63" s="11"/>
      <c r="D63" s="11"/>
      <c r="E63" s="11"/>
      <c r="F63" s="10"/>
      <c r="G63" s="10"/>
      <c r="H63" s="10"/>
      <c r="I63" s="199"/>
      <c r="J63" s="10"/>
      <c r="K63" s="58"/>
      <c r="L63" s="198"/>
      <c r="M63" s="10"/>
      <c r="O63" s="197"/>
      <c r="P63" s="11"/>
      <c r="Q63" s="11"/>
      <c r="R63" s="11"/>
      <c r="S63" s="11"/>
      <c r="T63" s="11"/>
      <c r="U63" s="10"/>
      <c r="V63" s="10"/>
      <c r="W63" s="10"/>
      <c r="X63" s="199"/>
      <c r="Y63" s="10"/>
      <c r="Z63" s="58"/>
      <c r="AA63" s="198"/>
      <c r="AB63" s="10"/>
      <c r="AD63" s="205"/>
      <c r="AJ63" s="33"/>
      <c r="AK63" s="33"/>
      <c r="AL63" s="33"/>
      <c r="AM63" s="33"/>
      <c r="AN63" s="33"/>
      <c r="AO63" s="207"/>
    </row>
    <row r="64" spans="1:43" x14ac:dyDescent="0.25">
      <c r="A64" s="197"/>
      <c r="B64" s="11"/>
      <c r="C64" s="11"/>
      <c r="D64" s="11"/>
      <c r="E64" s="11"/>
      <c r="F64" s="10"/>
      <c r="G64" s="10"/>
      <c r="H64" s="10"/>
      <c r="I64" s="10"/>
      <c r="J64" s="10"/>
      <c r="K64" s="58"/>
      <c r="L64" s="198"/>
      <c r="M64" s="10"/>
      <c r="O64" s="197"/>
      <c r="P64" s="11"/>
      <c r="Q64" s="11"/>
      <c r="R64" s="11"/>
      <c r="S64" s="11"/>
      <c r="T64" s="11"/>
      <c r="U64" s="10"/>
      <c r="V64" s="10"/>
      <c r="W64" s="10"/>
      <c r="X64" s="199"/>
      <c r="Y64" s="10"/>
      <c r="Z64" s="58"/>
      <c r="AA64" s="198"/>
      <c r="AB64" s="10"/>
      <c r="AD64" s="205"/>
      <c r="AJ64" s="33"/>
      <c r="AK64" s="33"/>
      <c r="AL64" s="33"/>
      <c r="AM64" s="208"/>
      <c r="AN64" s="33"/>
      <c r="AO64" s="207"/>
    </row>
    <row r="65" spans="1:41" x14ac:dyDescent="0.25">
      <c r="A65" s="197"/>
      <c r="B65" s="11"/>
      <c r="C65" s="11"/>
      <c r="D65" s="11"/>
      <c r="E65" s="11"/>
      <c r="F65" s="10"/>
      <c r="G65" s="10"/>
      <c r="H65" s="10"/>
      <c r="I65" s="11"/>
      <c r="J65" s="10"/>
      <c r="K65" s="58"/>
      <c r="L65" s="198"/>
      <c r="M65" s="10"/>
      <c r="O65" s="197"/>
      <c r="P65" s="11"/>
      <c r="Q65" s="11"/>
      <c r="R65" s="11"/>
      <c r="S65" s="11"/>
      <c r="T65" s="11"/>
      <c r="U65" s="10"/>
      <c r="V65" s="10"/>
      <c r="W65" s="10"/>
      <c r="X65" s="10"/>
      <c r="Y65" s="10"/>
      <c r="Z65" s="58"/>
      <c r="AA65" s="198"/>
      <c r="AB65" s="10"/>
      <c r="AC65" s="209" t="s">
        <v>281</v>
      </c>
      <c r="AD65" s="205"/>
      <c r="AJ65" s="33"/>
      <c r="AK65" s="33"/>
      <c r="AL65" s="33"/>
      <c r="AM65" s="208"/>
      <c r="AN65" s="33"/>
      <c r="AO65" s="207"/>
    </row>
    <row r="66" spans="1:41" x14ac:dyDescent="0.25">
      <c r="A66" s="197"/>
      <c r="B66" s="11"/>
      <c r="C66" s="11"/>
      <c r="D66" s="11"/>
      <c r="E66" s="11"/>
      <c r="F66" s="10"/>
      <c r="G66" s="10"/>
      <c r="H66" s="10"/>
      <c r="I66" s="11"/>
      <c r="J66" s="10"/>
      <c r="K66" s="58"/>
      <c r="L66" s="198"/>
      <c r="M66" s="10"/>
      <c r="O66" s="197"/>
      <c r="P66" s="11"/>
      <c r="Q66" s="11"/>
      <c r="R66" s="11"/>
      <c r="S66" s="11"/>
      <c r="T66" s="11"/>
      <c r="U66" s="10"/>
      <c r="V66" s="10"/>
      <c r="W66" s="10"/>
      <c r="X66" s="11"/>
      <c r="Y66" s="10"/>
      <c r="Z66" s="58"/>
      <c r="AA66" s="198"/>
      <c r="AB66" s="10"/>
      <c r="AD66" s="205"/>
      <c r="AJ66" s="33"/>
      <c r="AK66" s="33"/>
      <c r="AL66" s="33"/>
      <c r="AM66" s="33"/>
      <c r="AN66" s="33"/>
      <c r="AO66" s="207"/>
    </row>
    <row r="67" spans="1:41" x14ac:dyDescent="0.25">
      <c r="A67" s="197"/>
      <c r="B67" s="11"/>
      <c r="C67" s="11"/>
      <c r="D67" s="11"/>
      <c r="E67" s="11"/>
      <c r="F67" s="10"/>
      <c r="G67" s="10"/>
      <c r="H67" s="10"/>
      <c r="I67" s="11"/>
      <c r="J67" s="10"/>
      <c r="K67" s="58"/>
      <c r="L67" s="58"/>
      <c r="M67" s="18"/>
      <c r="O67" s="197"/>
      <c r="P67" s="11"/>
      <c r="Q67" s="11"/>
      <c r="R67" s="11"/>
      <c r="S67" s="11"/>
      <c r="T67" s="11"/>
      <c r="U67" s="10"/>
      <c r="V67" s="10"/>
      <c r="W67" s="10"/>
      <c r="X67" s="11"/>
      <c r="Y67" s="10"/>
      <c r="Z67" s="58"/>
      <c r="AA67" s="198"/>
      <c r="AB67" s="10"/>
      <c r="AK67" s="33"/>
      <c r="AL67" s="33"/>
      <c r="AN67" s="33"/>
    </row>
    <row r="68" spans="1:41" x14ac:dyDescent="0.25">
      <c r="A68" s="197"/>
      <c r="B68" s="11"/>
      <c r="C68" s="11"/>
      <c r="D68" s="11"/>
      <c r="E68" s="11"/>
      <c r="F68" s="20" t="s">
        <v>13</v>
      </c>
      <c r="G68" s="21">
        <f>SUM(G48:G67)</f>
        <v>0</v>
      </c>
      <c r="H68" s="21"/>
      <c r="I68" s="21" t="s">
        <v>384</v>
      </c>
      <c r="J68" s="21">
        <f>SUM(J48:J67)</f>
        <v>0</v>
      </c>
      <c r="K68" s="21"/>
      <c r="L68" s="21"/>
      <c r="M68" s="21">
        <f>SUM(M48:M67)</f>
        <v>0</v>
      </c>
      <c r="O68" s="197"/>
      <c r="P68" s="11"/>
      <c r="Q68" s="11"/>
      <c r="R68" s="11"/>
      <c r="S68" s="11"/>
      <c r="T68" s="11"/>
      <c r="U68" s="10"/>
      <c r="V68" s="10"/>
      <c r="W68" s="10"/>
      <c r="X68" s="11"/>
      <c r="Y68" s="10"/>
      <c r="Z68" s="58"/>
      <c r="AA68" s="58"/>
      <c r="AB68" s="18"/>
    </row>
    <row r="69" spans="1:41" x14ac:dyDescent="0.25">
      <c r="A69" s="197"/>
      <c r="B69" s="11"/>
      <c r="C69" s="11"/>
      <c r="D69" s="11"/>
      <c r="E69" s="11"/>
      <c r="F69" s="20" t="s">
        <v>385</v>
      </c>
      <c r="G69" s="200">
        <f>G68*0.99</f>
        <v>0</v>
      </c>
      <c r="H69" s="200"/>
      <c r="I69" s="16"/>
      <c r="J69" s="16"/>
      <c r="K69" s="18"/>
      <c r="L69" s="18"/>
      <c r="M69" s="18"/>
      <c r="O69" s="197"/>
      <c r="P69" s="11"/>
      <c r="Q69" s="11"/>
      <c r="R69" s="11"/>
      <c r="S69" s="11"/>
      <c r="T69" s="11"/>
      <c r="U69" s="20" t="s">
        <v>13</v>
      </c>
      <c r="V69" s="21">
        <f>SUM(V49:V68)</f>
        <v>0</v>
      </c>
      <c r="W69" s="21"/>
      <c r="X69" s="21" t="s">
        <v>384</v>
      </c>
      <c r="Y69" s="21">
        <f>SUM(Y49:Y68)</f>
        <v>0</v>
      </c>
      <c r="Z69" s="21"/>
      <c r="AA69" s="21"/>
      <c r="AB69" s="21">
        <f>SUM(AB49:AB68)</f>
        <v>0</v>
      </c>
    </row>
    <row r="70" spans="1:41" ht="15.75" x14ac:dyDescent="0.25">
      <c r="A70" s="7"/>
      <c r="B70" s="11"/>
      <c r="C70" s="11"/>
      <c r="D70" s="11"/>
      <c r="E70" s="11"/>
      <c r="F70" s="362" t="s">
        <v>17</v>
      </c>
      <c r="G70" s="362"/>
      <c r="H70" s="362"/>
      <c r="I70" s="362"/>
      <c r="J70" s="201"/>
      <c r="K70" s="202">
        <f>G69-J68</f>
        <v>0</v>
      </c>
      <c r="L70" s="203"/>
      <c r="M70" s="33"/>
      <c r="O70" s="197"/>
      <c r="P70" s="11"/>
      <c r="Q70" s="11"/>
      <c r="R70" s="11"/>
      <c r="S70" s="11"/>
      <c r="T70" s="11"/>
      <c r="U70" s="20" t="s">
        <v>385</v>
      </c>
      <c r="V70" s="200">
        <f>V69*0.99</f>
        <v>0</v>
      </c>
      <c r="W70" s="200"/>
      <c r="X70" s="16"/>
      <c r="Y70" s="16"/>
      <c r="Z70" s="18"/>
      <c r="AA70" s="18"/>
      <c r="AB70" s="18"/>
    </row>
    <row r="71" spans="1:41" ht="15.75" x14ac:dyDescent="0.25">
      <c r="O71" s="7"/>
      <c r="P71" s="11"/>
      <c r="Q71" s="11"/>
      <c r="R71" s="11"/>
      <c r="S71" s="11"/>
      <c r="T71" s="11"/>
      <c r="U71" s="362" t="s">
        <v>17</v>
      </c>
      <c r="V71" s="362"/>
      <c r="W71" s="362"/>
      <c r="X71" s="362"/>
      <c r="Y71" s="201"/>
      <c r="Z71" s="202">
        <f>V70-Y69</f>
        <v>0</v>
      </c>
      <c r="AA71" s="203"/>
      <c r="AB71" s="33"/>
    </row>
    <row r="76" spans="1:41" ht="26.25" x14ac:dyDescent="0.4">
      <c r="B76" s="361" t="s">
        <v>130</v>
      </c>
      <c r="C76" s="361"/>
      <c r="D76" s="361"/>
      <c r="E76" s="361"/>
    </row>
    <row r="77" spans="1:41" ht="26.25" x14ac:dyDescent="0.4">
      <c r="A77" s="4" t="s">
        <v>2</v>
      </c>
      <c r="B77" s="4" t="s">
        <v>3</v>
      </c>
      <c r="C77" s="4" t="s">
        <v>4</v>
      </c>
      <c r="D77" s="4" t="s">
        <v>5</v>
      </c>
      <c r="E77" s="4" t="s">
        <v>6</v>
      </c>
      <c r="F77" s="4" t="s">
        <v>8</v>
      </c>
      <c r="G77" s="196" t="s">
        <v>374</v>
      </c>
      <c r="H77" s="196" t="s">
        <v>375</v>
      </c>
      <c r="I77" s="4" t="s">
        <v>248</v>
      </c>
      <c r="J77" s="4" t="s">
        <v>376</v>
      </c>
      <c r="K77" s="4" t="s">
        <v>11</v>
      </c>
      <c r="L77" s="4" t="s">
        <v>377</v>
      </c>
      <c r="M77" s="4" t="s">
        <v>378</v>
      </c>
      <c r="P77" s="361" t="s">
        <v>21</v>
      </c>
      <c r="Q77" s="361"/>
      <c r="R77" s="361"/>
      <c r="S77" s="361"/>
      <c r="T77" s="361"/>
    </row>
    <row r="78" spans="1:41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4" t="s">
        <v>2</v>
      </c>
      <c r="P78" s="4" t="s">
        <v>3</v>
      </c>
      <c r="Q78" s="4" t="s">
        <v>4</v>
      </c>
      <c r="R78" s="4" t="s">
        <v>5</v>
      </c>
      <c r="S78" s="4" t="s">
        <v>6</v>
      </c>
      <c r="T78" s="4" t="s">
        <v>7</v>
      </c>
      <c r="U78" s="4" t="s">
        <v>8</v>
      </c>
      <c r="V78" s="196" t="s">
        <v>374</v>
      </c>
      <c r="W78" s="196" t="s">
        <v>375</v>
      </c>
      <c r="X78" s="4" t="s">
        <v>248</v>
      </c>
      <c r="Y78" s="4" t="s">
        <v>376</v>
      </c>
      <c r="Z78" s="4" t="s">
        <v>11</v>
      </c>
      <c r="AA78" s="4" t="s">
        <v>377</v>
      </c>
      <c r="AB78" s="4" t="s">
        <v>378</v>
      </c>
    </row>
    <row r="79" spans="1:41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41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0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0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0"/>
      <c r="Y85" s="10"/>
      <c r="Z85" s="58"/>
      <c r="AA85" s="198"/>
      <c r="AB85" s="10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0"/>
      <c r="Y86" s="10"/>
      <c r="Z86" s="58"/>
      <c r="AA86" s="198"/>
      <c r="AB86" s="10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0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0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0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0"/>
      <c r="J89" s="10"/>
      <c r="K89" s="58"/>
      <c r="L89" s="19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0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10"/>
      <c r="G90" s="10"/>
      <c r="H90" s="10"/>
      <c r="I90" s="10"/>
      <c r="J90" s="10"/>
      <c r="K90" s="58"/>
      <c r="L90" s="198"/>
      <c r="M90" s="10"/>
      <c r="O90" s="197"/>
      <c r="P90" s="11"/>
      <c r="Q90" s="11"/>
      <c r="R90" s="11"/>
      <c r="S90" s="11"/>
      <c r="T90" s="11"/>
      <c r="U90" s="10"/>
      <c r="V90" s="10"/>
      <c r="W90" s="10"/>
      <c r="X90" s="10"/>
      <c r="Y90" s="10"/>
      <c r="Z90" s="58"/>
      <c r="AA90" s="198"/>
      <c r="AB90" s="10"/>
    </row>
    <row r="91" spans="1:40" x14ac:dyDescent="0.25">
      <c r="A91" s="197"/>
      <c r="B91" s="11"/>
      <c r="C91" s="11"/>
      <c r="D91" s="11"/>
      <c r="E91" s="11"/>
      <c r="F91" s="10"/>
      <c r="G91" s="10"/>
      <c r="H91" s="10"/>
      <c r="I91" s="10"/>
      <c r="J91" s="10"/>
      <c r="K91" s="58"/>
      <c r="L91" s="198"/>
      <c r="M91" s="10"/>
      <c r="O91" s="197"/>
      <c r="P91" s="11"/>
      <c r="Q91" s="11"/>
      <c r="R91" s="11"/>
      <c r="S91" s="11"/>
      <c r="T91" s="11"/>
      <c r="U91" s="10"/>
      <c r="V91" s="10"/>
      <c r="W91" s="10"/>
      <c r="X91" s="10"/>
      <c r="Y91" s="10"/>
      <c r="Z91" s="58"/>
      <c r="AA91" s="198"/>
      <c r="AB91" s="10"/>
    </row>
    <row r="92" spans="1:40" x14ac:dyDescent="0.25">
      <c r="A92" s="197"/>
      <c r="B92" s="11"/>
      <c r="C92" s="11"/>
      <c r="D92" s="11"/>
      <c r="E92" s="11"/>
      <c r="F92" s="10"/>
      <c r="G92" s="10"/>
      <c r="H92" s="10"/>
      <c r="I92" s="199"/>
      <c r="J92" s="10"/>
      <c r="K92" s="58"/>
      <c r="L92" s="198"/>
      <c r="M92" s="10"/>
      <c r="O92" s="197"/>
      <c r="P92" s="11"/>
      <c r="Q92" s="11"/>
      <c r="R92" s="11"/>
      <c r="S92" s="11"/>
      <c r="T92" s="11"/>
      <c r="U92" s="10"/>
      <c r="V92" s="10"/>
      <c r="W92" s="10"/>
      <c r="X92" s="10"/>
      <c r="Y92" s="10"/>
      <c r="Z92" s="58"/>
      <c r="AA92" s="198"/>
      <c r="AB92" s="10"/>
    </row>
    <row r="93" spans="1:40" x14ac:dyDescent="0.25">
      <c r="A93" s="197"/>
      <c r="B93" s="11"/>
      <c r="C93" s="11"/>
      <c r="D93" s="11"/>
      <c r="E93" s="11"/>
      <c r="F93" s="10"/>
      <c r="G93" s="10"/>
      <c r="H93" s="10"/>
      <c r="I93" s="199"/>
      <c r="J93" s="10"/>
      <c r="K93" s="58"/>
      <c r="L93" s="198"/>
      <c r="M93" s="10"/>
      <c r="O93" s="197"/>
      <c r="P93" s="11"/>
      <c r="Q93" s="11"/>
      <c r="R93" s="11"/>
      <c r="S93" s="11"/>
      <c r="T93" s="11"/>
      <c r="U93" s="10"/>
      <c r="V93" s="10"/>
      <c r="W93" s="10"/>
      <c r="X93" s="199"/>
      <c r="Y93" s="10"/>
      <c r="Z93" s="58"/>
      <c r="AA93" s="198"/>
      <c r="AB93" s="10"/>
      <c r="AF93" s="28"/>
      <c r="AG93" s="28"/>
      <c r="AH93" s="28"/>
      <c r="AI93" s="28"/>
      <c r="AJ93" s="28"/>
      <c r="AK93" s="28"/>
      <c r="AL93" s="28"/>
      <c r="AM93" s="204"/>
      <c r="AN93" s="28"/>
    </row>
    <row r="94" spans="1:40" x14ac:dyDescent="0.25">
      <c r="A94" s="197"/>
      <c r="B94" s="11"/>
      <c r="C94" s="11"/>
      <c r="D94" s="11"/>
      <c r="E94" s="11"/>
      <c r="F94" s="10"/>
      <c r="G94" s="10"/>
      <c r="H94" s="10"/>
      <c r="I94" s="10"/>
      <c r="J94" s="10"/>
      <c r="K94" s="58"/>
      <c r="L94" s="198"/>
      <c r="M94" s="10"/>
      <c r="O94" s="197"/>
      <c r="P94" s="11"/>
      <c r="Q94" s="11"/>
      <c r="R94" s="11"/>
      <c r="S94" s="11"/>
      <c r="T94" s="11"/>
      <c r="U94" s="10"/>
      <c r="V94" s="10"/>
      <c r="W94" s="10"/>
      <c r="X94" s="199"/>
      <c r="Y94" s="10"/>
      <c r="Z94" s="58"/>
      <c r="AA94" s="198"/>
      <c r="AB94" s="10"/>
      <c r="AF94" s="205"/>
      <c r="AL94" s="33"/>
      <c r="AM94" s="33"/>
      <c r="AN94" s="33"/>
    </row>
    <row r="95" spans="1:40" x14ac:dyDescent="0.25">
      <c r="A95" s="197"/>
      <c r="B95" s="11"/>
      <c r="C95" s="11"/>
      <c r="D95" s="11"/>
      <c r="E95" s="11"/>
      <c r="F95" s="10"/>
      <c r="G95" s="10"/>
      <c r="H95" s="10"/>
      <c r="I95" s="11"/>
      <c r="J95" s="10"/>
      <c r="K95" s="58"/>
      <c r="L95" s="198"/>
      <c r="M95" s="10"/>
      <c r="O95" s="197"/>
      <c r="P95" s="11"/>
      <c r="Q95" s="11"/>
      <c r="R95" s="11"/>
      <c r="S95" s="11"/>
      <c r="T95" s="11"/>
      <c r="U95" s="10"/>
      <c r="V95" s="10"/>
      <c r="W95" s="10"/>
      <c r="X95" s="10"/>
      <c r="Y95" s="10"/>
      <c r="Z95" s="58"/>
      <c r="AA95" s="198"/>
      <c r="AB95" s="10"/>
      <c r="AF95" s="205"/>
      <c r="AL95" s="33"/>
      <c r="AM95" s="33"/>
      <c r="AN95" s="33"/>
    </row>
    <row r="96" spans="1:40" x14ac:dyDescent="0.25">
      <c r="A96" s="197"/>
      <c r="B96" s="11"/>
      <c r="C96" s="11"/>
      <c r="D96" s="11"/>
      <c r="E96" s="11"/>
      <c r="F96" s="10"/>
      <c r="G96" s="10"/>
      <c r="H96" s="10"/>
      <c r="I96" s="11"/>
      <c r="J96" s="10"/>
      <c r="K96" s="58"/>
      <c r="L96" s="198"/>
      <c r="M96" s="10"/>
      <c r="O96" s="197"/>
      <c r="P96" s="11"/>
      <c r="Q96" s="11"/>
      <c r="R96" s="11"/>
      <c r="S96" s="11"/>
      <c r="T96" s="11"/>
      <c r="U96" s="10"/>
      <c r="V96" s="10"/>
      <c r="W96" s="10"/>
      <c r="X96" s="11"/>
      <c r="Y96" s="10"/>
      <c r="Z96" s="58"/>
      <c r="AA96" s="198"/>
      <c r="AB96" s="10"/>
    </row>
    <row r="97" spans="1:28" x14ac:dyDescent="0.25">
      <c r="A97" s="197"/>
      <c r="B97" s="11"/>
      <c r="C97" s="11"/>
      <c r="D97" s="11"/>
      <c r="E97" s="11"/>
      <c r="F97" s="10"/>
      <c r="G97" s="10"/>
      <c r="H97" s="10"/>
      <c r="I97" s="11"/>
      <c r="J97" s="10"/>
      <c r="K97" s="58"/>
      <c r="L97" s="58"/>
      <c r="M97" s="10"/>
      <c r="O97" s="197"/>
      <c r="P97" s="11"/>
      <c r="Q97" s="11"/>
      <c r="R97" s="11"/>
      <c r="S97" s="11"/>
      <c r="T97" s="11"/>
      <c r="U97" s="10"/>
      <c r="V97" s="10"/>
      <c r="W97" s="10"/>
      <c r="X97" s="11"/>
      <c r="Y97" s="10"/>
      <c r="Z97" s="58"/>
      <c r="AA97" s="198"/>
      <c r="AB97" s="10"/>
    </row>
    <row r="98" spans="1:28" x14ac:dyDescent="0.25">
      <c r="A98" s="197"/>
      <c r="B98" s="11"/>
      <c r="C98" s="11"/>
      <c r="D98" s="11"/>
      <c r="E98" s="11"/>
      <c r="F98" s="20" t="s">
        <v>13</v>
      </c>
      <c r="G98" s="21">
        <f>SUM(G78:G97)</f>
        <v>0</v>
      </c>
      <c r="H98" s="21"/>
      <c r="I98" s="21" t="s">
        <v>384</v>
      </c>
      <c r="J98" s="21">
        <f>SUM(J78:J97)</f>
        <v>0</v>
      </c>
      <c r="K98" s="21"/>
      <c r="L98" s="21"/>
      <c r="M98" s="21">
        <f>SUM(M78:M97)</f>
        <v>0</v>
      </c>
      <c r="O98" s="197"/>
      <c r="P98" s="11"/>
      <c r="Q98" s="11"/>
      <c r="R98" s="11"/>
      <c r="S98" s="11"/>
      <c r="T98" s="11"/>
      <c r="U98" s="10"/>
      <c r="V98" s="10"/>
      <c r="W98" s="10"/>
      <c r="X98" s="11"/>
      <c r="Y98" s="10"/>
      <c r="Z98" s="58"/>
      <c r="AA98" s="58"/>
      <c r="AB98" s="18"/>
    </row>
    <row r="99" spans="1:28" x14ac:dyDescent="0.25">
      <c r="A99" s="197"/>
      <c r="B99" s="11"/>
      <c r="C99" s="11"/>
      <c r="D99" s="11"/>
      <c r="E99" s="11"/>
      <c r="F99" s="20" t="s">
        <v>385</v>
      </c>
      <c r="G99" s="200">
        <f>G98*0.99</f>
        <v>0</v>
      </c>
      <c r="H99" s="200"/>
      <c r="I99" s="16"/>
      <c r="J99" s="16"/>
      <c r="K99" s="18"/>
      <c r="L99" s="18"/>
      <c r="M99" s="18"/>
      <c r="O99" s="197"/>
      <c r="P99" s="11"/>
      <c r="Q99" s="11"/>
      <c r="R99" s="11"/>
      <c r="S99" s="11"/>
      <c r="T99" s="11"/>
      <c r="U99" s="20" t="s">
        <v>13</v>
      </c>
      <c r="V99" s="21">
        <f>SUM(V79:V98)</f>
        <v>0</v>
      </c>
      <c r="W99" s="21"/>
      <c r="X99" s="21" t="s">
        <v>384</v>
      </c>
      <c r="Y99" s="21">
        <f>SUM(Y79:Y98)</f>
        <v>0</v>
      </c>
      <c r="Z99" s="21"/>
      <c r="AA99" s="21"/>
      <c r="AB99" s="21">
        <f>SUM(AB79:AB98)</f>
        <v>0</v>
      </c>
    </row>
    <row r="100" spans="1:28" ht="15.75" x14ac:dyDescent="0.25">
      <c r="A100" s="7"/>
      <c r="B100" s="11"/>
      <c r="C100" s="11"/>
      <c r="D100" s="11"/>
      <c r="E100" s="11"/>
      <c r="F100" s="362" t="s">
        <v>17</v>
      </c>
      <c r="G100" s="362"/>
      <c r="H100" s="362"/>
      <c r="I100" s="362"/>
      <c r="J100" s="201"/>
      <c r="K100" s="202">
        <f>G99-J98</f>
        <v>0</v>
      </c>
      <c r="L100" s="203"/>
      <c r="M100" s="33"/>
      <c r="O100" s="197"/>
      <c r="P100" s="11"/>
      <c r="Q100" s="11"/>
      <c r="R100" s="11"/>
      <c r="S100" s="11"/>
      <c r="T100" s="11"/>
      <c r="U100" s="20" t="s">
        <v>385</v>
      </c>
      <c r="V100" s="200">
        <f>V99*0.99</f>
        <v>0</v>
      </c>
      <c r="W100" s="200"/>
      <c r="X100" s="16"/>
      <c r="Y100" s="16"/>
      <c r="Z100" s="18"/>
      <c r="AA100" s="18"/>
      <c r="AB100" s="18"/>
    </row>
    <row r="101" spans="1:28" ht="15.75" x14ac:dyDescent="0.25">
      <c r="O101" s="7"/>
      <c r="P101" s="11"/>
      <c r="Q101" s="11"/>
      <c r="R101" s="11"/>
      <c r="S101" s="11"/>
      <c r="T101" s="11"/>
      <c r="U101" s="362" t="s">
        <v>17</v>
      </c>
      <c r="V101" s="362"/>
      <c r="W101" s="362"/>
      <c r="X101" s="362"/>
      <c r="Y101" s="201"/>
      <c r="Z101" s="202">
        <f>V100-Y99</f>
        <v>0</v>
      </c>
      <c r="AA101" s="203"/>
      <c r="AB101" s="33"/>
    </row>
    <row r="107" spans="1:28" ht="26.25" x14ac:dyDescent="0.4">
      <c r="B107" s="361" t="s">
        <v>74</v>
      </c>
      <c r="C107" s="361"/>
      <c r="D107" s="361"/>
      <c r="E107" s="361"/>
    </row>
    <row r="108" spans="1:28" ht="26.25" x14ac:dyDescent="0.4">
      <c r="A108" s="4" t="s">
        <v>2</v>
      </c>
      <c r="B108" s="4" t="s">
        <v>3</v>
      </c>
      <c r="C108" s="4" t="s">
        <v>4</v>
      </c>
      <c r="D108" s="4" t="s">
        <v>5</v>
      </c>
      <c r="E108" s="4" t="s">
        <v>6</v>
      </c>
      <c r="F108" s="4" t="s">
        <v>8</v>
      </c>
      <c r="G108" s="196" t="s">
        <v>374</v>
      </c>
      <c r="H108" s="196" t="s">
        <v>375</v>
      </c>
      <c r="I108" s="4" t="s">
        <v>248</v>
      </c>
      <c r="J108" s="4" t="s">
        <v>376</v>
      </c>
      <c r="K108" s="4" t="s">
        <v>11</v>
      </c>
      <c r="L108" s="4" t="s">
        <v>377</v>
      </c>
      <c r="M108" s="4" t="s">
        <v>378</v>
      </c>
      <c r="P108" s="361" t="s">
        <v>75</v>
      </c>
      <c r="Q108" s="361"/>
      <c r="R108" s="361"/>
      <c r="S108" s="361"/>
      <c r="T108" s="361"/>
    </row>
    <row r="109" spans="1:28" x14ac:dyDescent="0.25">
      <c r="A109" s="197">
        <v>45118</v>
      </c>
      <c r="B109" s="11" t="s">
        <v>99</v>
      </c>
      <c r="C109" s="11" t="s">
        <v>38</v>
      </c>
      <c r="D109" s="11" t="s">
        <v>390</v>
      </c>
      <c r="E109" s="11" t="s">
        <v>56</v>
      </c>
      <c r="F109" s="10">
        <v>175</v>
      </c>
      <c r="G109" s="10">
        <f t="shared" ref="G109:H127" si="9">F109*0.99</f>
        <v>173.25</v>
      </c>
      <c r="H109" s="10">
        <f t="shared" si="9"/>
        <v>171.51750000000001</v>
      </c>
      <c r="I109" s="10"/>
      <c r="J109" s="10">
        <f t="shared" ref="J109:J127" si="10">G109*0.98</f>
        <v>169.785</v>
      </c>
      <c r="K109" s="58">
        <v>631</v>
      </c>
      <c r="L109" s="198">
        <f t="shared" ref="L109:L127" si="11">H109-I109</f>
        <v>171.51750000000001</v>
      </c>
      <c r="M109" s="18">
        <f t="shared" ref="M109:M127" si="12">L109*0.99</f>
        <v>169.80232500000002</v>
      </c>
      <c r="O109" s="4" t="s">
        <v>2</v>
      </c>
      <c r="P109" s="4" t="s">
        <v>3</v>
      </c>
      <c r="Q109" s="4" t="s">
        <v>4</v>
      </c>
      <c r="R109" s="4" t="s">
        <v>5</v>
      </c>
      <c r="S109" s="4" t="s">
        <v>6</v>
      </c>
      <c r="T109" s="4" t="s">
        <v>7</v>
      </c>
      <c r="U109" s="4" t="s">
        <v>8</v>
      </c>
      <c r="V109" s="196" t="s">
        <v>374</v>
      </c>
      <c r="W109" s="196" t="s">
        <v>375</v>
      </c>
      <c r="X109" s="4" t="s">
        <v>248</v>
      </c>
      <c r="Y109" s="4" t="s">
        <v>376</v>
      </c>
      <c r="Z109" s="4" t="s">
        <v>11</v>
      </c>
      <c r="AA109" s="4" t="s">
        <v>377</v>
      </c>
      <c r="AB109" s="4" t="s">
        <v>378</v>
      </c>
    </row>
    <row r="110" spans="1:28" x14ac:dyDescent="0.25">
      <c r="A110" s="197">
        <v>45126</v>
      </c>
      <c r="B110" s="11" t="s">
        <v>99</v>
      </c>
      <c r="C110" s="11" t="s">
        <v>38</v>
      </c>
      <c r="D110" s="11" t="s">
        <v>250</v>
      </c>
      <c r="E110" s="11" t="s">
        <v>380</v>
      </c>
      <c r="F110" s="10">
        <v>150</v>
      </c>
      <c r="G110" s="10">
        <f t="shared" si="9"/>
        <v>148.5</v>
      </c>
      <c r="H110" s="10">
        <f t="shared" si="9"/>
        <v>147.01499999999999</v>
      </c>
      <c r="I110" s="10"/>
      <c r="J110" s="10">
        <f t="shared" si="10"/>
        <v>145.53</v>
      </c>
      <c r="K110" s="58">
        <v>631</v>
      </c>
      <c r="L110" s="198">
        <f t="shared" si="11"/>
        <v>147.01499999999999</v>
      </c>
      <c r="M110" s="18">
        <f t="shared" si="12"/>
        <v>145.54485</v>
      </c>
      <c r="O110" s="197">
        <v>45108</v>
      </c>
      <c r="P110" s="11" t="s">
        <v>391</v>
      </c>
      <c r="Q110" s="11" t="s">
        <v>55</v>
      </c>
      <c r="R110" s="11" t="s">
        <v>390</v>
      </c>
      <c r="S110" s="11" t="s">
        <v>334</v>
      </c>
      <c r="T110" s="11"/>
      <c r="U110" s="10">
        <v>240</v>
      </c>
      <c r="V110" s="10">
        <f t="shared" ref="V110:W128" si="13">U110*0.99</f>
        <v>237.6</v>
      </c>
      <c r="W110" s="10">
        <f t="shared" si="13"/>
        <v>235.22399999999999</v>
      </c>
      <c r="X110" s="10">
        <v>100</v>
      </c>
      <c r="Y110" s="10">
        <f t="shared" ref="Y110:Y128" si="14">V110*0.98</f>
        <v>232.84799999999998</v>
      </c>
      <c r="Z110" s="210">
        <v>640</v>
      </c>
      <c r="AA110" s="198">
        <f t="shared" ref="AA110:AA128" si="15">W110-X110</f>
        <v>135.22399999999999</v>
      </c>
      <c r="AB110" s="18">
        <f t="shared" ref="AB110:AB128" si="16">AA110*0.99</f>
        <v>133.87175999999999</v>
      </c>
    </row>
    <row r="111" spans="1:28" x14ac:dyDescent="0.25">
      <c r="A111" s="197">
        <v>45108</v>
      </c>
      <c r="B111" s="11" t="s">
        <v>104</v>
      </c>
      <c r="C111" s="11" t="s">
        <v>47</v>
      </c>
      <c r="D111" s="11" t="s">
        <v>392</v>
      </c>
      <c r="E111" s="11"/>
      <c r="F111" s="10">
        <v>100</v>
      </c>
      <c r="G111" s="10">
        <f t="shared" si="9"/>
        <v>99</v>
      </c>
      <c r="H111" s="10">
        <f t="shared" si="9"/>
        <v>98.01</v>
      </c>
      <c r="I111" s="10"/>
      <c r="J111" s="10">
        <f t="shared" si="10"/>
        <v>97.02</v>
      </c>
      <c r="K111" s="58">
        <v>632</v>
      </c>
      <c r="L111" s="198">
        <f t="shared" si="11"/>
        <v>98.01</v>
      </c>
      <c r="M111" s="18">
        <f t="shared" si="12"/>
        <v>97.029899999999998</v>
      </c>
      <c r="O111" s="197">
        <v>45147</v>
      </c>
      <c r="P111" s="11" t="s">
        <v>32</v>
      </c>
      <c r="Q111" s="11" t="s">
        <v>47</v>
      </c>
      <c r="R111" s="11" t="s">
        <v>255</v>
      </c>
      <c r="S111" s="11" t="s">
        <v>387</v>
      </c>
      <c r="T111" s="11"/>
      <c r="U111" s="10">
        <v>150</v>
      </c>
      <c r="V111" s="10">
        <f t="shared" si="13"/>
        <v>148.5</v>
      </c>
      <c r="W111" s="10">
        <f t="shared" si="13"/>
        <v>147.01499999999999</v>
      </c>
      <c r="X111" s="10"/>
      <c r="Y111" s="10">
        <f t="shared" si="14"/>
        <v>145.53</v>
      </c>
      <c r="Z111" s="58">
        <v>660</v>
      </c>
      <c r="AA111" s="198">
        <f t="shared" si="15"/>
        <v>147.01499999999999</v>
      </c>
      <c r="AB111" s="18">
        <f t="shared" si="16"/>
        <v>145.54485</v>
      </c>
    </row>
    <row r="112" spans="1:28" x14ac:dyDescent="0.25">
      <c r="A112" s="197">
        <v>45108</v>
      </c>
      <c r="B112" s="11" t="s">
        <v>104</v>
      </c>
      <c r="C112" s="11" t="s">
        <v>47</v>
      </c>
      <c r="D112" s="11" t="s">
        <v>392</v>
      </c>
      <c r="E112" s="11"/>
      <c r="F112" s="10">
        <v>100</v>
      </c>
      <c r="G112" s="10">
        <f t="shared" si="9"/>
        <v>99</v>
      </c>
      <c r="H112" s="10">
        <f t="shared" si="9"/>
        <v>98.01</v>
      </c>
      <c r="I112" s="10"/>
      <c r="J112" s="10">
        <f t="shared" si="10"/>
        <v>97.02</v>
      </c>
      <c r="K112" s="58">
        <v>632</v>
      </c>
      <c r="L112" s="198">
        <f t="shared" si="11"/>
        <v>98.01</v>
      </c>
      <c r="M112" s="18">
        <f t="shared" si="12"/>
        <v>97.029899999999998</v>
      </c>
      <c r="O112" s="197">
        <v>45147</v>
      </c>
      <c r="P112" s="11" t="s">
        <v>37</v>
      </c>
      <c r="Q112" s="11" t="s">
        <v>38</v>
      </c>
      <c r="R112" s="11" t="s">
        <v>390</v>
      </c>
      <c r="S112" s="11" t="s">
        <v>26</v>
      </c>
      <c r="T112" s="11"/>
      <c r="U112" s="10">
        <v>200</v>
      </c>
      <c r="V112" s="10">
        <f t="shared" si="13"/>
        <v>198</v>
      </c>
      <c r="W112" s="10">
        <f t="shared" si="13"/>
        <v>196.02</v>
      </c>
      <c r="X112" s="10"/>
      <c r="Y112" s="10">
        <f t="shared" si="14"/>
        <v>194.04</v>
      </c>
      <c r="Z112" s="211">
        <v>659</v>
      </c>
      <c r="AA112" s="198">
        <f t="shared" si="15"/>
        <v>196.02</v>
      </c>
      <c r="AB112" s="18">
        <f t="shared" si="16"/>
        <v>194.0598</v>
      </c>
    </row>
    <row r="113" spans="1:28" x14ac:dyDescent="0.25">
      <c r="A113" s="197">
        <v>45128</v>
      </c>
      <c r="B113" s="11" t="s">
        <v>104</v>
      </c>
      <c r="C113" s="11" t="s">
        <v>55</v>
      </c>
      <c r="D113" s="11" t="s">
        <v>390</v>
      </c>
      <c r="E113" s="11" t="s">
        <v>88</v>
      </c>
      <c r="F113" s="10">
        <v>150</v>
      </c>
      <c r="G113" s="10">
        <f t="shared" si="9"/>
        <v>148.5</v>
      </c>
      <c r="H113" s="10">
        <f t="shared" si="9"/>
        <v>147.01499999999999</v>
      </c>
      <c r="I113" s="10"/>
      <c r="J113" s="10">
        <f t="shared" si="10"/>
        <v>145.53</v>
      </c>
      <c r="K113" s="58">
        <v>641</v>
      </c>
      <c r="L113" s="198">
        <f t="shared" si="11"/>
        <v>147.01499999999999</v>
      </c>
      <c r="M113" s="18">
        <f t="shared" si="12"/>
        <v>145.54485</v>
      </c>
      <c r="O113" s="197">
        <v>45149</v>
      </c>
      <c r="P113" s="11" t="s">
        <v>32</v>
      </c>
      <c r="Q113" s="11" t="s">
        <v>47</v>
      </c>
      <c r="R113" s="11" t="s">
        <v>390</v>
      </c>
      <c r="S113" s="11" t="s">
        <v>393</v>
      </c>
      <c r="T113" s="11"/>
      <c r="U113" s="10">
        <v>150</v>
      </c>
      <c r="V113" s="10">
        <f t="shared" si="13"/>
        <v>148.5</v>
      </c>
      <c r="W113" s="10">
        <f t="shared" si="13"/>
        <v>147.01499999999999</v>
      </c>
      <c r="X113" s="10"/>
      <c r="Y113" s="10">
        <f t="shared" si="14"/>
        <v>145.53</v>
      </c>
      <c r="Z113" s="58">
        <v>660</v>
      </c>
      <c r="AA113" s="198">
        <f t="shared" si="15"/>
        <v>147.01499999999999</v>
      </c>
      <c r="AB113" s="18">
        <f t="shared" si="16"/>
        <v>145.54485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9"/>
        <v>0</v>
      </c>
      <c r="H114" s="10">
        <f t="shared" si="9"/>
        <v>0</v>
      </c>
      <c r="I114" s="10"/>
      <c r="J114" s="10">
        <f t="shared" si="10"/>
        <v>0</v>
      </c>
      <c r="K114" s="58"/>
      <c r="L114" s="198">
        <f t="shared" si="11"/>
        <v>0</v>
      </c>
      <c r="M114" s="18">
        <f t="shared" si="12"/>
        <v>0</v>
      </c>
      <c r="O114" s="197">
        <v>45149</v>
      </c>
      <c r="P114" s="11" t="s">
        <v>37</v>
      </c>
      <c r="Q114" s="11" t="s">
        <v>38</v>
      </c>
      <c r="R114" s="11" t="s">
        <v>390</v>
      </c>
      <c r="S114" s="11" t="s">
        <v>26</v>
      </c>
      <c r="T114" s="11"/>
      <c r="U114" s="10">
        <v>150</v>
      </c>
      <c r="V114" s="10">
        <f t="shared" si="13"/>
        <v>148.5</v>
      </c>
      <c r="W114" s="10">
        <f t="shared" si="13"/>
        <v>147.01499999999999</v>
      </c>
      <c r="X114" s="10"/>
      <c r="Y114" s="10">
        <f t="shared" si="14"/>
        <v>145.53</v>
      </c>
      <c r="Z114" s="211">
        <v>659</v>
      </c>
      <c r="AA114" s="198">
        <f t="shared" si="15"/>
        <v>147.01499999999999</v>
      </c>
      <c r="AB114" s="18">
        <f t="shared" si="16"/>
        <v>145.54485</v>
      </c>
    </row>
    <row r="115" spans="1:28" x14ac:dyDescent="0.25">
      <c r="A115" s="197"/>
      <c r="B115" s="11"/>
      <c r="C115" s="11"/>
      <c r="D115" s="11"/>
      <c r="E115" s="11"/>
      <c r="F115" s="10"/>
      <c r="G115" s="10">
        <f t="shared" si="9"/>
        <v>0</v>
      </c>
      <c r="H115" s="10">
        <f t="shared" si="9"/>
        <v>0</v>
      </c>
      <c r="I115" s="10"/>
      <c r="J115" s="10">
        <f t="shared" si="10"/>
        <v>0</v>
      </c>
      <c r="K115" s="58"/>
      <c r="L115" s="198">
        <f t="shared" si="11"/>
        <v>0</v>
      </c>
      <c r="M115" s="18">
        <f t="shared" si="12"/>
        <v>0</v>
      </c>
      <c r="O115" s="197">
        <v>45152</v>
      </c>
      <c r="P115" s="11" t="s">
        <v>32</v>
      </c>
      <c r="Q115" s="11" t="s">
        <v>47</v>
      </c>
      <c r="R115" s="11" t="s">
        <v>390</v>
      </c>
      <c r="S115" s="11" t="s">
        <v>56</v>
      </c>
      <c r="T115" s="11"/>
      <c r="U115" s="10">
        <v>175</v>
      </c>
      <c r="V115" s="10">
        <f t="shared" si="13"/>
        <v>173.25</v>
      </c>
      <c r="W115" s="10">
        <f t="shared" si="13"/>
        <v>171.51750000000001</v>
      </c>
      <c r="X115" s="10"/>
      <c r="Y115" s="10">
        <f t="shared" si="14"/>
        <v>169.785</v>
      </c>
      <c r="Z115" s="58">
        <v>660</v>
      </c>
      <c r="AA115" s="198">
        <f t="shared" si="15"/>
        <v>171.51750000000001</v>
      </c>
      <c r="AB115" s="18">
        <f t="shared" si="16"/>
        <v>169.80232500000002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9"/>
        <v>0</v>
      </c>
      <c r="H116" s="10">
        <f t="shared" si="9"/>
        <v>0</v>
      </c>
      <c r="I116" s="10"/>
      <c r="J116" s="10">
        <f t="shared" si="10"/>
        <v>0</v>
      </c>
      <c r="K116" s="58"/>
      <c r="L116" s="198">
        <f t="shared" si="11"/>
        <v>0</v>
      </c>
      <c r="M116" s="18">
        <f t="shared" si="12"/>
        <v>0</v>
      </c>
      <c r="O116" s="197">
        <v>45152</v>
      </c>
      <c r="P116" s="11" t="s">
        <v>37</v>
      </c>
      <c r="Q116" s="11" t="s">
        <v>38</v>
      </c>
      <c r="R116" s="11" t="s">
        <v>390</v>
      </c>
      <c r="S116" s="11" t="s">
        <v>394</v>
      </c>
      <c r="T116" s="11"/>
      <c r="U116" s="10">
        <v>550</v>
      </c>
      <c r="V116" s="10">
        <f t="shared" si="13"/>
        <v>544.5</v>
      </c>
      <c r="W116" s="10">
        <f t="shared" si="13"/>
        <v>539.05499999999995</v>
      </c>
      <c r="X116" s="10">
        <v>100</v>
      </c>
      <c r="Y116" s="10">
        <f t="shared" si="14"/>
        <v>533.61</v>
      </c>
      <c r="Z116" s="211">
        <v>659</v>
      </c>
      <c r="AA116" s="198">
        <f t="shared" si="15"/>
        <v>439.05499999999995</v>
      </c>
      <c r="AB116" s="18">
        <f t="shared" si="16"/>
        <v>434.66444999999993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9"/>
        <v>0</v>
      </c>
      <c r="H117" s="10">
        <f t="shared" si="9"/>
        <v>0</v>
      </c>
      <c r="I117" s="10"/>
      <c r="J117" s="10">
        <f t="shared" si="10"/>
        <v>0</v>
      </c>
      <c r="K117" s="58"/>
      <c r="L117" s="198">
        <f t="shared" si="11"/>
        <v>0</v>
      </c>
      <c r="M117" s="18">
        <f t="shared" si="12"/>
        <v>0</v>
      </c>
      <c r="O117" s="197">
        <v>45153</v>
      </c>
      <c r="P117" s="11" t="s">
        <v>37</v>
      </c>
      <c r="Q117" s="11" t="s">
        <v>38</v>
      </c>
      <c r="R117" s="11" t="s">
        <v>395</v>
      </c>
      <c r="S117" s="11" t="s">
        <v>387</v>
      </c>
      <c r="T117" s="11"/>
      <c r="U117" s="10">
        <v>300</v>
      </c>
      <c r="V117" s="10">
        <f t="shared" si="13"/>
        <v>297</v>
      </c>
      <c r="W117" s="10">
        <f t="shared" si="13"/>
        <v>294.02999999999997</v>
      </c>
      <c r="X117" s="10"/>
      <c r="Y117" s="10">
        <f t="shared" si="14"/>
        <v>291.06</v>
      </c>
      <c r="Z117" s="211">
        <v>659</v>
      </c>
      <c r="AA117" s="198">
        <f t="shared" si="15"/>
        <v>294.02999999999997</v>
      </c>
      <c r="AB117" s="18">
        <f t="shared" si="16"/>
        <v>291.08969999999999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9"/>
        <v>0</v>
      </c>
      <c r="H118" s="10">
        <f t="shared" si="9"/>
        <v>0</v>
      </c>
      <c r="I118" s="10"/>
      <c r="J118" s="10">
        <f t="shared" si="10"/>
        <v>0</v>
      </c>
      <c r="K118" s="58"/>
      <c r="L118" s="198">
        <f t="shared" si="11"/>
        <v>0</v>
      </c>
      <c r="M118" s="18">
        <f t="shared" si="12"/>
        <v>0</v>
      </c>
      <c r="O118" s="197">
        <v>45153</v>
      </c>
      <c r="P118" s="11" t="s">
        <v>32</v>
      </c>
      <c r="Q118" s="11" t="s">
        <v>47</v>
      </c>
      <c r="R118" s="11" t="s">
        <v>390</v>
      </c>
      <c r="S118" s="11" t="s">
        <v>393</v>
      </c>
      <c r="T118" s="11"/>
      <c r="U118" s="10">
        <v>150</v>
      </c>
      <c r="V118" s="10">
        <f t="shared" si="13"/>
        <v>148.5</v>
      </c>
      <c r="W118" s="10">
        <f t="shared" si="13"/>
        <v>147.01499999999999</v>
      </c>
      <c r="X118" s="10"/>
      <c r="Y118" s="10">
        <f t="shared" si="14"/>
        <v>145.53</v>
      </c>
      <c r="Z118" s="58">
        <v>660</v>
      </c>
      <c r="AA118" s="198">
        <f t="shared" si="15"/>
        <v>147.01499999999999</v>
      </c>
      <c r="AB118" s="18">
        <f t="shared" si="16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9"/>
        <v>0</v>
      </c>
      <c r="H119" s="10">
        <f t="shared" si="9"/>
        <v>0</v>
      </c>
      <c r="I119" s="10"/>
      <c r="J119" s="10">
        <f t="shared" si="10"/>
        <v>0</v>
      </c>
      <c r="K119" s="58"/>
      <c r="L119" s="198">
        <f t="shared" si="11"/>
        <v>0</v>
      </c>
      <c r="M119" s="18">
        <f t="shared" si="12"/>
        <v>0</v>
      </c>
      <c r="O119" s="197">
        <v>45154</v>
      </c>
      <c r="P119" s="11" t="s">
        <v>37</v>
      </c>
      <c r="Q119" s="11" t="s">
        <v>38</v>
      </c>
      <c r="R119" s="11" t="s">
        <v>390</v>
      </c>
      <c r="S119" s="11" t="s">
        <v>396</v>
      </c>
      <c r="T119" s="11"/>
      <c r="U119" s="10">
        <v>240</v>
      </c>
      <c r="V119" s="10">
        <f t="shared" si="13"/>
        <v>237.6</v>
      </c>
      <c r="W119" s="10">
        <f t="shared" si="13"/>
        <v>235.22399999999999</v>
      </c>
      <c r="X119" s="10">
        <v>100</v>
      </c>
      <c r="Y119" s="10">
        <f t="shared" si="14"/>
        <v>232.84799999999998</v>
      </c>
      <c r="Z119" s="211">
        <v>659</v>
      </c>
      <c r="AA119" s="198">
        <f t="shared" si="15"/>
        <v>135.22399999999999</v>
      </c>
      <c r="AB119" s="18">
        <f t="shared" si="16"/>
        <v>133.87175999999999</v>
      </c>
    </row>
    <row r="120" spans="1:28" x14ac:dyDescent="0.25">
      <c r="A120" s="197"/>
      <c r="B120" s="11"/>
      <c r="C120" s="11"/>
      <c r="D120" s="11"/>
      <c r="E120" s="11"/>
      <c r="F120" s="10"/>
      <c r="G120" s="10">
        <f t="shared" si="9"/>
        <v>0</v>
      </c>
      <c r="H120" s="10">
        <f t="shared" si="9"/>
        <v>0</v>
      </c>
      <c r="I120" s="10"/>
      <c r="J120" s="10">
        <f t="shared" si="10"/>
        <v>0</v>
      </c>
      <c r="K120" s="58"/>
      <c r="L120" s="198">
        <f t="shared" si="11"/>
        <v>0</v>
      </c>
      <c r="M120" s="18">
        <f t="shared" si="12"/>
        <v>0</v>
      </c>
      <c r="O120" s="197">
        <v>45156</v>
      </c>
      <c r="P120" s="11" t="s">
        <v>37</v>
      </c>
      <c r="Q120" s="11" t="s">
        <v>38</v>
      </c>
      <c r="R120" s="11" t="s">
        <v>390</v>
      </c>
      <c r="S120" s="11" t="s">
        <v>88</v>
      </c>
      <c r="T120" s="11"/>
      <c r="U120" s="10">
        <v>150</v>
      </c>
      <c r="V120" s="10">
        <f t="shared" si="13"/>
        <v>148.5</v>
      </c>
      <c r="W120" s="10">
        <f t="shared" si="13"/>
        <v>147.01499999999999</v>
      </c>
      <c r="X120" s="10"/>
      <c r="Y120" s="10">
        <f t="shared" si="14"/>
        <v>145.53</v>
      </c>
      <c r="Z120" s="211">
        <v>659</v>
      </c>
      <c r="AA120" s="198">
        <f t="shared" si="15"/>
        <v>147.01499999999999</v>
      </c>
      <c r="AB120" s="18">
        <f t="shared" si="16"/>
        <v>145.54485</v>
      </c>
    </row>
    <row r="121" spans="1:28" x14ac:dyDescent="0.25">
      <c r="A121" s="197"/>
      <c r="B121" s="11"/>
      <c r="C121" s="11"/>
      <c r="D121" s="11"/>
      <c r="E121" s="11"/>
      <c r="F121" s="10"/>
      <c r="G121" s="10">
        <f t="shared" si="9"/>
        <v>0</v>
      </c>
      <c r="H121" s="10">
        <f t="shared" si="9"/>
        <v>0</v>
      </c>
      <c r="I121" s="10"/>
      <c r="J121" s="10">
        <f t="shared" si="10"/>
        <v>0</v>
      </c>
      <c r="K121" s="58"/>
      <c r="L121" s="198">
        <f t="shared" si="11"/>
        <v>0</v>
      </c>
      <c r="M121" s="18">
        <f t="shared" si="12"/>
        <v>0</v>
      </c>
      <c r="O121" s="197">
        <v>45156</v>
      </c>
      <c r="P121" s="11" t="s">
        <v>32</v>
      </c>
      <c r="Q121" s="11" t="s">
        <v>47</v>
      </c>
      <c r="R121" s="11" t="s">
        <v>390</v>
      </c>
      <c r="S121" s="11" t="s">
        <v>381</v>
      </c>
      <c r="T121" s="11"/>
      <c r="U121" s="10">
        <v>240</v>
      </c>
      <c r="V121" s="10">
        <f t="shared" si="13"/>
        <v>237.6</v>
      </c>
      <c r="W121" s="10">
        <f t="shared" si="13"/>
        <v>235.22399999999999</v>
      </c>
      <c r="X121" s="10">
        <v>90</v>
      </c>
      <c r="Y121" s="10">
        <f t="shared" si="14"/>
        <v>232.84799999999998</v>
      </c>
      <c r="Z121" s="58">
        <v>660</v>
      </c>
      <c r="AA121" s="198">
        <f t="shared" si="15"/>
        <v>145.22399999999999</v>
      </c>
      <c r="AB121" s="18">
        <f t="shared" si="16"/>
        <v>143.77176</v>
      </c>
    </row>
    <row r="122" spans="1:28" x14ac:dyDescent="0.25">
      <c r="A122" s="197"/>
      <c r="B122" s="11"/>
      <c r="C122" s="11"/>
      <c r="D122" s="11"/>
      <c r="E122" s="11"/>
      <c r="F122" s="10"/>
      <c r="G122" s="10">
        <f t="shared" si="9"/>
        <v>0</v>
      </c>
      <c r="H122" s="10">
        <f t="shared" si="9"/>
        <v>0</v>
      </c>
      <c r="I122" s="10"/>
      <c r="J122" s="10">
        <f t="shared" si="10"/>
        <v>0</v>
      </c>
      <c r="K122" s="58"/>
      <c r="L122" s="198">
        <f t="shared" si="11"/>
        <v>0</v>
      </c>
      <c r="M122" s="18">
        <f t="shared" si="12"/>
        <v>0</v>
      </c>
      <c r="O122" s="197">
        <v>45157</v>
      </c>
      <c r="P122" s="11" t="s">
        <v>37</v>
      </c>
      <c r="Q122" s="11" t="s">
        <v>38</v>
      </c>
      <c r="R122" s="11" t="s">
        <v>390</v>
      </c>
      <c r="S122" s="11" t="s">
        <v>397</v>
      </c>
      <c r="T122" s="11"/>
      <c r="U122" s="10">
        <v>580</v>
      </c>
      <c r="V122" s="10">
        <f t="shared" si="13"/>
        <v>574.20000000000005</v>
      </c>
      <c r="W122" s="10">
        <f t="shared" si="13"/>
        <v>568.45800000000008</v>
      </c>
      <c r="X122" s="10">
        <v>220</v>
      </c>
      <c r="Y122" s="10">
        <f t="shared" si="14"/>
        <v>562.71600000000001</v>
      </c>
      <c r="Z122" s="211">
        <v>659</v>
      </c>
      <c r="AA122" s="198">
        <f t="shared" si="15"/>
        <v>348.45800000000008</v>
      </c>
      <c r="AB122" s="18">
        <f t="shared" si="16"/>
        <v>344.97342000000009</v>
      </c>
    </row>
    <row r="123" spans="1:28" ht="14.25" customHeight="1" x14ac:dyDescent="0.25">
      <c r="A123" s="197"/>
      <c r="B123" s="11"/>
      <c r="C123" s="11"/>
      <c r="D123" s="11"/>
      <c r="E123" s="11"/>
      <c r="F123" s="10"/>
      <c r="G123" s="10">
        <f t="shared" si="9"/>
        <v>0</v>
      </c>
      <c r="H123" s="10">
        <f t="shared" si="9"/>
        <v>0</v>
      </c>
      <c r="I123" s="199"/>
      <c r="J123" s="10">
        <f t="shared" si="10"/>
        <v>0</v>
      </c>
      <c r="K123" s="58"/>
      <c r="L123" s="198">
        <f t="shared" si="11"/>
        <v>0</v>
      </c>
      <c r="M123" s="18">
        <f t="shared" si="12"/>
        <v>0</v>
      </c>
      <c r="O123" s="197">
        <v>45158</v>
      </c>
      <c r="P123" s="11" t="s">
        <v>32</v>
      </c>
      <c r="Q123" s="11" t="s">
        <v>47</v>
      </c>
      <c r="R123" s="11" t="s">
        <v>398</v>
      </c>
      <c r="S123" s="11"/>
      <c r="T123" s="11"/>
      <c r="U123" s="10">
        <v>100</v>
      </c>
      <c r="V123" s="10">
        <f t="shared" si="13"/>
        <v>99</v>
      </c>
      <c r="W123" s="10">
        <f t="shared" si="13"/>
        <v>98.01</v>
      </c>
      <c r="X123" s="10"/>
      <c r="Y123" s="10">
        <f t="shared" si="14"/>
        <v>97.02</v>
      </c>
      <c r="Z123" s="58">
        <v>660</v>
      </c>
      <c r="AA123" s="198">
        <f t="shared" si="15"/>
        <v>98.01</v>
      </c>
      <c r="AB123" s="18">
        <f t="shared" si="16"/>
        <v>97.029899999999998</v>
      </c>
    </row>
    <row r="124" spans="1:28" x14ac:dyDescent="0.25">
      <c r="A124" s="197"/>
      <c r="B124" s="11"/>
      <c r="C124" s="11"/>
      <c r="D124" s="11"/>
      <c r="E124" s="11"/>
      <c r="F124" s="10"/>
      <c r="G124" s="10">
        <f t="shared" si="9"/>
        <v>0</v>
      </c>
      <c r="H124" s="10">
        <f t="shared" si="9"/>
        <v>0</v>
      </c>
      <c r="I124" s="199"/>
      <c r="J124" s="10">
        <f t="shared" si="10"/>
        <v>0</v>
      </c>
      <c r="K124" s="58"/>
      <c r="L124" s="198">
        <f t="shared" si="11"/>
        <v>0</v>
      </c>
      <c r="M124" s="18">
        <f t="shared" si="12"/>
        <v>0</v>
      </c>
      <c r="O124" s="197">
        <v>45160</v>
      </c>
      <c r="P124" s="11" t="s">
        <v>37</v>
      </c>
      <c r="Q124" s="11" t="s">
        <v>38</v>
      </c>
      <c r="R124" s="11" t="s">
        <v>399</v>
      </c>
      <c r="S124" s="11" t="s">
        <v>387</v>
      </c>
      <c r="T124" s="11"/>
      <c r="U124" s="10">
        <v>300</v>
      </c>
      <c r="V124" s="10">
        <f t="shared" si="13"/>
        <v>297</v>
      </c>
      <c r="W124" s="10">
        <f t="shared" si="13"/>
        <v>294.02999999999997</v>
      </c>
      <c r="X124" s="199"/>
      <c r="Y124" s="10">
        <f t="shared" si="14"/>
        <v>291.06</v>
      </c>
      <c r="Z124" s="58">
        <v>675</v>
      </c>
      <c r="AA124" s="198">
        <f t="shared" si="15"/>
        <v>294.02999999999997</v>
      </c>
      <c r="AB124" s="18">
        <f t="shared" si="16"/>
        <v>291.08969999999999</v>
      </c>
    </row>
    <row r="125" spans="1:28" x14ac:dyDescent="0.25">
      <c r="A125" s="197"/>
      <c r="B125" s="11"/>
      <c r="C125" s="11"/>
      <c r="D125" s="11"/>
      <c r="E125" s="11"/>
      <c r="F125" s="10"/>
      <c r="G125" s="10">
        <f t="shared" si="9"/>
        <v>0</v>
      </c>
      <c r="H125" s="10">
        <f t="shared" si="9"/>
        <v>0</v>
      </c>
      <c r="I125" s="10"/>
      <c r="J125" s="10">
        <f t="shared" si="10"/>
        <v>0</v>
      </c>
      <c r="K125" s="58"/>
      <c r="L125" s="198">
        <f t="shared" si="11"/>
        <v>0</v>
      </c>
      <c r="M125" s="18">
        <f t="shared" si="12"/>
        <v>0</v>
      </c>
      <c r="O125" s="197">
        <v>45163</v>
      </c>
      <c r="P125" s="11" t="s">
        <v>32</v>
      </c>
      <c r="Q125" s="11" t="s">
        <v>47</v>
      </c>
      <c r="R125" s="11" t="s">
        <v>390</v>
      </c>
      <c r="S125" s="11" t="s">
        <v>396</v>
      </c>
      <c r="T125" s="11"/>
      <c r="U125" s="10">
        <v>240</v>
      </c>
      <c r="V125" s="10">
        <f t="shared" si="13"/>
        <v>237.6</v>
      </c>
      <c r="W125" s="10">
        <f t="shared" si="13"/>
        <v>235.22399999999999</v>
      </c>
      <c r="X125" s="199">
        <v>90</v>
      </c>
      <c r="Y125" s="10">
        <f t="shared" si="14"/>
        <v>232.84799999999998</v>
      </c>
      <c r="Z125" s="58">
        <v>674</v>
      </c>
      <c r="AA125" s="198">
        <f t="shared" si="15"/>
        <v>145.22399999999999</v>
      </c>
      <c r="AB125" s="18">
        <f t="shared" si="16"/>
        <v>143.77176</v>
      </c>
    </row>
    <row r="126" spans="1:28" x14ac:dyDescent="0.25">
      <c r="A126" s="197"/>
      <c r="B126" s="11"/>
      <c r="C126" s="11"/>
      <c r="D126" s="11"/>
      <c r="E126" s="11"/>
      <c r="F126" s="10"/>
      <c r="G126" s="10">
        <f t="shared" si="9"/>
        <v>0</v>
      </c>
      <c r="H126" s="10">
        <f t="shared" si="9"/>
        <v>0</v>
      </c>
      <c r="I126" s="11"/>
      <c r="J126" s="10">
        <f t="shared" si="10"/>
        <v>0</v>
      </c>
      <c r="K126" s="58"/>
      <c r="L126" s="198">
        <f t="shared" si="11"/>
        <v>0</v>
      </c>
      <c r="M126" s="18">
        <f t="shared" si="12"/>
        <v>0</v>
      </c>
      <c r="O126" s="197">
        <v>45168</v>
      </c>
      <c r="P126" s="11" t="s">
        <v>37</v>
      </c>
      <c r="Q126" s="11" t="s">
        <v>38</v>
      </c>
      <c r="R126" s="11" t="s">
        <v>390</v>
      </c>
      <c r="S126" s="11" t="s">
        <v>88</v>
      </c>
      <c r="T126" s="11"/>
      <c r="U126" s="10">
        <v>150</v>
      </c>
      <c r="V126" s="10">
        <f t="shared" si="13"/>
        <v>148.5</v>
      </c>
      <c r="W126" s="10">
        <f t="shared" si="13"/>
        <v>147.01499999999999</v>
      </c>
      <c r="X126" s="10"/>
      <c r="Y126" s="10">
        <f t="shared" si="14"/>
        <v>145.53</v>
      </c>
      <c r="Z126" s="58">
        <v>675</v>
      </c>
      <c r="AA126" s="198">
        <f t="shared" si="15"/>
        <v>147.01499999999999</v>
      </c>
      <c r="AB126" s="18">
        <f t="shared" si="16"/>
        <v>145.54485</v>
      </c>
    </row>
    <row r="127" spans="1:28" x14ac:dyDescent="0.25">
      <c r="A127" s="197"/>
      <c r="B127" s="11"/>
      <c r="C127" s="11"/>
      <c r="D127" s="11"/>
      <c r="E127" s="11"/>
      <c r="F127" s="10"/>
      <c r="G127" s="10">
        <f t="shared" si="9"/>
        <v>0</v>
      </c>
      <c r="H127" s="10">
        <f t="shared" si="9"/>
        <v>0</v>
      </c>
      <c r="I127" s="11"/>
      <c r="J127" s="10">
        <f t="shared" si="10"/>
        <v>0</v>
      </c>
      <c r="K127" s="58"/>
      <c r="L127" s="198">
        <f t="shared" si="11"/>
        <v>0</v>
      </c>
      <c r="M127" s="18">
        <f t="shared" si="12"/>
        <v>0</v>
      </c>
      <c r="O127" s="197">
        <v>45159</v>
      </c>
      <c r="P127" s="11" t="s">
        <v>32</v>
      </c>
      <c r="Q127" s="11" t="s">
        <v>47</v>
      </c>
      <c r="R127" s="11" t="s">
        <v>390</v>
      </c>
      <c r="S127" s="11" t="s">
        <v>88</v>
      </c>
      <c r="T127" s="11"/>
      <c r="U127" s="10">
        <v>150</v>
      </c>
      <c r="V127" s="10">
        <f t="shared" si="13"/>
        <v>148.5</v>
      </c>
      <c r="W127" s="10">
        <f t="shared" si="13"/>
        <v>147.01499999999999</v>
      </c>
      <c r="X127" s="11"/>
      <c r="Y127" s="10">
        <f t="shared" si="14"/>
        <v>145.53</v>
      </c>
      <c r="Z127" s="58">
        <v>674</v>
      </c>
      <c r="AA127" s="198">
        <f t="shared" si="15"/>
        <v>147.01499999999999</v>
      </c>
      <c r="AB127" s="18">
        <f t="shared" si="16"/>
        <v>145.54485</v>
      </c>
    </row>
    <row r="128" spans="1:28" x14ac:dyDescent="0.25">
      <c r="A128" s="197"/>
      <c r="B128" s="11"/>
      <c r="C128" s="11"/>
      <c r="D128" s="11"/>
      <c r="E128" s="11"/>
      <c r="F128" s="10"/>
      <c r="G128" s="10"/>
      <c r="H128" s="10"/>
      <c r="I128" s="11"/>
      <c r="J128" s="10"/>
      <c r="K128" s="58"/>
      <c r="L128" s="58"/>
      <c r="M128" s="18"/>
      <c r="O128" s="197"/>
      <c r="P128" s="11"/>
      <c r="Q128" s="11"/>
      <c r="R128" s="11"/>
      <c r="S128" s="11"/>
      <c r="T128" s="11"/>
      <c r="U128" s="10"/>
      <c r="V128" s="10">
        <f t="shared" si="13"/>
        <v>0</v>
      </c>
      <c r="W128" s="10">
        <f t="shared" si="13"/>
        <v>0</v>
      </c>
      <c r="X128" s="11"/>
      <c r="Y128" s="10">
        <f t="shared" si="14"/>
        <v>0</v>
      </c>
      <c r="Z128" s="58"/>
      <c r="AA128" s="198">
        <f t="shared" si="15"/>
        <v>0</v>
      </c>
      <c r="AB128" s="18">
        <f t="shared" si="16"/>
        <v>0</v>
      </c>
    </row>
    <row r="129" spans="1:28" x14ac:dyDescent="0.25">
      <c r="A129" s="197"/>
      <c r="B129" s="11"/>
      <c r="C129" s="11"/>
      <c r="D129" s="11"/>
      <c r="E129" s="11"/>
      <c r="F129" s="20" t="s">
        <v>13</v>
      </c>
      <c r="G129" s="21">
        <f>SUM(G109:G128)</f>
        <v>668.25</v>
      </c>
      <c r="H129" s="21"/>
      <c r="I129" s="21" t="s">
        <v>384</v>
      </c>
      <c r="J129" s="21">
        <f>SUM(J109:J128)</f>
        <v>654.88499999999999</v>
      </c>
      <c r="K129" s="21"/>
      <c r="L129" s="21"/>
      <c r="M129" s="21">
        <f>SUM(M109:M128)</f>
        <v>654.95182499999999</v>
      </c>
      <c r="O129" s="197"/>
      <c r="P129" s="11"/>
      <c r="Q129" s="11"/>
      <c r="R129" s="11"/>
      <c r="S129" s="11"/>
      <c r="T129" s="11"/>
      <c r="U129" s="10"/>
      <c r="V129" s="10"/>
      <c r="W129" s="10"/>
      <c r="X129" s="11"/>
      <c r="Y129" s="10"/>
      <c r="Z129" s="58"/>
      <c r="AA129" s="58"/>
      <c r="AB129" s="18"/>
    </row>
    <row r="130" spans="1:28" x14ac:dyDescent="0.25">
      <c r="A130" s="197"/>
      <c r="B130" s="11"/>
      <c r="C130" s="11"/>
      <c r="D130" s="11"/>
      <c r="E130" s="11"/>
      <c r="F130" s="20" t="s">
        <v>385</v>
      </c>
      <c r="G130" s="200">
        <f>G129*0.99</f>
        <v>661.5675</v>
      </c>
      <c r="H130" s="200"/>
      <c r="I130" s="16"/>
      <c r="J130" s="16"/>
      <c r="K130" s="18"/>
      <c r="L130" s="18"/>
      <c r="M130" s="18"/>
      <c r="O130" s="197"/>
      <c r="P130" s="11"/>
      <c r="Q130" s="11"/>
      <c r="R130" s="11"/>
      <c r="S130" s="11"/>
      <c r="T130" s="11"/>
      <c r="U130" s="20" t="s">
        <v>13</v>
      </c>
      <c r="V130" s="21">
        <f>SUM(V110:V129)</f>
        <v>4172.8500000000004</v>
      </c>
      <c r="W130" s="21"/>
      <c r="X130" s="21" t="s">
        <v>384</v>
      </c>
      <c r="Y130" s="21">
        <f>SUM(Y110:Y129)</f>
        <v>4089.3930000000005</v>
      </c>
      <c r="Z130" s="21"/>
      <c r="AA130" s="21"/>
      <c r="AB130" s="21">
        <f>SUM(AB110:AB129)</f>
        <v>3396.8102850000005</v>
      </c>
    </row>
    <row r="131" spans="1:28" ht="15.75" x14ac:dyDescent="0.25">
      <c r="A131" s="7"/>
      <c r="B131" s="11"/>
      <c r="C131" s="11"/>
      <c r="D131" s="11"/>
      <c r="E131" s="11"/>
      <c r="F131" s="362" t="s">
        <v>17</v>
      </c>
      <c r="G131" s="362"/>
      <c r="H131" s="362"/>
      <c r="I131" s="362"/>
      <c r="J131" s="201"/>
      <c r="K131" s="202">
        <f>G130-J129</f>
        <v>6.6825000000000045</v>
      </c>
      <c r="L131" s="203"/>
      <c r="M131" s="33"/>
      <c r="O131" s="197"/>
      <c r="P131" s="11"/>
      <c r="Q131" s="11"/>
      <c r="R131" s="11"/>
      <c r="S131" s="11"/>
      <c r="T131" s="11"/>
      <c r="U131" s="20" t="s">
        <v>385</v>
      </c>
      <c r="V131" s="200">
        <f>V130*0.99</f>
        <v>4131.1215000000002</v>
      </c>
      <c r="W131" s="200"/>
      <c r="X131" s="16"/>
      <c r="Y131" s="16"/>
      <c r="Z131" s="18"/>
      <c r="AA131" s="18"/>
      <c r="AB131" s="18"/>
    </row>
    <row r="132" spans="1:28" ht="15.75" x14ac:dyDescent="0.25">
      <c r="O132" s="7"/>
      <c r="P132" s="11"/>
      <c r="Q132" s="11"/>
      <c r="R132" s="11"/>
      <c r="S132" s="11"/>
      <c r="T132" s="11"/>
      <c r="U132" s="362" t="s">
        <v>17</v>
      </c>
      <c r="V132" s="362"/>
      <c r="W132" s="362"/>
      <c r="X132" s="362"/>
      <c r="Y132" s="201"/>
      <c r="Z132" s="202">
        <f>V131-Y130</f>
        <v>41.728499999999713</v>
      </c>
      <c r="AA132" s="203"/>
      <c r="AB132" s="33"/>
    </row>
    <row r="139" spans="1:28" ht="26.25" x14ac:dyDescent="0.4">
      <c r="B139" s="361" t="s">
        <v>97</v>
      </c>
      <c r="C139" s="361"/>
      <c r="D139" s="361"/>
      <c r="E139" s="361"/>
    </row>
    <row r="140" spans="1:28" ht="26.25" x14ac:dyDescent="0.4">
      <c r="A140" s="4" t="s">
        <v>2</v>
      </c>
      <c r="B140" s="4" t="s">
        <v>3</v>
      </c>
      <c r="C140" s="4" t="s">
        <v>4</v>
      </c>
      <c r="D140" s="4" t="s">
        <v>5</v>
      </c>
      <c r="E140" s="4" t="s">
        <v>6</v>
      </c>
      <c r="F140" s="4" t="s">
        <v>8</v>
      </c>
      <c r="G140" s="196" t="s">
        <v>374</v>
      </c>
      <c r="H140" s="196" t="s">
        <v>375</v>
      </c>
      <c r="I140" s="4" t="s">
        <v>248</v>
      </c>
      <c r="J140" s="4" t="s">
        <v>376</v>
      </c>
      <c r="K140" s="4" t="s">
        <v>11</v>
      </c>
      <c r="L140" s="4" t="s">
        <v>400</v>
      </c>
      <c r="M140" s="4" t="s">
        <v>378</v>
      </c>
      <c r="P140" s="361" t="s">
        <v>167</v>
      </c>
      <c r="Q140" s="361"/>
      <c r="R140" s="361"/>
      <c r="S140" s="361"/>
      <c r="T140" s="361"/>
    </row>
    <row r="141" spans="1:28" x14ac:dyDescent="0.25">
      <c r="A141" s="197">
        <v>45175</v>
      </c>
      <c r="B141" s="11" t="s">
        <v>71</v>
      </c>
      <c r="C141" s="11" t="s">
        <v>47</v>
      </c>
      <c r="D141" s="11" t="s">
        <v>387</v>
      </c>
      <c r="E141" s="11" t="s">
        <v>26</v>
      </c>
      <c r="F141" s="10">
        <v>150</v>
      </c>
      <c r="G141" s="10">
        <f t="shared" ref="G141:H159" si="17">F141*0.99</f>
        <v>148.5</v>
      </c>
      <c r="H141" s="10">
        <f t="shared" si="17"/>
        <v>147.01499999999999</v>
      </c>
      <c r="I141" s="10"/>
      <c r="J141" s="10">
        <f t="shared" ref="J141:J148" si="18">G141*0.98</f>
        <v>145.53</v>
      </c>
      <c r="K141" s="212">
        <v>697</v>
      </c>
      <c r="L141" s="198">
        <f t="shared" ref="L141:L159" si="19">H141-I141</f>
        <v>147.01499999999999</v>
      </c>
      <c r="M141" s="18">
        <f t="shared" ref="M141:M148" si="20">L141*0.99</f>
        <v>145.54485</v>
      </c>
      <c r="O141" s="4" t="s">
        <v>2</v>
      </c>
      <c r="P141" s="4" t="s">
        <v>3</v>
      </c>
      <c r="Q141" s="4" t="s">
        <v>4</v>
      </c>
      <c r="R141" s="4" t="s">
        <v>5</v>
      </c>
      <c r="S141" s="4" t="s">
        <v>6</v>
      </c>
      <c r="T141" s="4" t="s">
        <v>7</v>
      </c>
      <c r="U141" s="4" t="s">
        <v>8</v>
      </c>
      <c r="V141" s="196" t="s">
        <v>374</v>
      </c>
      <c r="W141" s="196" t="s">
        <v>375</v>
      </c>
      <c r="X141" s="4" t="s">
        <v>248</v>
      </c>
      <c r="Y141" s="4" t="s">
        <v>376</v>
      </c>
      <c r="Z141" s="4" t="s">
        <v>11</v>
      </c>
      <c r="AA141" s="4" t="s">
        <v>377</v>
      </c>
      <c r="AB141" s="4" t="s">
        <v>378</v>
      </c>
    </row>
    <row r="142" spans="1:28" x14ac:dyDescent="0.25">
      <c r="A142" s="197">
        <v>45176</v>
      </c>
      <c r="B142" s="11" t="s">
        <v>71</v>
      </c>
      <c r="C142" s="11" t="s">
        <v>47</v>
      </c>
      <c r="D142" s="11" t="s">
        <v>387</v>
      </c>
      <c r="E142" s="11" t="s">
        <v>382</v>
      </c>
      <c r="F142" s="10">
        <v>240</v>
      </c>
      <c r="G142" s="10">
        <f t="shared" si="17"/>
        <v>237.6</v>
      </c>
      <c r="H142" s="10">
        <f t="shared" si="17"/>
        <v>235.22399999999999</v>
      </c>
      <c r="I142" s="10">
        <v>100</v>
      </c>
      <c r="J142" s="10">
        <f t="shared" si="18"/>
        <v>232.84799999999998</v>
      </c>
      <c r="K142" s="212">
        <v>697</v>
      </c>
      <c r="L142" s="198">
        <f t="shared" si="19"/>
        <v>135.22399999999999</v>
      </c>
      <c r="M142" s="18">
        <f t="shared" si="20"/>
        <v>133.87175999999999</v>
      </c>
      <c r="O142" s="213">
        <v>45205</v>
      </c>
      <c r="P142" s="127" t="s">
        <v>79</v>
      </c>
      <c r="Q142" s="127" t="s">
        <v>33</v>
      </c>
      <c r="R142" s="127" t="s">
        <v>401</v>
      </c>
      <c r="S142" s="127" t="s">
        <v>402</v>
      </c>
      <c r="T142" s="127"/>
      <c r="U142" s="214">
        <v>340</v>
      </c>
      <c r="V142" s="214">
        <f t="shared" ref="V142:W161" si="21">U142*0.99</f>
        <v>336.6</v>
      </c>
      <c r="W142" s="214">
        <f t="shared" si="21"/>
        <v>333.23400000000004</v>
      </c>
      <c r="X142" s="214">
        <v>170</v>
      </c>
      <c r="Y142" s="214">
        <f t="shared" ref="Y142:Y161" si="22">W142*0.96</f>
        <v>319.90464000000003</v>
      </c>
      <c r="Z142" s="215">
        <v>735</v>
      </c>
      <c r="AA142" s="216">
        <f t="shared" ref="AA142:AA149" si="23">W142-X142</f>
        <v>163.23400000000004</v>
      </c>
      <c r="AB142" s="214">
        <f t="shared" ref="AB142:AB149" si="24">AA142*0.96</f>
        <v>156.70464000000004</v>
      </c>
    </row>
    <row r="143" spans="1:28" x14ac:dyDescent="0.25">
      <c r="A143" s="197">
        <v>45177</v>
      </c>
      <c r="B143" s="11" t="s">
        <v>104</v>
      </c>
      <c r="C143" s="11" t="s">
        <v>47</v>
      </c>
      <c r="D143" s="11" t="s">
        <v>387</v>
      </c>
      <c r="E143" s="11" t="s">
        <v>56</v>
      </c>
      <c r="F143" s="10">
        <v>175</v>
      </c>
      <c r="G143" s="10">
        <f t="shared" si="17"/>
        <v>173.25</v>
      </c>
      <c r="H143" s="10">
        <f t="shared" si="17"/>
        <v>171.51750000000001</v>
      </c>
      <c r="I143" s="10"/>
      <c r="J143" s="10">
        <f t="shared" si="18"/>
        <v>169.785</v>
      </c>
      <c r="K143" s="212">
        <v>697</v>
      </c>
      <c r="L143" s="198">
        <f t="shared" si="19"/>
        <v>171.51750000000001</v>
      </c>
      <c r="M143" s="18">
        <f t="shared" si="20"/>
        <v>169.80232500000002</v>
      </c>
      <c r="O143" s="213">
        <v>45208</v>
      </c>
      <c r="P143" s="127" t="s">
        <v>403</v>
      </c>
      <c r="Q143" s="127" t="s">
        <v>33</v>
      </c>
      <c r="R143" s="127" t="s">
        <v>404</v>
      </c>
      <c r="S143" s="127" t="s">
        <v>396</v>
      </c>
      <c r="T143" s="127"/>
      <c r="U143" s="214">
        <v>240</v>
      </c>
      <c r="V143" s="214">
        <f t="shared" si="21"/>
        <v>237.6</v>
      </c>
      <c r="W143" s="214">
        <f t="shared" si="21"/>
        <v>235.22399999999999</v>
      </c>
      <c r="X143" s="214"/>
      <c r="Y143" s="214">
        <f t="shared" si="22"/>
        <v>225.81503999999998</v>
      </c>
      <c r="Z143" s="215">
        <v>735</v>
      </c>
      <c r="AA143" s="216">
        <f t="shared" si="23"/>
        <v>235.22399999999999</v>
      </c>
      <c r="AB143" s="214">
        <f t="shared" si="24"/>
        <v>225.81503999999998</v>
      </c>
    </row>
    <row r="144" spans="1:28" x14ac:dyDescent="0.25">
      <c r="A144" s="197">
        <v>45177</v>
      </c>
      <c r="B144" s="11" t="s">
        <v>104</v>
      </c>
      <c r="C144" s="11" t="s">
        <v>47</v>
      </c>
      <c r="D144" s="11" t="s">
        <v>405</v>
      </c>
      <c r="E144" s="11"/>
      <c r="F144" s="10">
        <v>40</v>
      </c>
      <c r="G144" s="10">
        <f t="shared" si="17"/>
        <v>39.6</v>
      </c>
      <c r="H144" s="10">
        <f t="shared" si="17"/>
        <v>39.204000000000001</v>
      </c>
      <c r="I144" s="10"/>
      <c r="J144" s="10">
        <f t="shared" si="18"/>
        <v>38.808</v>
      </c>
      <c r="K144" s="212">
        <v>697</v>
      </c>
      <c r="L144" s="198">
        <f t="shared" si="19"/>
        <v>39.204000000000001</v>
      </c>
      <c r="M144" s="18">
        <f t="shared" si="20"/>
        <v>38.811959999999999</v>
      </c>
      <c r="O144" s="213">
        <v>45211</v>
      </c>
      <c r="P144" s="127" t="s">
        <v>99</v>
      </c>
      <c r="Q144" s="127" t="s">
        <v>38</v>
      </c>
      <c r="R144" s="127" t="s">
        <v>401</v>
      </c>
      <c r="S144" s="127" t="s">
        <v>402</v>
      </c>
      <c r="T144" s="127"/>
      <c r="U144" s="214">
        <v>340</v>
      </c>
      <c r="V144" s="214">
        <f t="shared" si="21"/>
        <v>336.6</v>
      </c>
      <c r="W144" s="214">
        <f t="shared" si="21"/>
        <v>333.23400000000004</v>
      </c>
      <c r="X144" s="214">
        <v>170</v>
      </c>
      <c r="Y144" s="214">
        <f t="shared" si="22"/>
        <v>319.90464000000003</v>
      </c>
      <c r="Z144" s="215">
        <v>736</v>
      </c>
      <c r="AA144" s="216">
        <f t="shared" si="23"/>
        <v>163.23400000000004</v>
      </c>
      <c r="AB144" s="214">
        <f t="shared" si="24"/>
        <v>156.70464000000004</v>
      </c>
    </row>
    <row r="145" spans="1:28" x14ac:dyDescent="0.25">
      <c r="A145" s="197">
        <v>45156</v>
      </c>
      <c r="B145" s="11" t="s">
        <v>71</v>
      </c>
      <c r="C145" s="11" t="s">
        <v>47</v>
      </c>
      <c r="D145" s="11" t="s">
        <v>387</v>
      </c>
      <c r="E145" s="11" t="s">
        <v>56</v>
      </c>
      <c r="F145" s="10">
        <v>175</v>
      </c>
      <c r="G145" s="10">
        <f t="shared" si="17"/>
        <v>173.25</v>
      </c>
      <c r="H145" s="10">
        <f t="shared" si="17"/>
        <v>171.51750000000001</v>
      </c>
      <c r="I145" s="10"/>
      <c r="J145" s="10">
        <f t="shared" si="18"/>
        <v>169.785</v>
      </c>
      <c r="K145" s="212">
        <v>697</v>
      </c>
      <c r="L145" s="198">
        <f t="shared" si="19"/>
        <v>171.51750000000001</v>
      </c>
      <c r="M145" s="18">
        <f t="shared" si="20"/>
        <v>169.80232500000002</v>
      </c>
      <c r="O145" s="213"/>
      <c r="P145" s="127"/>
      <c r="Q145" s="127"/>
      <c r="R145" s="127"/>
      <c r="S145" s="127"/>
      <c r="T145" s="127"/>
      <c r="U145" s="214"/>
      <c r="V145" s="214">
        <f t="shared" si="21"/>
        <v>0</v>
      </c>
      <c r="W145" s="214">
        <f t="shared" si="21"/>
        <v>0</v>
      </c>
      <c r="X145" s="214"/>
      <c r="Y145" s="214">
        <f t="shared" si="22"/>
        <v>0</v>
      </c>
      <c r="Z145" s="215"/>
      <c r="AA145" s="216">
        <f t="shared" si="23"/>
        <v>0</v>
      </c>
      <c r="AB145" s="214">
        <f t="shared" si="24"/>
        <v>0</v>
      </c>
    </row>
    <row r="146" spans="1:28" x14ac:dyDescent="0.25">
      <c r="A146" s="197">
        <v>45187</v>
      </c>
      <c r="B146" s="11" t="s">
        <v>99</v>
      </c>
      <c r="C146" s="11" t="s">
        <v>38</v>
      </c>
      <c r="D146" s="11" t="s">
        <v>387</v>
      </c>
      <c r="E146" s="11" t="s">
        <v>388</v>
      </c>
      <c r="F146" s="10">
        <v>550</v>
      </c>
      <c r="G146" s="10">
        <f t="shared" si="17"/>
        <v>544.5</v>
      </c>
      <c r="H146" s="10">
        <f t="shared" si="17"/>
        <v>539.05499999999995</v>
      </c>
      <c r="I146" s="10"/>
      <c r="J146" s="10">
        <f t="shared" si="18"/>
        <v>533.61</v>
      </c>
      <c r="K146" s="217">
        <v>698</v>
      </c>
      <c r="L146" s="198">
        <f t="shared" si="19"/>
        <v>539.05499999999995</v>
      </c>
      <c r="M146" s="18">
        <f t="shared" si="20"/>
        <v>533.66444999999999</v>
      </c>
      <c r="O146" s="213">
        <v>45212</v>
      </c>
      <c r="P146" s="127" t="s">
        <v>99</v>
      </c>
      <c r="Q146" s="127" t="s">
        <v>38</v>
      </c>
      <c r="R146" s="127" t="s">
        <v>404</v>
      </c>
      <c r="S146" s="127" t="s">
        <v>88</v>
      </c>
      <c r="T146" s="127"/>
      <c r="U146" s="214">
        <v>150</v>
      </c>
      <c r="V146" s="214">
        <f t="shared" si="21"/>
        <v>148.5</v>
      </c>
      <c r="W146" s="214">
        <f t="shared" si="21"/>
        <v>147.01499999999999</v>
      </c>
      <c r="X146" s="214"/>
      <c r="Y146" s="214">
        <f t="shared" si="22"/>
        <v>141.13439999999997</v>
      </c>
      <c r="Z146" s="215">
        <v>736</v>
      </c>
      <c r="AA146" s="216">
        <f t="shared" si="23"/>
        <v>147.01499999999999</v>
      </c>
      <c r="AB146" s="214">
        <f t="shared" si="24"/>
        <v>141.13439999999997</v>
      </c>
    </row>
    <row r="147" spans="1:28" x14ac:dyDescent="0.25">
      <c r="A147" s="197">
        <v>45187</v>
      </c>
      <c r="B147" s="11" t="s">
        <v>99</v>
      </c>
      <c r="C147" s="11" t="s">
        <v>38</v>
      </c>
      <c r="D147" s="11" t="s">
        <v>406</v>
      </c>
      <c r="E147" s="11"/>
      <c r="F147" s="10">
        <v>42</v>
      </c>
      <c r="G147" s="10">
        <f t="shared" si="17"/>
        <v>41.58</v>
      </c>
      <c r="H147" s="10">
        <f t="shared" si="17"/>
        <v>41.164200000000001</v>
      </c>
      <c r="I147" s="10"/>
      <c r="J147" s="10">
        <f t="shared" si="18"/>
        <v>40.748399999999997</v>
      </c>
      <c r="K147" s="217">
        <v>698</v>
      </c>
      <c r="L147" s="198">
        <f t="shared" si="19"/>
        <v>41.164200000000001</v>
      </c>
      <c r="M147" s="18">
        <f t="shared" si="20"/>
        <v>40.752558000000001</v>
      </c>
      <c r="O147" s="213">
        <v>45215</v>
      </c>
      <c r="P147" s="127" t="s">
        <v>99</v>
      </c>
      <c r="Q147" s="127" t="s">
        <v>38</v>
      </c>
      <c r="R147" s="127" t="s">
        <v>404</v>
      </c>
      <c r="S147" s="127" t="s">
        <v>407</v>
      </c>
      <c r="T147" s="127"/>
      <c r="U147" s="214">
        <v>550</v>
      </c>
      <c r="V147" s="214">
        <f t="shared" si="21"/>
        <v>544.5</v>
      </c>
      <c r="W147" s="214">
        <f t="shared" si="21"/>
        <v>539.05499999999995</v>
      </c>
      <c r="X147" s="214">
        <v>270</v>
      </c>
      <c r="Y147" s="214">
        <f t="shared" si="22"/>
        <v>517.49279999999999</v>
      </c>
      <c r="Z147" s="215">
        <v>736</v>
      </c>
      <c r="AA147" s="216">
        <f t="shared" si="23"/>
        <v>269.05499999999995</v>
      </c>
      <c r="AB147" s="214">
        <f t="shared" si="24"/>
        <v>258.29279999999994</v>
      </c>
    </row>
    <row r="148" spans="1:28" x14ac:dyDescent="0.25">
      <c r="A148" s="197">
        <v>45187</v>
      </c>
      <c r="B148" s="11" t="s">
        <v>99</v>
      </c>
      <c r="C148" s="11" t="s">
        <v>38</v>
      </c>
      <c r="D148" s="11" t="s">
        <v>405</v>
      </c>
      <c r="E148" s="11"/>
      <c r="F148" s="10">
        <v>45</v>
      </c>
      <c r="G148" s="10">
        <f t="shared" si="17"/>
        <v>44.55</v>
      </c>
      <c r="H148" s="10">
        <f t="shared" si="17"/>
        <v>44.104499999999994</v>
      </c>
      <c r="I148" s="10"/>
      <c r="J148" s="10">
        <f t="shared" si="18"/>
        <v>43.658999999999999</v>
      </c>
      <c r="K148" s="217">
        <v>698</v>
      </c>
      <c r="L148" s="198">
        <f t="shared" si="19"/>
        <v>44.104499999999994</v>
      </c>
      <c r="M148" s="18">
        <f t="shared" si="20"/>
        <v>43.663454999999992</v>
      </c>
      <c r="O148" s="213">
        <v>45216</v>
      </c>
      <c r="P148" s="127" t="s">
        <v>99</v>
      </c>
      <c r="Q148" s="127" t="s">
        <v>38</v>
      </c>
      <c r="R148" s="127" t="s">
        <v>408</v>
      </c>
      <c r="S148" s="127" t="s">
        <v>402</v>
      </c>
      <c r="T148" s="127"/>
      <c r="U148" s="214">
        <v>340</v>
      </c>
      <c r="V148" s="214">
        <f t="shared" si="21"/>
        <v>336.6</v>
      </c>
      <c r="W148" s="214">
        <f t="shared" si="21"/>
        <v>333.23400000000004</v>
      </c>
      <c r="X148" s="214">
        <v>170</v>
      </c>
      <c r="Y148" s="214">
        <f t="shared" si="22"/>
        <v>319.90464000000003</v>
      </c>
      <c r="Z148" s="215">
        <v>736</v>
      </c>
      <c r="AA148" s="216">
        <f t="shared" si="23"/>
        <v>163.23400000000004</v>
      </c>
      <c r="AB148" s="214">
        <f t="shared" si="24"/>
        <v>156.70464000000004</v>
      </c>
    </row>
    <row r="149" spans="1:28" x14ac:dyDescent="0.25">
      <c r="A149" s="197">
        <v>44825</v>
      </c>
      <c r="B149" s="11" t="s">
        <v>79</v>
      </c>
      <c r="C149" s="11" t="s">
        <v>33</v>
      </c>
      <c r="D149" s="11" t="s">
        <v>250</v>
      </c>
      <c r="E149" s="11" t="s">
        <v>380</v>
      </c>
      <c r="F149" s="10">
        <v>150</v>
      </c>
      <c r="G149" s="10">
        <f t="shared" si="17"/>
        <v>148.5</v>
      </c>
      <c r="H149" s="10">
        <f t="shared" si="17"/>
        <v>147.01499999999999</v>
      </c>
      <c r="I149" s="10"/>
      <c r="J149" s="10">
        <f t="shared" ref="J149:J159" si="25">H149*0.96</f>
        <v>141.13439999999997</v>
      </c>
      <c r="K149" s="58"/>
      <c r="L149" s="198">
        <f t="shared" si="19"/>
        <v>147.01499999999999</v>
      </c>
      <c r="M149" s="18">
        <f t="shared" ref="M149:M159" si="26">L149*0.96</f>
        <v>141.13439999999997</v>
      </c>
      <c r="O149" s="213">
        <v>45217</v>
      </c>
      <c r="P149" s="127" t="s">
        <v>99</v>
      </c>
      <c r="Q149" s="127" t="s">
        <v>38</v>
      </c>
      <c r="R149" s="127" t="s">
        <v>409</v>
      </c>
      <c r="S149" s="127" t="s">
        <v>380</v>
      </c>
      <c r="T149" s="127"/>
      <c r="U149" s="214">
        <v>150</v>
      </c>
      <c r="V149" s="214">
        <f t="shared" si="21"/>
        <v>148.5</v>
      </c>
      <c r="W149" s="214">
        <f t="shared" si="21"/>
        <v>147.01499999999999</v>
      </c>
      <c r="X149" s="214"/>
      <c r="Y149" s="214">
        <f t="shared" si="22"/>
        <v>141.13439999999997</v>
      </c>
      <c r="Z149" s="215">
        <v>736</v>
      </c>
      <c r="AA149" s="216">
        <f t="shared" si="23"/>
        <v>147.01499999999999</v>
      </c>
      <c r="AB149" s="214">
        <f t="shared" si="24"/>
        <v>141.13439999999997</v>
      </c>
    </row>
    <row r="150" spans="1:28" x14ac:dyDescent="0.25">
      <c r="A150" s="197">
        <v>45191</v>
      </c>
      <c r="B150" s="11" t="s">
        <v>79</v>
      </c>
      <c r="C150" s="11" t="s">
        <v>33</v>
      </c>
      <c r="D150" s="11" t="s">
        <v>387</v>
      </c>
      <c r="E150" s="11" t="s">
        <v>334</v>
      </c>
      <c r="F150" s="10">
        <v>270</v>
      </c>
      <c r="G150" s="10">
        <f t="shared" si="17"/>
        <v>267.3</v>
      </c>
      <c r="H150" s="10">
        <f t="shared" si="17"/>
        <v>264.62700000000001</v>
      </c>
      <c r="I150" s="10">
        <v>120</v>
      </c>
      <c r="J150" s="10">
        <f t="shared" si="25"/>
        <v>254.04192</v>
      </c>
      <c r="K150" s="58"/>
      <c r="L150" s="198">
        <f t="shared" si="19"/>
        <v>144.62700000000001</v>
      </c>
      <c r="M150" s="18">
        <f t="shared" si="26"/>
        <v>138.84192000000002</v>
      </c>
      <c r="O150" s="213"/>
      <c r="P150" s="127"/>
      <c r="Q150" s="127"/>
      <c r="R150" s="127"/>
      <c r="S150" s="127"/>
      <c r="T150" s="127"/>
      <c r="U150" s="214"/>
      <c r="V150" s="214">
        <f t="shared" si="21"/>
        <v>0</v>
      </c>
      <c r="W150" s="214">
        <f t="shared" si="21"/>
        <v>0</v>
      </c>
      <c r="X150" s="214"/>
      <c r="Y150" s="214">
        <f t="shared" si="22"/>
        <v>0</v>
      </c>
      <c r="Z150" s="215"/>
      <c r="AA150" s="216"/>
      <c r="AB150" s="214"/>
    </row>
    <row r="151" spans="1:28" x14ac:dyDescent="0.25">
      <c r="A151" s="197">
        <v>45192</v>
      </c>
      <c r="B151" s="11" t="s">
        <v>71</v>
      </c>
      <c r="C151" s="11" t="s">
        <v>47</v>
      </c>
      <c r="D151" s="11" t="s">
        <v>387</v>
      </c>
      <c r="E151" s="11" t="s">
        <v>396</v>
      </c>
      <c r="F151" s="10">
        <v>240</v>
      </c>
      <c r="G151" s="10">
        <f t="shared" si="17"/>
        <v>237.6</v>
      </c>
      <c r="H151" s="10">
        <f t="shared" si="17"/>
        <v>235.22399999999999</v>
      </c>
      <c r="I151" s="10">
        <v>100</v>
      </c>
      <c r="J151" s="10">
        <f t="shared" si="25"/>
        <v>225.81503999999998</v>
      </c>
      <c r="K151" s="58"/>
      <c r="L151" s="198">
        <f t="shared" si="19"/>
        <v>135.22399999999999</v>
      </c>
      <c r="M151" s="18">
        <f t="shared" si="26"/>
        <v>129.81503999999998</v>
      </c>
      <c r="O151" s="213">
        <v>45218</v>
      </c>
      <c r="P151" s="127" t="s">
        <v>99</v>
      </c>
      <c r="Q151" s="127" t="s">
        <v>38</v>
      </c>
      <c r="R151" s="127" t="s">
        <v>404</v>
      </c>
      <c r="S151" s="127" t="s">
        <v>160</v>
      </c>
      <c r="T151" s="127"/>
      <c r="U151" s="214">
        <v>670</v>
      </c>
      <c r="V151" s="214">
        <f t="shared" si="21"/>
        <v>663.3</v>
      </c>
      <c r="W151" s="214">
        <f t="shared" si="21"/>
        <v>656.66699999999992</v>
      </c>
      <c r="X151" s="214">
        <v>330</v>
      </c>
      <c r="Y151" s="214">
        <f t="shared" si="22"/>
        <v>630.40031999999985</v>
      </c>
      <c r="Z151" s="215">
        <v>736</v>
      </c>
      <c r="AA151" s="216">
        <f t="shared" ref="AA151:AA161" si="27">W151-X151</f>
        <v>326.66699999999992</v>
      </c>
      <c r="AB151" s="214">
        <f t="shared" ref="AB151:AB161" si="28">AA151*0.96</f>
        <v>313.6003199999999</v>
      </c>
    </row>
    <row r="152" spans="1:28" x14ac:dyDescent="0.25">
      <c r="A152" s="218">
        <v>45194</v>
      </c>
      <c r="B152" s="44" t="s">
        <v>71</v>
      </c>
      <c r="C152" s="44" t="s">
        <v>47</v>
      </c>
      <c r="D152" s="44" t="s">
        <v>410</v>
      </c>
      <c r="E152" s="44"/>
      <c r="F152" s="219">
        <v>100</v>
      </c>
      <c r="G152" s="219">
        <f t="shared" si="17"/>
        <v>99</v>
      </c>
      <c r="H152" s="219">
        <f t="shared" si="17"/>
        <v>98.01</v>
      </c>
      <c r="I152" s="219"/>
      <c r="J152" s="219">
        <f t="shared" si="25"/>
        <v>94.089600000000004</v>
      </c>
      <c r="K152" s="220">
        <v>737</v>
      </c>
      <c r="L152" s="221">
        <f t="shared" si="19"/>
        <v>98.01</v>
      </c>
      <c r="M152" s="219">
        <f t="shared" si="26"/>
        <v>94.089600000000004</v>
      </c>
      <c r="O152" s="213">
        <v>45218</v>
      </c>
      <c r="P152" s="127" t="s">
        <v>79</v>
      </c>
      <c r="Q152" s="127" t="s">
        <v>33</v>
      </c>
      <c r="R152" s="127" t="s">
        <v>404</v>
      </c>
      <c r="S152" s="127" t="s">
        <v>334</v>
      </c>
      <c r="T152" s="127"/>
      <c r="U152" s="214">
        <v>267</v>
      </c>
      <c r="V152" s="214">
        <f t="shared" si="21"/>
        <v>264.33</v>
      </c>
      <c r="W152" s="214">
        <f t="shared" si="21"/>
        <v>261.68669999999997</v>
      </c>
      <c r="X152" s="214">
        <v>100</v>
      </c>
      <c r="Y152" s="214">
        <f t="shared" si="22"/>
        <v>251.21923199999998</v>
      </c>
      <c r="Z152" s="215">
        <v>735</v>
      </c>
      <c r="AA152" s="216">
        <f t="shared" si="27"/>
        <v>161.68669999999997</v>
      </c>
      <c r="AB152" s="214">
        <f t="shared" si="28"/>
        <v>155.21923199999998</v>
      </c>
    </row>
    <row r="153" spans="1:28" x14ac:dyDescent="0.25">
      <c r="A153" s="197">
        <v>45197</v>
      </c>
      <c r="B153" s="11" t="s">
        <v>99</v>
      </c>
      <c r="C153" s="11" t="s">
        <v>38</v>
      </c>
      <c r="D153" s="11" t="s">
        <v>387</v>
      </c>
      <c r="E153" s="11" t="s">
        <v>281</v>
      </c>
      <c r="F153" s="10">
        <v>150</v>
      </c>
      <c r="G153" s="10">
        <f t="shared" si="17"/>
        <v>148.5</v>
      </c>
      <c r="H153" s="10">
        <f t="shared" si="17"/>
        <v>147.01499999999999</v>
      </c>
      <c r="I153" s="10"/>
      <c r="J153" s="10">
        <f t="shared" si="25"/>
        <v>141.13439999999997</v>
      </c>
      <c r="K153" s="58"/>
      <c r="L153" s="198">
        <f t="shared" si="19"/>
        <v>147.01499999999999</v>
      </c>
      <c r="M153" s="18">
        <f t="shared" si="26"/>
        <v>141.13439999999997</v>
      </c>
      <c r="O153" s="213">
        <v>45201</v>
      </c>
      <c r="P153" s="127" t="s">
        <v>411</v>
      </c>
      <c r="Q153" s="127" t="s">
        <v>47</v>
      </c>
      <c r="R153" s="127" t="s">
        <v>281</v>
      </c>
      <c r="S153" s="127"/>
      <c r="T153" s="127"/>
      <c r="U153" s="214">
        <v>100</v>
      </c>
      <c r="V153" s="214">
        <f t="shared" si="21"/>
        <v>99</v>
      </c>
      <c r="W153" s="214">
        <f t="shared" si="21"/>
        <v>98.01</v>
      </c>
      <c r="X153" s="214"/>
      <c r="Y153" s="214">
        <f t="shared" si="22"/>
        <v>94.089600000000004</v>
      </c>
      <c r="Z153" s="215">
        <v>737</v>
      </c>
      <c r="AA153" s="216">
        <f t="shared" si="27"/>
        <v>98.01</v>
      </c>
      <c r="AB153" s="214">
        <f t="shared" si="28"/>
        <v>94.089600000000004</v>
      </c>
    </row>
    <row r="154" spans="1:28" x14ac:dyDescent="0.25">
      <c r="A154" s="197">
        <v>45167</v>
      </c>
      <c r="B154" s="11" t="s">
        <v>99</v>
      </c>
      <c r="C154" s="11" t="s">
        <v>38</v>
      </c>
      <c r="D154" s="11" t="s">
        <v>387</v>
      </c>
      <c r="E154" s="11" t="s">
        <v>26</v>
      </c>
      <c r="F154" s="10">
        <v>150</v>
      </c>
      <c r="G154" s="10">
        <f t="shared" si="17"/>
        <v>148.5</v>
      </c>
      <c r="H154" s="10">
        <f t="shared" si="17"/>
        <v>147.01499999999999</v>
      </c>
      <c r="I154" s="10"/>
      <c r="J154" s="10">
        <f t="shared" si="25"/>
        <v>141.13439999999997</v>
      </c>
      <c r="K154" s="58"/>
      <c r="L154" s="198">
        <f t="shared" si="19"/>
        <v>147.01499999999999</v>
      </c>
      <c r="M154" s="18">
        <f t="shared" si="26"/>
        <v>141.13439999999997</v>
      </c>
      <c r="O154" s="197">
        <v>45223</v>
      </c>
      <c r="P154" s="11" t="s">
        <v>90</v>
      </c>
      <c r="Q154" s="11" t="s">
        <v>33</v>
      </c>
      <c r="R154" s="51" t="s">
        <v>404</v>
      </c>
      <c r="S154" s="51" t="s">
        <v>56</v>
      </c>
      <c r="T154" s="11"/>
      <c r="U154" s="10">
        <v>175</v>
      </c>
      <c r="V154" s="10">
        <f t="shared" si="21"/>
        <v>173.25</v>
      </c>
      <c r="W154" s="10">
        <f t="shared" si="21"/>
        <v>171.51750000000001</v>
      </c>
      <c r="X154" s="10"/>
      <c r="Y154" s="10">
        <f t="shared" si="22"/>
        <v>164.6568</v>
      </c>
      <c r="Z154" s="222">
        <v>749</v>
      </c>
      <c r="AA154" s="198">
        <f t="shared" si="27"/>
        <v>171.51750000000001</v>
      </c>
      <c r="AB154" s="18">
        <f t="shared" si="28"/>
        <v>164.6568</v>
      </c>
    </row>
    <row r="155" spans="1:28" x14ac:dyDescent="0.25">
      <c r="A155" s="197">
        <v>45198</v>
      </c>
      <c r="B155" s="11" t="s">
        <v>104</v>
      </c>
      <c r="C155" s="11" t="s">
        <v>47</v>
      </c>
      <c r="D155" s="11" t="s">
        <v>387</v>
      </c>
      <c r="E155" s="11" t="s">
        <v>334</v>
      </c>
      <c r="F155" s="10">
        <v>240</v>
      </c>
      <c r="G155" s="10">
        <f t="shared" si="17"/>
        <v>237.6</v>
      </c>
      <c r="H155" s="10">
        <f t="shared" si="17"/>
        <v>235.22399999999999</v>
      </c>
      <c r="I155" s="199">
        <v>100</v>
      </c>
      <c r="J155" s="10">
        <f t="shared" si="25"/>
        <v>225.81503999999998</v>
      </c>
      <c r="K155" s="58"/>
      <c r="L155" s="198">
        <f t="shared" si="19"/>
        <v>135.22399999999999</v>
      </c>
      <c r="M155" s="18">
        <f t="shared" si="26"/>
        <v>129.81503999999998</v>
      </c>
      <c r="O155" s="197">
        <v>45225</v>
      </c>
      <c r="P155" s="11" t="s">
        <v>99</v>
      </c>
      <c r="Q155" s="11" t="s">
        <v>38</v>
      </c>
      <c r="R155" s="51" t="s">
        <v>401</v>
      </c>
      <c r="S155" s="51" t="s">
        <v>380</v>
      </c>
      <c r="T155" s="11"/>
      <c r="U155" s="10">
        <v>340</v>
      </c>
      <c r="V155" s="10">
        <f t="shared" si="21"/>
        <v>336.6</v>
      </c>
      <c r="W155" s="10">
        <f t="shared" si="21"/>
        <v>333.23400000000004</v>
      </c>
      <c r="X155" s="10">
        <v>170</v>
      </c>
      <c r="Y155" s="10">
        <f t="shared" si="22"/>
        <v>319.90464000000003</v>
      </c>
      <c r="Z155" s="58">
        <v>750</v>
      </c>
      <c r="AA155" s="198">
        <f t="shared" si="27"/>
        <v>163.23400000000004</v>
      </c>
      <c r="AB155" s="18">
        <f t="shared" si="28"/>
        <v>156.70464000000004</v>
      </c>
    </row>
    <row r="156" spans="1:28" x14ac:dyDescent="0.25">
      <c r="A156" s="218">
        <v>45198</v>
      </c>
      <c r="B156" s="44" t="s">
        <v>412</v>
      </c>
      <c r="C156" s="44" t="s">
        <v>47</v>
      </c>
      <c r="D156" s="44"/>
      <c r="E156" s="44"/>
      <c r="F156" s="219">
        <v>100</v>
      </c>
      <c r="G156" s="219">
        <f t="shared" si="17"/>
        <v>99</v>
      </c>
      <c r="H156" s="219">
        <f t="shared" si="17"/>
        <v>98.01</v>
      </c>
      <c r="I156" s="223"/>
      <c r="J156" s="219">
        <f t="shared" si="25"/>
        <v>94.089600000000004</v>
      </c>
      <c r="K156" s="220">
        <v>737</v>
      </c>
      <c r="L156" s="221">
        <f t="shared" si="19"/>
        <v>98.01</v>
      </c>
      <c r="M156" s="219">
        <f t="shared" si="26"/>
        <v>94.089600000000004</v>
      </c>
      <c r="O156" s="197">
        <v>45227</v>
      </c>
      <c r="P156" s="11" t="s">
        <v>99</v>
      </c>
      <c r="Q156" s="11" t="s">
        <v>38</v>
      </c>
      <c r="R156" s="51" t="s">
        <v>404</v>
      </c>
      <c r="S156" s="51" t="s">
        <v>160</v>
      </c>
      <c r="T156" s="11"/>
      <c r="U156" s="10">
        <v>670</v>
      </c>
      <c r="V156" s="10">
        <f t="shared" si="21"/>
        <v>663.3</v>
      </c>
      <c r="W156" s="10">
        <f t="shared" si="21"/>
        <v>656.66699999999992</v>
      </c>
      <c r="X156" s="10"/>
      <c r="Y156" s="10">
        <f t="shared" si="22"/>
        <v>630.40031999999985</v>
      </c>
      <c r="Z156" s="58">
        <v>750</v>
      </c>
      <c r="AA156" s="198">
        <f t="shared" si="27"/>
        <v>656.66699999999992</v>
      </c>
      <c r="AB156" s="18">
        <f t="shared" si="28"/>
        <v>630.40031999999985</v>
      </c>
    </row>
    <row r="157" spans="1:28" x14ac:dyDescent="0.25">
      <c r="A157" s="197">
        <v>45199</v>
      </c>
      <c r="B157" s="11" t="s">
        <v>104</v>
      </c>
      <c r="C157" s="11" t="s">
        <v>33</v>
      </c>
      <c r="D157" s="11" t="s">
        <v>387</v>
      </c>
      <c r="E157" s="11" t="s">
        <v>26</v>
      </c>
      <c r="F157" s="10">
        <v>150</v>
      </c>
      <c r="G157" s="10">
        <f t="shared" si="17"/>
        <v>148.5</v>
      </c>
      <c r="H157" s="10">
        <f t="shared" si="17"/>
        <v>147.01499999999999</v>
      </c>
      <c r="I157" s="10"/>
      <c r="J157" s="10">
        <f t="shared" si="25"/>
        <v>141.13439999999997</v>
      </c>
      <c r="K157" s="58"/>
      <c r="L157" s="198">
        <f t="shared" si="19"/>
        <v>147.01499999999999</v>
      </c>
      <c r="M157" s="18">
        <f t="shared" si="26"/>
        <v>141.13439999999997</v>
      </c>
      <c r="O157" s="197">
        <v>45230</v>
      </c>
      <c r="P157" s="11" t="s">
        <v>104</v>
      </c>
      <c r="Q157" s="11" t="s">
        <v>33</v>
      </c>
      <c r="R157" s="51" t="s">
        <v>404</v>
      </c>
      <c r="S157" s="51" t="s">
        <v>413</v>
      </c>
      <c r="T157" s="11"/>
      <c r="U157" s="10">
        <v>150</v>
      </c>
      <c r="V157" s="10">
        <f t="shared" si="21"/>
        <v>148.5</v>
      </c>
      <c r="W157" s="10">
        <f t="shared" si="21"/>
        <v>147.01499999999999</v>
      </c>
      <c r="X157" s="199"/>
      <c r="Y157" s="10">
        <f t="shared" si="22"/>
        <v>141.13439999999997</v>
      </c>
      <c r="Z157" s="222">
        <v>749</v>
      </c>
      <c r="AA157" s="198">
        <f t="shared" si="27"/>
        <v>147.01499999999999</v>
      </c>
      <c r="AB157" s="18">
        <f t="shared" si="28"/>
        <v>141.13439999999997</v>
      </c>
    </row>
    <row r="158" spans="1:28" x14ac:dyDescent="0.25">
      <c r="A158" s="197"/>
      <c r="B158" s="11"/>
      <c r="C158" s="11"/>
      <c r="D158" s="11"/>
      <c r="E158" s="11"/>
      <c r="F158" s="10"/>
      <c r="G158" s="10">
        <f t="shared" si="17"/>
        <v>0</v>
      </c>
      <c r="H158" s="10">
        <f t="shared" si="17"/>
        <v>0</v>
      </c>
      <c r="I158" s="11"/>
      <c r="J158" s="10">
        <f t="shared" si="25"/>
        <v>0</v>
      </c>
      <c r="K158" s="58"/>
      <c r="L158" s="198">
        <f t="shared" si="19"/>
        <v>0</v>
      </c>
      <c r="M158" s="18">
        <f t="shared" si="26"/>
        <v>0</v>
      </c>
      <c r="O158" s="197">
        <v>45230</v>
      </c>
      <c r="P158" s="11" t="s">
        <v>99</v>
      </c>
      <c r="Q158" s="11" t="s">
        <v>38</v>
      </c>
      <c r="R158" s="51" t="s">
        <v>404</v>
      </c>
      <c r="S158" s="51" t="s">
        <v>413</v>
      </c>
      <c r="T158" s="11"/>
      <c r="U158" s="10">
        <v>150</v>
      </c>
      <c r="V158" s="10">
        <f t="shared" si="21"/>
        <v>148.5</v>
      </c>
      <c r="W158" s="10">
        <f t="shared" si="21"/>
        <v>147.01499999999999</v>
      </c>
      <c r="X158" s="199"/>
      <c r="Y158" s="10">
        <f t="shared" si="22"/>
        <v>141.13439999999997</v>
      </c>
      <c r="Z158" s="58">
        <v>750</v>
      </c>
      <c r="AA158" s="198">
        <f t="shared" si="27"/>
        <v>147.01499999999999</v>
      </c>
      <c r="AB158" s="18">
        <f t="shared" si="28"/>
        <v>141.13439999999997</v>
      </c>
    </row>
    <row r="159" spans="1:28" x14ac:dyDescent="0.25">
      <c r="A159" s="197"/>
      <c r="B159" s="11"/>
      <c r="C159" s="11"/>
      <c r="D159" s="11"/>
      <c r="E159" s="11"/>
      <c r="F159" s="10"/>
      <c r="G159" s="10">
        <f t="shared" si="17"/>
        <v>0</v>
      </c>
      <c r="H159" s="10">
        <f t="shared" si="17"/>
        <v>0</v>
      </c>
      <c r="I159" s="11"/>
      <c r="J159" s="10">
        <f t="shared" si="25"/>
        <v>0</v>
      </c>
      <c r="K159" s="58"/>
      <c r="L159" s="198">
        <f t="shared" si="19"/>
        <v>0</v>
      </c>
      <c r="M159" s="18">
        <f t="shared" si="26"/>
        <v>0</v>
      </c>
      <c r="O159" s="197">
        <v>45230</v>
      </c>
      <c r="P159" s="11" t="s">
        <v>164</v>
      </c>
      <c r="Q159" s="11" t="s">
        <v>58</v>
      </c>
      <c r="R159" s="11" t="s">
        <v>404</v>
      </c>
      <c r="S159" s="11" t="s">
        <v>413</v>
      </c>
      <c r="T159" s="11"/>
      <c r="U159" s="10">
        <v>150</v>
      </c>
      <c r="V159" s="10">
        <f t="shared" si="21"/>
        <v>148.5</v>
      </c>
      <c r="W159" s="10">
        <f t="shared" si="21"/>
        <v>147.01499999999999</v>
      </c>
      <c r="X159" s="10"/>
      <c r="Y159" s="10">
        <f t="shared" si="22"/>
        <v>141.13439999999997</v>
      </c>
      <c r="Z159" s="58">
        <v>753</v>
      </c>
      <c r="AA159" s="198">
        <f t="shared" si="27"/>
        <v>147.01499999999999</v>
      </c>
      <c r="AB159" s="18">
        <f t="shared" si="28"/>
        <v>141.13439999999997</v>
      </c>
    </row>
    <row r="160" spans="1:28" x14ac:dyDescent="0.25">
      <c r="A160" s="197"/>
      <c r="B160" s="11"/>
      <c r="C160" s="11"/>
      <c r="D160" s="11"/>
      <c r="E160" s="11"/>
      <c r="F160" s="10"/>
      <c r="G160" s="10"/>
      <c r="H160" s="10"/>
      <c r="I160" s="11"/>
      <c r="J160" s="10"/>
      <c r="K160" s="58"/>
      <c r="L160" s="58"/>
      <c r="M160" s="18">
        <f>L160*0.97</f>
        <v>0</v>
      </c>
      <c r="O160" s="197"/>
      <c r="P160" s="11"/>
      <c r="Q160" s="11"/>
      <c r="R160" s="11"/>
      <c r="S160" s="11"/>
      <c r="T160" s="11"/>
      <c r="U160" s="10"/>
      <c r="V160" s="10">
        <f t="shared" si="21"/>
        <v>0</v>
      </c>
      <c r="W160" s="10">
        <f t="shared" si="21"/>
        <v>0</v>
      </c>
      <c r="X160" s="11"/>
      <c r="Y160" s="10">
        <f t="shared" si="22"/>
        <v>0</v>
      </c>
      <c r="Z160" s="58"/>
      <c r="AA160" s="198">
        <f t="shared" si="27"/>
        <v>0</v>
      </c>
      <c r="AB160" s="18">
        <f t="shared" si="28"/>
        <v>0</v>
      </c>
    </row>
    <row r="161" spans="1:28" x14ac:dyDescent="0.25">
      <c r="A161" s="197"/>
      <c r="B161" s="11"/>
      <c r="C161" s="11"/>
      <c r="D161" s="11"/>
      <c r="E161" s="11"/>
      <c r="F161" s="20" t="s">
        <v>13</v>
      </c>
      <c r="G161" s="21">
        <f>SUM(G141:G160)</f>
        <v>2937.33</v>
      </c>
      <c r="H161" s="21"/>
      <c r="I161" s="21" t="s">
        <v>384</v>
      </c>
      <c r="J161" s="21">
        <f>SUM(J141:J160)</f>
        <v>2833.1621999999993</v>
      </c>
      <c r="K161" s="21"/>
      <c r="L161" s="21">
        <f>SUM(L141:L160)</f>
        <v>2487.9566999999997</v>
      </c>
      <c r="M161" s="21">
        <f>SUM(M141:M160)</f>
        <v>2427.1024829999992</v>
      </c>
      <c r="O161" s="197"/>
      <c r="P161" s="11"/>
      <c r="Q161" s="11"/>
      <c r="R161" s="11"/>
      <c r="S161" s="11"/>
      <c r="T161" s="11"/>
      <c r="U161" s="10"/>
      <c r="V161" s="10">
        <f t="shared" si="21"/>
        <v>0</v>
      </c>
      <c r="W161" s="10">
        <f t="shared" si="21"/>
        <v>0</v>
      </c>
      <c r="X161" s="11"/>
      <c r="Y161" s="10">
        <f t="shared" si="22"/>
        <v>0</v>
      </c>
      <c r="Z161" s="58"/>
      <c r="AA161" s="198">
        <f t="shared" si="27"/>
        <v>0</v>
      </c>
      <c r="AB161" s="18">
        <f t="shared" si="28"/>
        <v>0</v>
      </c>
    </row>
    <row r="162" spans="1:28" x14ac:dyDescent="0.25">
      <c r="A162" s="197"/>
      <c r="B162" s="11"/>
      <c r="C162" s="11"/>
      <c r="D162" s="11"/>
      <c r="E162" s="11"/>
      <c r="F162" s="20" t="s">
        <v>385</v>
      </c>
      <c r="G162" s="200">
        <f>G161*0.99</f>
        <v>2907.9566999999997</v>
      </c>
      <c r="H162" s="200"/>
      <c r="I162" s="16"/>
      <c r="J162" s="16"/>
      <c r="K162" s="18"/>
      <c r="L162" s="18"/>
      <c r="M162" s="18"/>
      <c r="O162" s="197"/>
      <c r="P162" s="11"/>
      <c r="Q162" s="11"/>
      <c r="R162" s="11"/>
      <c r="S162" s="11"/>
      <c r="T162" s="11"/>
      <c r="U162" s="10"/>
      <c r="V162" s="10"/>
      <c r="W162" s="10"/>
      <c r="X162" s="11"/>
      <c r="Y162" s="10"/>
      <c r="Z162" s="58"/>
      <c r="AA162" s="58"/>
      <c r="AB162" s="18"/>
    </row>
    <row r="163" spans="1:28" ht="15.75" x14ac:dyDescent="0.25">
      <c r="A163" s="7"/>
      <c r="B163" s="11"/>
      <c r="C163" s="11"/>
      <c r="D163" s="11"/>
      <c r="E163" s="11"/>
      <c r="F163" s="362" t="s">
        <v>17</v>
      </c>
      <c r="G163" s="362"/>
      <c r="H163" s="362"/>
      <c r="I163" s="362"/>
      <c r="J163" s="201"/>
      <c r="K163" s="202">
        <f>G162-J161</f>
        <v>74.794500000000426</v>
      </c>
      <c r="L163" s="203"/>
      <c r="M163" s="33"/>
      <c r="O163" s="197"/>
      <c r="P163" s="11"/>
      <c r="Q163" s="11"/>
      <c r="R163" s="11"/>
      <c r="S163" s="11"/>
      <c r="T163" s="11"/>
      <c r="U163" s="20" t="s">
        <v>13</v>
      </c>
      <c r="V163" s="21">
        <f>SUM(V142:V162)</f>
        <v>4734.1799999999994</v>
      </c>
      <c r="W163" s="21"/>
      <c r="X163" s="21" t="s">
        <v>384</v>
      </c>
      <c r="Y163" s="21">
        <f>SUM(Y142:Y162)</f>
        <v>4499.3646719999997</v>
      </c>
      <c r="Z163" s="21"/>
      <c r="AA163" s="21"/>
      <c r="AB163" s="21">
        <f>SUM(AB142:AB162)</f>
        <v>3174.5646719999991</v>
      </c>
    </row>
    <row r="164" spans="1:28" x14ac:dyDescent="0.25">
      <c r="O164" s="197"/>
      <c r="P164" s="11"/>
      <c r="Q164" s="11"/>
      <c r="R164" s="11"/>
      <c r="S164" s="11"/>
      <c r="T164" s="11"/>
      <c r="U164" s="20" t="s">
        <v>385</v>
      </c>
      <c r="V164" s="200">
        <f>V163*0.99</f>
        <v>4686.8381999999992</v>
      </c>
      <c r="W164" s="200"/>
      <c r="X164" s="16"/>
      <c r="Y164" s="16"/>
      <c r="Z164" s="18"/>
      <c r="AA164" s="18"/>
      <c r="AB164" s="18"/>
    </row>
    <row r="165" spans="1:28" ht="15.75" x14ac:dyDescent="0.25">
      <c r="O165" s="7"/>
      <c r="P165" s="11"/>
      <c r="Q165" s="11"/>
      <c r="R165" s="11"/>
      <c r="S165" s="11"/>
      <c r="T165" s="11"/>
      <c r="U165" s="362" t="s">
        <v>17</v>
      </c>
      <c r="V165" s="362"/>
      <c r="W165" s="362"/>
      <c r="X165" s="362"/>
      <c r="Y165" s="201"/>
      <c r="Z165" s="202">
        <f>V164-Y163</f>
        <v>187.47352799999953</v>
      </c>
      <c r="AA165" s="203"/>
      <c r="AB165" s="33"/>
    </row>
    <row r="169" spans="1:28" ht="26.25" x14ac:dyDescent="0.4">
      <c r="B169" s="361" t="s">
        <v>102</v>
      </c>
      <c r="C169" s="361"/>
      <c r="D169" s="361"/>
      <c r="E169" s="361"/>
    </row>
    <row r="170" spans="1:28" x14ac:dyDescent="0.25">
      <c r="A170" s="4" t="s">
        <v>2</v>
      </c>
      <c r="B170" s="4" t="s">
        <v>3</v>
      </c>
      <c r="C170" s="4" t="s">
        <v>4</v>
      </c>
      <c r="D170" s="4" t="s">
        <v>5</v>
      </c>
      <c r="E170" s="4" t="s">
        <v>6</v>
      </c>
      <c r="F170" s="4" t="s">
        <v>8</v>
      </c>
      <c r="G170" s="196" t="s">
        <v>374</v>
      </c>
      <c r="H170" s="196" t="s">
        <v>375</v>
      </c>
      <c r="I170" s="4" t="s">
        <v>248</v>
      </c>
      <c r="J170" s="4" t="s">
        <v>376</v>
      </c>
      <c r="K170" s="4" t="s">
        <v>11</v>
      </c>
      <c r="L170" s="4" t="s">
        <v>377</v>
      </c>
      <c r="M170" s="4" t="s">
        <v>378</v>
      </c>
    </row>
    <row r="171" spans="1:28" ht="18" customHeight="1" x14ac:dyDescent="0.4">
      <c r="A171" s="197">
        <v>45236</v>
      </c>
      <c r="B171" s="11" t="s">
        <v>104</v>
      </c>
      <c r="C171" s="11" t="s">
        <v>33</v>
      </c>
      <c r="D171" s="11" t="s">
        <v>404</v>
      </c>
      <c r="E171" s="224" t="s">
        <v>88</v>
      </c>
      <c r="F171" s="10">
        <v>150</v>
      </c>
      <c r="G171" s="225">
        <f t="shared" ref="G171:H196" si="29">F171*0.99</f>
        <v>148.5</v>
      </c>
      <c r="H171" s="10">
        <f t="shared" si="29"/>
        <v>147.01499999999999</v>
      </c>
      <c r="I171" s="10"/>
      <c r="J171" s="10">
        <f t="shared" ref="J171:J196" si="30">G171*0.96</f>
        <v>142.56</v>
      </c>
      <c r="K171" s="58">
        <v>774</v>
      </c>
      <c r="L171" s="198">
        <f t="shared" ref="L171:L196" si="31">H171-I171</f>
        <v>147.01499999999999</v>
      </c>
      <c r="M171" s="18">
        <f t="shared" ref="M171:M196" si="32">L171*0.96</f>
        <v>141.13439999999997</v>
      </c>
      <c r="P171" s="361" t="s">
        <v>203</v>
      </c>
      <c r="Q171" s="361"/>
      <c r="R171" s="361"/>
      <c r="S171" s="361"/>
      <c r="T171" s="361"/>
    </row>
    <row r="172" spans="1:28" x14ac:dyDescent="0.25">
      <c r="A172" s="197">
        <v>45236</v>
      </c>
      <c r="B172" s="11" t="s">
        <v>164</v>
      </c>
      <c r="C172" s="11" t="s">
        <v>58</v>
      </c>
      <c r="D172" s="11" t="s">
        <v>404</v>
      </c>
      <c r="E172" s="11" t="s">
        <v>88</v>
      </c>
      <c r="F172" s="10">
        <v>200</v>
      </c>
      <c r="G172" s="10">
        <f t="shared" si="29"/>
        <v>198</v>
      </c>
      <c r="H172" s="10">
        <f t="shared" si="29"/>
        <v>196.02</v>
      </c>
      <c r="I172" s="10"/>
      <c r="J172" s="10">
        <f t="shared" si="30"/>
        <v>190.07999999999998</v>
      </c>
      <c r="K172" s="76">
        <v>772</v>
      </c>
      <c r="L172" s="198">
        <f t="shared" si="31"/>
        <v>196.02</v>
      </c>
      <c r="M172" s="18">
        <f t="shared" si="32"/>
        <v>188.17920000000001</v>
      </c>
      <c r="O172" s="4" t="s">
        <v>2</v>
      </c>
      <c r="P172" s="4" t="s">
        <v>3</v>
      </c>
      <c r="Q172" s="4" t="s">
        <v>4</v>
      </c>
      <c r="R172" s="4" t="s">
        <v>5</v>
      </c>
      <c r="S172" s="4" t="s">
        <v>6</v>
      </c>
      <c r="T172" s="4" t="s">
        <v>7</v>
      </c>
      <c r="U172" s="4" t="s">
        <v>8</v>
      </c>
      <c r="V172" s="196" t="s">
        <v>374</v>
      </c>
      <c r="W172" s="196" t="s">
        <v>375</v>
      </c>
      <c r="X172" s="4" t="s">
        <v>248</v>
      </c>
      <c r="Y172" s="4" t="s">
        <v>376</v>
      </c>
      <c r="Z172" s="4" t="s">
        <v>11</v>
      </c>
      <c r="AA172" s="4" t="s">
        <v>377</v>
      </c>
      <c r="AB172" s="4" t="s">
        <v>378</v>
      </c>
    </row>
    <row r="173" spans="1:28" x14ac:dyDescent="0.25">
      <c r="A173" s="197">
        <v>45236</v>
      </c>
      <c r="B173" s="11" t="s">
        <v>99</v>
      </c>
      <c r="C173" s="11" t="s">
        <v>38</v>
      </c>
      <c r="D173" s="11" t="s">
        <v>404</v>
      </c>
      <c r="E173" s="11" t="s">
        <v>414</v>
      </c>
      <c r="F173" s="10">
        <v>970</v>
      </c>
      <c r="G173" s="10">
        <f t="shared" si="29"/>
        <v>960.3</v>
      </c>
      <c r="H173" s="10">
        <f t="shared" si="29"/>
        <v>950.697</v>
      </c>
      <c r="I173" s="10">
        <v>470</v>
      </c>
      <c r="J173" s="10">
        <f t="shared" si="30"/>
        <v>921.88799999999992</v>
      </c>
      <c r="K173" s="226">
        <v>771</v>
      </c>
      <c r="L173" s="198">
        <f t="shared" si="31"/>
        <v>480.697</v>
      </c>
      <c r="M173" s="18">
        <f t="shared" si="32"/>
        <v>461.46911999999998</v>
      </c>
      <c r="O173" s="197">
        <v>45264</v>
      </c>
      <c r="P173" s="11" t="s">
        <v>99</v>
      </c>
      <c r="Q173" s="11" t="s">
        <v>415</v>
      </c>
      <c r="R173" s="11" t="s">
        <v>380</v>
      </c>
      <c r="S173" s="11" t="s">
        <v>381</v>
      </c>
      <c r="T173" s="11"/>
      <c r="U173" s="10">
        <v>240</v>
      </c>
      <c r="V173" s="10">
        <f t="shared" ref="V173:W192" si="33">U173*0.99</f>
        <v>237.6</v>
      </c>
      <c r="W173" s="10">
        <f t="shared" si="33"/>
        <v>235.22399999999999</v>
      </c>
      <c r="X173" s="10">
        <v>100</v>
      </c>
      <c r="Y173" s="10">
        <f t="shared" ref="Y173:Y192" si="34">V173*0.98</f>
        <v>232.84799999999998</v>
      </c>
      <c r="Z173" s="58"/>
      <c r="AA173" s="198">
        <f t="shared" ref="AA173:AA192" si="35">W173-X173</f>
        <v>135.22399999999999</v>
      </c>
      <c r="AB173" s="18">
        <f t="shared" ref="AB173:AB192" si="36">AA173*0.99</f>
        <v>133.87175999999999</v>
      </c>
    </row>
    <row r="174" spans="1:28" x14ac:dyDescent="0.25">
      <c r="A174" s="197">
        <v>45238</v>
      </c>
      <c r="B174" s="11" t="s">
        <v>104</v>
      </c>
      <c r="C174" s="11" t="s">
        <v>33</v>
      </c>
      <c r="D174" s="11" t="s">
        <v>404</v>
      </c>
      <c r="E174" s="11" t="s">
        <v>353</v>
      </c>
      <c r="F174" s="10">
        <v>550</v>
      </c>
      <c r="G174" s="225">
        <f t="shared" si="29"/>
        <v>544.5</v>
      </c>
      <c r="H174" s="10">
        <f t="shared" si="29"/>
        <v>539.05499999999995</v>
      </c>
      <c r="I174" s="10">
        <v>270</v>
      </c>
      <c r="J174" s="10">
        <f t="shared" si="30"/>
        <v>522.72</v>
      </c>
      <c r="K174" s="58">
        <v>774</v>
      </c>
      <c r="L174" s="198">
        <f t="shared" si="31"/>
        <v>269.05499999999995</v>
      </c>
      <c r="M174" s="18">
        <f t="shared" si="32"/>
        <v>258.29279999999994</v>
      </c>
      <c r="O174" s="197">
        <v>45264</v>
      </c>
      <c r="P174" s="11" t="s">
        <v>90</v>
      </c>
      <c r="Q174" s="11" t="s">
        <v>33</v>
      </c>
      <c r="R174" s="11" t="s">
        <v>380</v>
      </c>
      <c r="S174" s="11" t="s">
        <v>381</v>
      </c>
      <c r="T174" s="11"/>
      <c r="U174" s="10">
        <v>240</v>
      </c>
      <c r="V174" s="10">
        <f t="shared" si="33"/>
        <v>237.6</v>
      </c>
      <c r="W174" s="10">
        <f t="shared" si="33"/>
        <v>235.22399999999999</v>
      </c>
      <c r="X174" s="10">
        <v>100</v>
      </c>
      <c r="Y174" s="10">
        <f t="shared" si="34"/>
        <v>232.84799999999998</v>
      </c>
      <c r="Z174" s="58"/>
      <c r="AA174" s="198">
        <f t="shared" si="35"/>
        <v>135.22399999999999</v>
      </c>
      <c r="AB174" s="18">
        <f t="shared" si="36"/>
        <v>133.87175999999999</v>
      </c>
    </row>
    <row r="175" spans="1:28" x14ac:dyDescent="0.25">
      <c r="A175" s="197">
        <v>45239</v>
      </c>
      <c r="B175" s="11" t="s">
        <v>104</v>
      </c>
      <c r="C175" s="11" t="s">
        <v>33</v>
      </c>
      <c r="D175" s="11" t="s">
        <v>416</v>
      </c>
      <c r="E175" s="11" t="s">
        <v>404</v>
      </c>
      <c r="F175" s="10">
        <v>340</v>
      </c>
      <c r="G175" s="225">
        <f t="shared" si="29"/>
        <v>336.6</v>
      </c>
      <c r="H175" s="10">
        <f t="shared" si="29"/>
        <v>333.23400000000004</v>
      </c>
      <c r="I175" s="10">
        <v>170</v>
      </c>
      <c r="J175" s="10">
        <f t="shared" si="30"/>
        <v>323.13600000000002</v>
      </c>
      <c r="K175" s="58">
        <v>774</v>
      </c>
      <c r="L175" s="198">
        <f t="shared" si="31"/>
        <v>163.23400000000004</v>
      </c>
      <c r="M175" s="18">
        <f t="shared" si="32"/>
        <v>156.70464000000004</v>
      </c>
      <c r="O175" s="197">
        <v>45265</v>
      </c>
      <c r="P175" s="11" t="s">
        <v>99</v>
      </c>
      <c r="Q175" s="11" t="s">
        <v>38</v>
      </c>
      <c r="R175" s="11" t="s">
        <v>380</v>
      </c>
      <c r="S175" s="11" t="s">
        <v>409</v>
      </c>
      <c r="T175" s="11"/>
      <c r="U175" s="10">
        <v>150</v>
      </c>
      <c r="V175" s="10">
        <f t="shared" si="33"/>
        <v>148.5</v>
      </c>
      <c r="W175" s="10">
        <f t="shared" si="33"/>
        <v>147.01499999999999</v>
      </c>
      <c r="X175" s="10"/>
      <c r="Y175" s="10">
        <f t="shared" si="34"/>
        <v>145.53</v>
      </c>
      <c r="Z175" s="58"/>
      <c r="AA175" s="198">
        <f t="shared" si="35"/>
        <v>147.01499999999999</v>
      </c>
      <c r="AB175" s="18">
        <f t="shared" si="36"/>
        <v>145.54485</v>
      </c>
    </row>
    <row r="176" spans="1:28" x14ac:dyDescent="0.25">
      <c r="A176" s="197">
        <v>45240</v>
      </c>
      <c r="B176" s="11" t="s">
        <v>99</v>
      </c>
      <c r="C176" s="11" t="s">
        <v>38</v>
      </c>
      <c r="D176" s="11" t="s">
        <v>380</v>
      </c>
      <c r="E176" s="11" t="s">
        <v>88</v>
      </c>
      <c r="F176" s="10">
        <v>150</v>
      </c>
      <c r="G176" s="10">
        <f t="shared" si="29"/>
        <v>148.5</v>
      </c>
      <c r="H176" s="10">
        <f t="shared" si="29"/>
        <v>147.01499999999999</v>
      </c>
      <c r="I176" s="10"/>
      <c r="J176" s="10">
        <f t="shared" si="30"/>
        <v>142.56</v>
      </c>
      <c r="K176" s="226">
        <v>771</v>
      </c>
      <c r="L176" s="198">
        <f t="shared" si="31"/>
        <v>147.01499999999999</v>
      </c>
      <c r="M176" s="18">
        <f t="shared" si="32"/>
        <v>141.13439999999997</v>
      </c>
      <c r="O176" s="197">
        <v>45267</v>
      </c>
      <c r="P176" s="11" t="s">
        <v>164</v>
      </c>
      <c r="Q176" s="11" t="s">
        <v>58</v>
      </c>
      <c r="R176" s="11" t="s">
        <v>417</v>
      </c>
      <c r="S176" s="11" t="s">
        <v>380</v>
      </c>
      <c r="T176" s="11"/>
      <c r="U176" s="10">
        <v>340</v>
      </c>
      <c r="V176" s="10">
        <f t="shared" si="33"/>
        <v>336.6</v>
      </c>
      <c r="W176" s="10">
        <f t="shared" si="33"/>
        <v>333.23400000000004</v>
      </c>
      <c r="X176" s="10"/>
      <c r="Y176" s="10">
        <f t="shared" si="34"/>
        <v>329.86799999999999</v>
      </c>
      <c r="Z176" s="58"/>
      <c r="AA176" s="198">
        <f t="shared" si="35"/>
        <v>333.23400000000004</v>
      </c>
      <c r="AB176" s="18">
        <f t="shared" si="36"/>
        <v>329.90166000000005</v>
      </c>
    </row>
    <row r="177" spans="1:28" x14ac:dyDescent="0.25">
      <c r="A177" s="197">
        <v>45242</v>
      </c>
      <c r="B177" s="11" t="s">
        <v>79</v>
      </c>
      <c r="C177" s="11" t="s">
        <v>33</v>
      </c>
      <c r="D177" s="11" t="s">
        <v>380</v>
      </c>
      <c r="E177" s="11" t="s">
        <v>381</v>
      </c>
      <c r="F177" s="10">
        <v>270</v>
      </c>
      <c r="G177" s="225">
        <f t="shared" si="29"/>
        <v>267.3</v>
      </c>
      <c r="H177" s="10">
        <f t="shared" si="29"/>
        <v>264.62700000000001</v>
      </c>
      <c r="I177" s="10">
        <v>100</v>
      </c>
      <c r="J177" s="10">
        <f t="shared" si="30"/>
        <v>256.608</v>
      </c>
      <c r="K177" s="58">
        <v>774</v>
      </c>
      <c r="L177" s="198">
        <f t="shared" si="31"/>
        <v>164.62700000000001</v>
      </c>
      <c r="M177" s="18">
        <f t="shared" si="32"/>
        <v>158.04192</v>
      </c>
      <c r="O177" s="227">
        <v>45267</v>
      </c>
      <c r="P177" s="228" t="s">
        <v>202</v>
      </c>
      <c r="Q177" s="228" t="s">
        <v>33</v>
      </c>
      <c r="R177" s="228" t="s">
        <v>380</v>
      </c>
      <c r="S177" s="228" t="s">
        <v>88</v>
      </c>
      <c r="T177" s="11"/>
      <c r="U177" s="10">
        <v>150</v>
      </c>
      <c r="V177" s="10">
        <f t="shared" si="33"/>
        <v>148.5</v>
      </c>
      <c r="W177" s="10">
        <f t="shared" si="33"/>
        <v>147.01499999999999</v>
      </c>
      <c r="X177" s="10"/>
      <c r="Y177" s="10">
        <f t="shared" si="34"/>
        <v>145.53</v>
      </c>
      <c r="Z177" s="58"/>
      <c r="AA177" s="198">
        <f t="shared" si="35"/>
        <v>147.01499999999999</v>
      </c>
      <c r="AB177" s="18">
        <f t="shared" si="36"/>
        <v>145.54485</v>
      </c>
    </row>
    <row r="178" spans="1:28" x14ac:dyDescent="0.25">
      <c r="A178" s="197">
        <v>45182</v>
      </c>
      <c r="B178" s="11" t="s">
        <v>79</v>
      </c>
      <c r="C178" s="11" t="s">
        <v>33</v>
      </c>
      <c r="D178" s="11" t="s">
        <v>404</v>
      </c>
      <c r="E178" s="11" t="s">
        <v>88</v>
      </c>
      <c r="F178" s="10">
        <v>150</v>
      </c>
      <c r="G178" s="225">
        <f t="shared" si="29"/>
        <v>148.5</v>
      </c>
      <c r="H178" s="10">
        <f t="shared" si="29"/>
        <v>147.01499999999999</v>
      </c>
      <c r="I178" s="10"/>
      <c r="J178" s="10">
        <f t="shared" si="30"/>
        <v>142.56</v>
      </c>
      <c r="K178" s="58">
        <v>774</v>
      </c>
      <c r="L178" s="198">
        <f t="shared" si="31"/>
        <v>147.01499999999999</v>
      </c>
      <c r="M178" s="18">
        <f t="shared" si="32"/>
        <v>141.13439999999997</v>
      </c>
      <c r="O178" s="197">
        <v>45271</v>
      </c>
      <c r="P178" s="11" t="s">
        <v>99</v>
      </c>
      <c r="Q178" s="11" t="s">
        <v>38</v>
      </c>
      <c r="R178" s="11" t="s">
        <v>380</v>
      </c>
      <c r="S178" s="11" t="s">
        <v>88</v>
      </c>
      <c r="T178" s="11"/>
      <c r="U178" s="10">
        <v>150</v>
      </c>
      <c r="V178" s="10">
        <f t="shared" si="33"/>
        <v>148.5</v>
      </c>
      <c r="W178" s="10">
        <f t="shared" si="33"/>
        <v>147.01499999999999</v>
      </c>
      <c r="X178" s="10"/>
      <c r="Y178" s="10">
        <f t="shared" si="34"/>
        <v>145.53</v>
      </c>
      <c r="Z178" s="58"/>
      <c r="AA178" s="198">
        <f t="shared" si="35"/>
        <v>147.01499999999999</v>
      </c>
      <c r="AB178" s="18">
        <f t="shared" si="36"/>
        <v>145.54485</v>
      </c>
    </row>
    <row r="179" spans="1:28" x14ac:dyDescent="0.25">
      <c r="A179" s="197">
        <v>45243</v>
      </c>
      <c r="B179" s="11" t="s">
        <v>99</v>
      </c>
      <c r="C179" s="11" t="s">
        <v>38</v>
      </c>
      <c r="D179" s="11" t="s">
        <v>380</v>
      </c>
      <c r="E179" s="11" t="s">
        <v>334</v>
      </c>
      <c r="F179" s="10">
        <v>340</v>
      </c>
      <c r="G179" s="10">
        <f t="shared" si="29"/>
        <v>336.6</v>
      </c>
      <c r="H179" s="10">
        <f t="shared" si="29"/>
        <v>333.23400000000004</v>
      </c>
      <c r="I179" s="10">
        <v>120</v>
      </c>
      <c r="J179" s="10">
        <f t="shared" si="30"/>
        <v>323.13600000000002</v>
      </c>
      <c r="K179" s="226">
        <v>771</v>
      </c>
      <c r="L179" s="198">
        <f t="shared" si="31"/>
        <v>213.23400000000004</v>
      </c>
      <c r="M179" s="18">
        <f t="shared" si="32"/>
        <v>204.70464000000004</v>
      </c>
      <c r="O179" s="197">
        <v>45271</v>
      </c>
      <c r="P179" s="11" t="s">
        <v>202</v>
      </c>
      <c r="Q179" s="11" t="s">
        <v>33</v>
      </c>
      <c r="R179" s="11" t="s">
        <v>380</v>
      </c>
      <c r="S179" s="11" t="s">
        <v>88</v>
      </c>
      <c r="T179" s="11"/>
      <c r="U179" s="10">
        <v>150</v>
      </c>
      <c r="V179" s="10">
        <f t="shared" si="33"/>
        <v>148.5</v>
      </c>
      <c r="W179" s="10">
        <f t="shared" si="33"/>
        <v>147.01499999999999</v>
      </c>
      <c r="X179" s="10"/>
      <c r="Y179" s="10">
        <f t="shared" si="34"/>
        <v>145.53</v>
      </c>
      <c r="Z179" s="58"/>
      <c r="AA179" s="198">
        <f t="shared" si="35"/>
        <v>147.01499999999999</v>
      </c>
      <c r="AB179" s="18">
        <f t="shared" si="36"/>
        <v>145.54485</v>
      </c>
    </row>
    <row r="180" spans="1:28" x14ac:dyDescent="0.25">
      <c r="A180" s="197">
        <v>45245</v>
      </c>
      <c r="B180" s="11" t="s">
        <v>79</v>
      </c>
      <c r="C180" s="11" t="s">
        <v>33</v>
      </c>
      <c r="D180" s="11" t="s">
        <v>383</v>
      </c>
      <c r="E180" s="11" t="s">
        <v>404</v>
      </c>
      <c r="F180" s="10">
        <v>340</v>
      </c>
      <c r="G180" s="225">
        <f t="shared" si="29"/>
        <v>336.6</v>
      </c>
      <c r="H180" s="10">
        <f t="shared" si="29"/>
        <v>333.23400000000004</v>
      </c>
      <c r="I180" s="10">
        <v>170</v>
      </c>
      <c r="J180" s="10">
        <f t="shared" si="30"/>
        <v>323.13600000000002</v>
      </c>
      <c r="K180" s="58">
        <v>774</v>
      </c>
      <c r="L180" s="198">
        <f t="shared" si="31"/>
        <v>163.23400000000004</v>
      </c>
      <c r="M180" s="18">
        <f t="shared" si="32"/>
        <v>156.70464000000004</v>
      </c>
      <c r="O180" s="197">
        <v>45272</v>
      </c>
      <c r="P180" s="11" t="s">
        <v>202</v>
      </c>
      <c r="Q180" s="11" t="s">
        <v>33</v>
      </c>
      <c r="R180" s="11" t="s">
        <v>380</v>
      </c>
      <c r="S180" s="11" t="s">
        <v>56</v>
      </c>
      <c r="T180" s="11"/>
      <c r="U180" s="10">
        <v>175</v>
      </c>
      <c r="V180" s="10">
        <f t="shared" si="33"/>
        <v>173.25</v>
      </c>
      <c r="W180" s="10">
        <f t="shared" si="33"/>
        <v>171.51750000000001</v>
      </c>
      <c r="X180" s="10"/>
      <c r="Y180" s="10">
        <f t="shared" si="34"/>
        <v>169.785</v>
      </c>
      <c r="Z180" s="58"/>
      <c r="AA180" s="198">
        <f t="shared" si="35"/>
        <v>171.51750000000001</v>
      </c>
      <c r="AB180" s="18">
        <f t="shared" si="36"/>
        <v>169.80232500000002</v>
      </c>
    </row>
    <row r="181" spans="1:28" x14ac:dyDescent="0.25">
      <c r="A181" s="197">
        <v>45245</v>
      </c>
      <c r="B181" s="11" t="s">
        <v>164</v>
      </c>
      <c r="C181" s="11" t="s">
        <v>58</v>
      </c>
      <c r="D181" s="11" t="s">
        <v>380</v>
      </c>
      <c r="E181" s="11" t="s">
        <v>88</v>
      </c>
      <c r="F181" s="10">
        <v>200</v>
      </c>
      <c r="G181" s="10">
        <f t="shared" si="29"/>
        <v>198</v>
      </c>
      <c r="H181" s="10">
        <f t="shared" si="29"/>
        <v>196.02</v>
      </c>
      <c r="I181" s="10"/>
      <c r="J181" s="10">
        <f t="shared" si="30"/>
        <v>190.07999999999998</v>
      </c>
      <c r="K181" s="76">
        <v>772</v>
      </c>
      <c r="L181" s="198">
        <f t="shared" si="31"/>
        <v>196.02</v>
      </c>
      <c r="M181" s="18">
        <f t="shared" si="32"/>
        <v>188.17920000000001</v>
      </c>
      <c r="O181" s="197">
        <v>45272</v>
      </c>
      <c r="P181" s="11" t="s">
        <v>99</v>
      </c>
      <c r="Q181" s="11" t="s">
        <v>38</v>
      </c>
      <c r="R181" s="11" t="s">
        <v>380</v>
      </c>
      <c r="S181" s="11" t="s">
        <v>56</v>
      </c>
      <c r="T181" s="11"/>
      <c r="U181" s="10">
        <v>175</v>
      </c>
      <c r="V181" s="10">
        <f t="shared" si="33"/>
        <v>173.25</v>
      </c>
      <c r="W181" s="10">
        <f t="shared" si="33"/>
        <v>171.51750000000001</v>
      </c>
      <c r="X181" s="10"/>
      <c r="Y181" s="10">
        <f t="shared" si="34"/>
        <v>169.785</v>
      </c>
      <c r="Z181" s="58"/>
      <c r="AA181" s="198">
        <f t="shared" si="35"/>
        <v>171.51750000000001</v>
      </c>
      <c r="AB181" s="18">
        <f t="shared" si="36"/>
        <v>169.80232500000002</v>
      </c>
    </row>
    <row r="182" spans="1:28" x14ac:dyDescent="0.25">
      <c r="A182" s="197">
        <v>45246</v>
      </c>
      <c r="B182" s="11" t="s">
        <v>164</v>
      </c>
      <c r="C182" s="11" t="s">
        <v>58</v>
      </c>
      <c r="D182" s="11" t="s">
        <v>404</v>
      </c>
      <c r="E182" s="11" t="s">
        <v>56</v>
      </c>
      <c r="F182" s="10">
        <v>175</v>
      </c>
      <c r="G182" s="10">
        <f t="shared" si="29"/>
        <v>173.25</v>
      </c>
      <c r="H182" s="10">
        <f t="shared" si="29"/>
        <v>171.51750000000001</v>
      </c>
      <c r="I182" s="10"/>
      <c r="J182" s="10">
        <f t="shared" si="30"/>
        <v>166.32</v>
      </c>
      <c r="K182" s="76">
        <v>772</v>
      </c>
      <c r="L182" s="198">
        <f t="shared" si="31"/>
        <v>171.51750000000001</v>
      </c>
      <c r="M182" s="18">
        <f t="shared" si="32"/>
        <v>164.6568</v>
      </c>
      <c r="O182" s="197">
        <v>45272</v>
      </c>
      <c r="P182" s="11" t="s">
        <v>202</v>
      </c>
      <c r="Q182" s="11" t="s">
        <v>47</v>
      </c>
      <c r="R182" s="11" t="s">
        <v>380</v>
      </c>
      <c r="S182" s="11" t="s">
        <v>56</v>
      </c>
      <c r="T182" s="11"/>
      <c r="U182" s="10">
        <v>175</v>
      </c>
      <c r="V182" s="10">
        <f t="shared" si="33"/>
        <v>173.25</v>
      </c>
      <c r="W182" s="10">
        <f t="shared" si="33"/>
        <v>171.51750000000001</v>
      </c>
      <c r="X182" s="10"/>
      <c r="Y182" s="10">
        <f t="shared" si="34"/>
        <v>169.785</v>
      </c>
      <c r="Z182" s="58"/>
      <c r="AA182" s="198">
        <f t="shared" si="35"/>
        <v>171.51750000000001</v>
      </c>
      <c r="AB182" s="18">
        <f t="shared" si="36"/>
        <v>169.80232500000002</v>
      </c>
    </row>
    <row r="183" spans="1:28" x14ac:dyDescent="0.25">
      <c r="A183" s="197">
        <v>45247</v>
      </c>
      <c r="B183" s="11" t="s">
        <v>79</v>
      </c>
      <c r="C183" s="11" t="s">
        <v>33</v>
      </c>
      <c r="D183" s="11" t="s">
        <v>380</v>
      </c>
      <c r="E183" s="11" t="s">
        <v>91</v>
      </c>
      <c r="F183" s="10">
        <v>270</v>
      </c>
      <c r="G183" s="225">
        <f t="shared" si="29"/>
        <v>267.3</v>
      </c>
      <c r="H183" s="10">
        <f t="shared" si="29"/>
        <v>264.62700000000001</v>
      </c>
      <c r="I183" s="10">
        <v>120</v>
      </c>
      <c r="J183" s="10">
        <f t="shared" si="30"/>
        <v>256.608</v>
      </c>
      <c r="K183" s="58">
        <v>774</v>
      </c>
      <c r="L183" s="198">
        <f t="shared" si="31"/>
        <v>144.62700000000001</v>
      </c>
      <c r="M183" s="18">
        <f t="shared" si="32"/>
        <v>138.84192000000002</v>
      </c>
      <c r="O183" s="197">
        <v>45275</v>
      </c>
      <c r="P183" s="11" t="s">
        <v>202</v>
      </c>
      <c r="Q183" s="11" t="s">
        <v>33</v>
      </c>
      <c r="R183" s="11" t="s">
        <v>380</v>
      </c>
      <c r="S183" s="11" t="s">
        <v>56</v>
      </c>
      <c r="T183" s="11"/>
      <c r="U183" s="10">
        <v>175</v>
      </c>
      <c r="V183" s="10">
        <f t="shared" si="33"/>
        <v>173.25</v>
      </c>
      <c r="W183" s="10">
        <f t="shared" si="33"/>
        <v>171.51750000000001</v>
      </c>
      <c r="X183" s="10"/>
      <c r="Y183" s="10">
        <f t="shared" si="34"/>
        <v>169.785</v>
      </c>
      <c r="Z183" s="58"/>
      <c r="AA183" s="198">
        <f t="shared" si="35"/>
        <v>171.51750000000001</v>
      </c>
      <c r="AB183" s="18">
        <f t="shared" si="36"/>
        <v>169.80232500000002</v>
      </c>
    </row>
    <row r="184" spans="1:28" x14ac:dyDescent="0.25">
      <c r="A184" s="197">
        <v>45248</v>
      </c>
      <c r="B184" s="11" t="s">
        <v>79</v>
      </c>
      <c r="C184" s="11" t="s">
        <v>33</v>
      </c>
      <c r="D184" s="11" t="s">
        <v>380</v>
      </c>
      <c r="E184" s="11" t="s">
        <v>334</v>
      </c>
      <c r="F184" s="10">
        <v>270</v>
      </c>
      <c r="G184" s="225">
        <f t="shared" si="29"/>
        <v>267.3</v>
      </c>
      <c r="H184" s="10">
        <f t="shared" si="29"/>
        <v>264.62700000000001</v>
      </c>
      <c r="I184" s="10">
        <v>100</v>
      </c>
      <c r="J184" s="10">
        <f t="shared" si="30"/>
        <v>256.608</v>
      </c>
      <c r="K184" s="58">
        <v>774</v>
      </c>
      <c r="L184" s="198">
        <f t="shared" si="31"/>
        <v>164.62700000000001</v>
      </c>
      <c r="M184" s="18">
        <f t="shared" si="32"/>
        <v>158.04192</v>
      </c>
      <c r="O184" s="197">
        <v>45275</v>
      </c>
      <c r="P184" s="11" t="s">
        <v>164</v>
      </c>
      <c r="Q184" s="11" t="s">
        <v>58</v>
      </c>
      <c r="R184" s="11" t="s">
        <v>380</v>
      </c>
      <c r="S184" s="11" t="s">
        <v>56</v>
      </c>
      <c r="T184" s="11"/>
      <c r="U184" s="10">
        <v>175</v>
      </c>
      <c r="V184" s="10">
        <f t="shared" si="33"/>
        <v>173.25</v>
      </c>
      <c r="W184" s="10">
        <f t="shared" si="33"/>
        <v>171.51750000000001</v>
      </c>
      <c r="X184" s="10"/>
      <c r="Y184" s="10">
        <f t="shared" si="34"/>
        <v>169.785</v>
      </c>
      <c r="Z184" s="58"/>
      <c r="AA184" s="198">
        <f t="shared" si="35"/>
        <v>171.51750000000001</v>
      </c>
      <c r="AB184" s="18">
        <f t="shared" si="36"/>
        <v>169.80232500000002</v>
      </c>
    </row>
    <row r="185" spans="1:28" x14ac:dyDescent="0.25">
      <c r="A185" s="197">
        <v>45250</v>
      </c>
      <c r="B185" s="11" t="s">
        <v>99</v>
      </c>
      <c r="C185" s="11" t="s">
        <v>38</v>
      </c>
      <c r="D185" s="11" t="s">
        <v>380</v>
      </c>
      <c r="E185" s="11" t="s">
        <v>381</v>
      </c>
      <c r="F185" s="10">
        <v>240</v>
      </c>
      <c r="G185" s="10">
        <f t="shared" si="29"/>
        <v>237.6</v>
      </c>
      <c r="H185" s="10">
        <f t="shared" si="29"/>
        <v>235.22399999999999</v>
      </c>
      <c r="I185" s="10">
        <v>100</v>
      </c>
      <c r="J185" s="10">
        <f t="shared" si="30"/>
        <v>228.09599999999998</v>
      </c>
      <c r="K185" s="226">
        <v>771</v>
      </c>
      <c r="L185" s="198">
        <f t="shared" si="31"/>
        <v>135.22399999999999</v>
      </c>
      <c r="M185" s="18">
        <f t="shared" si="32"/>
        <v>129.81503999999998</v>
      </c>
      <c r="O185" s="197">
        <v>45276</v>
      </c>
      <c r="P185" s="11" t="s">
        <v>202</v>
      </c>
      <c r="Q185" s="11" t="s">
        <v>33</v>
      </c>
      <c r="R185" s="11" t="s">
        <v>380</v>
      </c>
      <c r="S185" s="11" t="s">
        <v>56</v>
      </c>
      <c r="T185" s="11"/>
      <c r="U185" s="10">
        <v>175</v>
      </c>
      <c r="V185" s="10">
        <f t="shared" si="33"/>
        <v>173.25</v>
      </c>
      <c r="W185" s="10">
        <f t="shared" si="33"/>
        <v>171.51750000000001</v>
      </c>
      <c r="X185" s="10"/>
      <c r="Y185" s="10">
        <f t="shared" si="34"/>
        <v>169.785</v>
      </c>
      <c r="Z185" s="58"/>
      <c r="AA185" s="198">
        <f t="shared" si="35"/>
        <v>171.51750000000001</v>
      </c>
      <c r="AB185" s="18">
        <f t="shared" si="36"/>
        <v>169.80232500000002</v>
      </c>
    </row>
    <row r="186" spans="1:28" x14ac:dyDescent="0.25">
      <c r="A186" s="197">
        <v>45251</v>
      </c>
      <c r="B186" s="11" t="s">
        <v>99</v>
      </c>
      <c r="C186" s="11" t="s">
        <v>38</v>
      </c>
      <c r="D186" s="11" t="s">
        <v>380</v>
      </c>
      <c r="E186" s="11" t="s">
        <v>388</v>
      </c>
      <c r="F186" s="10">
        <v>580</v>
      </c>
      <c r="G186" s="10">
        <f t="shared" si="29"/>
        <v>574.20000000000005</v>
      </c>
      <c r="H186" s="10">
        <f t="shared" si="29"/>
        <v>568.45800000000008</v>
      </c>
      <c r="I186" s="199">
        <v>290</v>
      </c>
      <c r="J186" s="10">
        <f t="shared" si="30"/>
        <v>551.23199999999997</v>
      </c>
      <c r="K186" s="58">
        <v>788</v>
      </c>
      <c r="L186" s="198">
        <f t="shared" si="31"/>
        <v>278.45800000000008</v>
      </c>
      <c r="M186" s="18">
        <f t="shared" si="32"/>
        <v>267.31968000000006</v>
      </c>
      <c r="O186" s="197">
        <v>45278</v>
      </c>
      <c r="P186" s="11" t="s">
        <v>99</v>
      </c>
      <c r="Q186" s="11" t="s">
        <v>38</v>
      </c>
      <c r="R186" s="11" t="s">
        <v>380</v>
      </c>
      <c r="S186" s="11" t="s">
        <v>409</v>
      </c>
      <c r="T186" s="11"/>
      <c r="U186" s="10">
        <v>170</v>
      </c>
      <c r="V186" s="10">
        <f t="shared" si="33"/>
        <v>168.3</v>
      </c>
      <c r="W186" s="10">
        <f t="shared" si="33"/>
        <v>166.61700000000002</v>
      </c>
      <c r="X186" s="10"/>
      <c r="Y186" s="10">
        <f t="shared" si="34"/>
        <v>164.934</v>
      </c>
      <c r="Z186" s="58"/>
      <c r="AA186" s="198">
        <f t="shared" si="35"/>
        <v>166.61700000000002</v>
      </c>
      <c r="AB186" s="18">
        <f t="shared" si="36"/>
        <v>164.95083000000002</v>
      </c>
    </row>
    <row r="187" spans="1:28" x14ac:dyDescent="0.25">
      <c r="A187" s="197">
        <v>45252</v>
      </c>
      <c r="B187" s="11" t="s">
        <v>164</v>
      </c>
      <c r="C187" s="11" t="s">
        <v>58</v>
      </c>
      <c r="D187" s="11" t="s">
        <v>380</v>
      </c>
      <c r="E187" s="11" t="s">
        <v>88</v>
      </c>
      <c r="F187" s="10">
        <v>200</v>
      </c>
      <c r="G187" s="10">
        <f t="shared" si="29"/>
        <v>198</v>
      </c>
      <c r="H187" s="10">
        <f t="shared" si="29"/>
        <v>196.02</v>
      </c>
      <c r="I187" s="199"/>
      <c r="J187" s="10">
        <f t="shared" si="30"/>
        <v>190.07999999999998</v>
      </c>
      <c r="K187" s="58">
        <v>786</v>
      </c>
      <c r="L187" s="198">
        <f t="shared" si="31"/>
        <v>196.02</v>
      </c>
      <c r="M187" s="18">
        <f t="shared" si="32"/>
        <v>188.17920000000001</v>
      </c>
      <c r="O187" s="197">
        <v>45278</v>
      </c>
      <c r="P187" s="11" t="s">
        <v>99</v>
      </c>
      <c r="Q187" s="11" t="s">
        <v>38</v>
      </c>
      <c r="R187" s="11" t="s">
        <v>380</v>
      </c>
      <c r="S187" s="11" t="s">
        <v>396</v>
      </c>
      <c r="T187" s="11"/>
      <c r="U187" s="10">
        <v>140</v>
      </c>
      <c r="V187" s="10">
        <f t="shared" si="33"/>
        <v>138.6</v>
      </c>
      <c r="W187" s="10">
        <f t="shared" si="33"/>
        <v>137.214</v>
      </c>
      <c r="X187" s="10"/>
      <c r="Y187" s="10">
        <f t="shared" si="34"/>
        <v>135.828</v>
      </c>
      <c r="Z187" s="58"/>
      <c r="AA187" s="198">
        <f t="shared" si="35"/>
        <v>137.214</v>
      </c>
      <c r="AB187" s="18">
        <f t="shared" si="36"/>
        <v>135.84186</v>
      </c>
    </row>
    <row r="188" spans="1:28" x14ac:dyDescent="0.25">
      <c r="A188" s="197">
        <v>45253</v>
      </c>
      <c r="B188" s="11" t="s">
        <v>99</v>
      </c>
      <c r="C188" s="11" t="s">
        <v>38</v>
      </c>
      <c r="D188" s="11" t="s">
        <v>383</v>
      </c>
      <c r="E188" s="11" t="s">
        <v>404</v>
      </c>
      <c r="F188" s="10">
        <v>340</v>
      </c>
      <c r="G188" s="10">
        <f t="shared" si="29"/>
        <v>336.6</v>
      </c>
      <c r="H188" s="10">
        <f t="shared" si="29"/>
        <v>333.23400000000004</v>
      </c>
      <c r="I188" s="10">
        <v>170</v>
      </c>
      <c r="J188" s="10">
        <f t="shared" si="30"/>
        <v>323.13600000000002</v>
      </c>
      <c r="K188" s="58">
        <v>788</v>
      </c>
      <c r="L188" s="198">
        <f t="shared" si="31"/>
        <v>163.23400000000004</v>
      </c>
      <c r="M188" s="18">
        <f t="shared" si="32"/>
        <v>156.70464000000004</v>
      </c>
      <c r="O188" s="197">
        <v>45278</v>
      </c>
      <c r="P188" s="11" t="s">
        <v>79</v>
      </c>
      <c r="Q188" s="11" t="s">
        <v>33</v>
      </c>
      <c r="R188" s="11" t="s">
        <v>380</v>
      </c>
      <c r="S188" s="11" t="s">
        <v>396</v>
      </c>
      <c r="T188" s="11"/>
      <c r="U188" s="10">
        <v>140</v>
      </c>
      <c r="V188" s="10">
        <f t="shared" si="33"/>
        <v>138.6</v>
      </c>
      <c r="W188" s="10">
        <f t="shared" si="33"/>
        <v>137.214</v>
      </c>
      <c r="X188" s="199"/>
      <c r="Y188" s="10">
        <f t="shared" si="34"/>
        <v>135.828</v>
      </c>
      <c r="Z188" s="58"/>
      <c r="AA188" s="198">
        <f t="shared" si="35"/>
        <v>137.214</v>
      </c>
      <c r="AB188" s="18">
        <f t="shared" si="36"/>
        <v>135.84186</v>
      </c>
    </row>
    <row r="189" spans="1:28" x14ac:dyDescent="0.25">
      <c r="A189" s="197">
        <v>45253</v>
      </c>
      <c r="B189" s="11" t="s">
        <v>164</v>
      </c>
      <c r="C189" s="11" t="s">
        <v>58</v>
      </c>
      <c r="D189" s="11" t="s">
        <v>380</v>
      </c>
      <c r="E189" s="11" t="s">
        <v>160</v>
      </c>
      <c r="F189" s="10">
        <v>670</v>
      </c>
      <c r="G189" s="10">
        <f t="shared" si="29"/>
        <v>663.3</v>
      </c>
      <c r="H189" s="10">
        <f t="shared" si="29"/>
        <v>656.66699999999992</v>
      </c>
      <c r="I189" s="10">
        <v>200</v>
      </c>
      <c r="J189" s="10">
        <f t="shared" si="30"/>
        <v>636.76799999999992</v>
      </c>
      <c r="K189" s="58">
        <v>786</v>
      </c>
      <c r="L189" s="198">
        <f t="shared" si="31"/>
        <v>456.66699999999992</v>
      </c>
      <c r="M189" s="18">
        <f t="shared" si="32"/>
        <v>438.40031999999991</v>
      </c>
      <c r="O189" s="197">
        <v>45280</v>
      </c>
      <c r="P189" s="11" t="s">
        <v>79</v>
      </c>
      <c r="Q189" s="11" t="s">
        <v>33</v>
      </c>
      <c r="R189" s="11" t="s">
        <v>418</v>
      </c>
      <c r="S189" s="11" t="s">
        <v>380</v>
      </c>
      <c r="T189" s="11"/>
      <c r="U189" s="10">
        <v>140</v>
      </c>
      <c r="V189" s="10">
        <f t="shared" si="33"/>
        <v>138.6</v>
      </c>
      <c r="W189" s="10">
        <f t="shared" si="33"/>
        <v>137.214</v>
      </c>
      <c r="X189" s="199"/>
      <c r="Y189" s="10">
        <f t="shared" si="34"/>
        <v>135.828</v>
      </c>
      <c r="Z189" s="58"/>
      <c r="AA189" s="198">
        <f t="shared" si="35"/>
        <v>137.214</v>
      </c>
      <c r="AB189" s="18">
        <f t="shared" si="36"/>
        <v>135.84186</v>
      </c>
    </row>
    <row r="190" spans="1:28" x14ac:dyDescent="0.25">
      <c r="A190" s="197">
        <v>45254</v>
      </c>
      <c r="B190" s="11" t="s">
        <v>99</v>
      </c>
      <c r="C190" s="11" t="s">
        <v>38</v>
      </c>
      <c r="D190" s="11" t="s">
        <v>380</v>
      </c>
      <c r="E190" s="11" t="s">
        <v>334</v>
      </c>
      <c r="F190" s="10">
        <v>270</v>
      </c>
      <c r="G190" s="10">
        <f t="shared" si="29"/>
        <v>267.3</v>
      </c>
      <c r="H190" s="10">
        <f t="shared" si="29"/>
        <v>264.62700000000001</v>
      </c>
      <c r="I190" s="10">
        <v>100</v>
      </c>
      <c r="J190" s="10">
        <f t="shared" si="30"/>
        <v>256.608</v>
      </c>
      <c r="K190" s="58">
        <v>788</v>
      </c>
      <c r="L190" s="198">
        <f t="shared" si="31"/>
        <v>164.62700000000001</v>
      </c>
      <c r="M190" s="18">
        <f t="shared" si="32"/>
        <v>158.04192</v>
      </c>
      <c r="O190" s="197">
        <v>45280</v>
      </c>
      <c r="P190" s="11" t="s">
        <v>99</v>
      </c>
      <c r="Q190" s="11" t="s">
        <v>38</v>
      </c>
      <c r="R190" s="11" t="s">
        <v>380</v>
      </c>
      <c r="S190" s="11" t="s">
        <v>353</v>
      </c>
      <c r="T190" s="11"/>
      <c r="U190" s="10">
        <v>500</v>
      </c>
      <c r="V190" s="10">
        <f t="shared" si="33"/>
        <v>495</v>
      </c>
      <c r="W190" s="10">
        <f t="shared" si="33"/>
        <v>490.05</v>
      </c>
      <c r="X190" s="199"/>
      <c r="Y190" s="10">
        <f t="shared" si="34"/>
        <v>485.09999999999997</v>
      </c>
      <c r="Z190" s="58"/>
      <c r="AA190" s="198">
        <f t="shared" si="35"/>
        <v>490.05</v>
      </c>
      <c r="AB190" s="18">
        <f t="shared" si="36"/>
        <v>485.14949999999999</v>
      </c>
    </row>
    <row r="191" spans="1:28" x14ac:dyDescent="0.25">
      <c r="A191" s="197">
        <v>45254</v>
      </c>
      <c r="B191" s="11" t="s">
        <v>164</v>
      </c>
      <c r="C191" s="11" t="s">
        <v>58</v>
      </c>
      <c r="D191" s="11" t="s">
        <v>383</v>
      </c>
      <c r="E191" s="11" t="s">
        <v>404</v>
      </c>
      <c r="F191" s="10">
        <v>340</v>
      </c>
      <c r="G191" s="10">
        <f t="shared" si="29"/>
        <v>336.6</v>
      </c>
      <c r="H191" s="10">
        <f t="shared" si="29"/>
        <v>333.23400000000004</v>
      </c>
      <c r="I191" s="10"/>
      <c r="J191" s="10">
        <f t="shared" si="30"/>
        <v>323.13600000000002</v>
      </c>
      <c r="K191" s="58">
        <v>786</v>
      </c>
      <c r="L191" s="198">
        <f t="shared" si="31"/>
        <v>333.23400000000004</v>
      </c>
      <c r="M191" s="18">
        <f t="shared" si="32"/>
        <v>319.90464000000003</v>
      </c>
      <c r="O191" s="197">
        <v>45281</v>
      </c>
      <c r="P191" s="11" t="s">
        <v>79</v>
      </c>
      <c r="Q191" s="11" t="s">
        <v>33</v>
      </c>
      <c r="R191" s="11" t="s">
        <v>380</v>
      </c>
      <c r="S191" s="11" t="s">
        <v>419</v>
      </c>
      <c r="T191" s="11"/>
      <c r="U191" s="10">
        <v>300</v>
      </c>
      <c r="V191" s="10">
        <f t="shared" si="33"/>
        <v>297</v>
      </c>
      <c r="W191" s="10">
        <f t="shared" si="33"/>
        <v>294.02999999999997</v>
      </c>
      <c r="X191" s="10"/>
      <c r="Y191" s="10">
        <f t="shared" si="34"/>
        <v>291.06</v>
      </c>
      <c r="Z191" s="58"/>
      <c r="AA191" s="198">
        <f t="shared" si="35"/>
        <v>294.02999999999997</v>
      </c>
      <c r="AB191" s="18">
        <f t="shared" si="36"/>
        <v>291.08969999999999</v>
      </c>
    </row>
    <row r="192" spans="1:28" x14ac:dyDescent="0.25">
      <c r="A192" s="197">
        <v>45255</v>
      </c>
      <c r="B192" s="11" t="s">
        <v>99</v>
      </c>
      <c r="C192" s="11" t="s">
        <v>38</v>
      </c>
      <c r="D192" s="11" t="s">
        <v>380</v>
      </c>
      <c r="E192" s="11" t="s">
        <v>160</v>
      </c>
      <c r="F192" s="10">
        <v>750</v>
      </c>
      <c r="G192" s="10">
        <f t="shared" si="29"/>
        <v>742.5</v>
      </c>
      <c r="H192" s="10">
        <f t="shared" si="29"/>
        <v>735.07500000000005</v>
      </c>
      <c r="I192" s="10">
        <v>370</v>
      </c>
      <c r="J192" s="10">
        <f t="shared" si="30"/>
        <v>712.8</v>
      </c>
      <c r="K192" s="58">
        <v>788</v>
      </c>
      <c r="L192" s="58">
        <f t="shared" si="31"/>
        <v>365.07500000000005</v>
      </c>
      <c r="M192" s="18">
        <f t="shared" si="32"/>
        <v>350.47200000000004</v>
      </c>
      <c r="O192" s="197" t="s">
        <v>420</v>
      </c>
      <c r="P192" s="11" t="s">
        <v>164</v>
      </c>
      <c r="Q192" s="11" t="s">
        <v>58</v>
      </c>
      <c r="R192" s="11" t="s">
        <v>380</v>
      </c>
      <c r="S192" s="11" t="s">
        <v>334</v>
      </c>
      <c r="T192" s="11"/>
      <c r="U192" s="10">
        <v>150</v>
      </c>
      <c r="V192" s="10">
        <f t="shared" si="33"/>
        <v>148.5</v>
      </c>
      <c r="W192" s="10">
        <f t="shared" si="33"/>
        <v>147.01499999999999</v>
      </c>
      <c r="X192" s="11"/>
      <c r="Y192" s="10">
        <f t="shared" si="34"/>
        <v>145.53</v>
      </c>
      <c r="Z192" s="58"/>
      <c r="AA192" s="198">
        <f t="shared" si="35"/>
        <v>147.01499999999999</v>
      </c>
      <c r="AB192" s="18">
        <f t="shared" si="36"/>
        <v>145.54485</v>
      </c>
    </row>
    <row r="193" spans="1:28" x14ac:dyDescent="0.25">
      <c r="A193" s="197">
        <v>45257</v>
      </c>
      <c r="B193" s="11" t="s">
        <v>79</v>
      </c>
      <c r="C193" s="229" t="s">
        <v>33</v>
      </c>
      <c r="D193" s="229" t="s">
        <v>380</v>
      </c>
      <c r="E193" s="229" t="s">
        <v>396</v>
      </c>
      <c r="F193" s="230">
        <v>240</v>
      </c>
      <c r="G193" s="10">
        <f t="shared" si="29"/>
        <v>237.6</v>
      </c>
      <c r="H193" s="10">
        <f t="shared" si="29"/>
        <v>235.22399999999999</v>
      </c>
      <c r="I193" s="10">
        <v>100</v>
      </c>
      <c r="J193" s="10">
        <f t="shared" si="30"/>
        <v>228.09599999999998</v>
      </c>
      <c r="K193" s="58">
        <v>787</v>
      </c>
      <c r="L193" s="58">
        <f t="shared" si="31"/>
        <v>135.22399999999999</v>
      </c>
      <c r="M193" s="18">
        <f t="shared" si="32"/>
        <v>129.81503999999998</v>
      </c>
      <c r="O193" s="197"/>
      <c r="P193" s="11"/>
      <c r="Q193" s="11"/>
      <c r="R193" s="11"/>
      <c r="S193" s="11"/>
      <c r="T193" s="11"/>
      <c r="U193" s="10"/>
      <c r="V193" s="10"/>
      <c r="W193" s="10"/>
      <c r="X193" s="11"/>
      <c r="Y193" s="10"/>
      <c r="Z193" s="58"/>
      <c r="AA193" s="198"/>
      <c r="AB193" s="18"/>
    </row>
    <row r="194" spans="1:28" x14ac:dyDescent="0.25">
      <c r="A194" s="197">
        <v>45259</v>
      </c>
      <c r="B194" s="11" t="s">
        <v>104</v>
      </c>
      <c r="C194" s="11" t="s">
        <v>47</v>
      </c>
      <c r="D194" s="11" t="s">
        <v>380</v>
      </c>
      <c r="E194" s="11" t="s">
        <v>421</v>
      </c>
      <c r="F194" s="10">
        <v>150</v>
      </c>
      <c r="G194" s="10">
        <f t="shared" si="29"/>
        <v>148.5</v>
      </c>
      <c r="H194" s="10">
        <f t="shared" si="29"/>
        <v>147.01499999999999</v>
      </c>
      <c r="I194" s="10"/>
      <c r="J194" s="10">
        <f t="shared" si="30"/>
        <v>142.56</v>
      </c>
      <c r="K194" s="58">
        <v>785</v>
      </c>
      <c r="L194" s="58">
        <f t="shared" si="31"/>
        <v>147.01499999999999</v>
      </c>
      <c r="M194" s="18">
        <f t="shared" si="32"/>
        <v>141.13439999999997</v>
      </c>
      <c r="O194" s="197"/>
      <c r="P194" s="11"/>
      <c r="Q194" s="11"/>
      <c r="R194" s="11"/>
      <c r="S194" s="11"/>
      <c r="T194" s="11"/>
      <c r="U194" s="10"/>
      <c r="V194" s="10"/>
      <c r="W194" s="10"/>
      <c r="X194" s="11"/>
      <c r="Y194" s="10"/>
      <c r="Z194" s="58"/>
      <c r="AA194" s="198"/>
      <c r="AB194" s="18"/>
    </row>
    <row r="195" spans="1:28" x14ac:dyDescent="0.25">
      <c r="A195" s="197">
        <v>45240</v>
      </c>
      <c r="B195" s="11" t="s">
        <v>99</v>
      </c>
      <c r="C195" s="228" t="s">
        <v>38</v>
      </c>
      <c r="D195" s="228" t="s">
        <v>422</v>
      </c>
      <c r="E195" s="228"/>
      <c r="F195" s="199">
        <v>150</v>
      </c>
      <c r="G195" s="199">
        <f t="shared" si="29"/>
        <v>148.5</v>
      </c>
      <c r="H195" s="10">
        <f t="shared" si="29"/>
        <v>147.01499999999999</v>
      </c>
      <c r="I195" s="10"/>
      <c r="J195" s="10">
        <f t="shared" si="30"/>
        <v>142.56</v>
      </c>
      <c r="K195" s="58">
        <v>788</v>
      </c>
      <c r="L195" s="58">
        <f t="shared" si="31"/>
        <v>147.01499999999999</v>
      </c>
      <c r="M195" s="18">
        <f t="shared" si="32"/>
        <v>141.13439999999997</v>
      </c>
      <c r="O195" s="197"/>
      <c r="P195" s="11"/>
      <c r="Q195" s="11"/>
      <c r="R195" s="11"/>
      <c r="S195" s="11"/>
      <c r="T195" s="11"/>
      <c r="U195" s="10"/>
      <c r="V195" s="10"/>
      <c r="W195" s="10"/>
      <c r="X195" s="11"/>
      <c r="Y195" s="10"/>
      <c r="Z195" s="58"/>
      <c r="AA195" s="198"/>
      <c r="AB195" s="18"/>
    </row>
    <row r="196" spans="1:28" x14ac:dyDescent="0.25">
      <c r="A196" s="197">
        <v>45247</v>
      </c>
      <c r="B196" s="11" t="s">
        <v>79</v>
      </c>
      <c r="C196" s="229" t="s">
        <v>33</v>
      </c>
      <c r="D196" s="229" t="s">
        <v>423</v>
      </c>
      <c r="E196" s="229"/>
      <c r="F196" s="230">
        <v>100</v>
      </c>
      <c r="G196" s="10">
        <f t="shared" si="29"/>
        <v>99</v>
      </c>
      <c r="H196" s="10">
        <f t="shared" si="29"/>
        <v>98.01</v>
      </c>
      <c r="I196" s="11"/>
      <c r="J196" s="10">
        <f t="shared" si="30"/>
        <v>95.039999999999992</v>
      </c>
      <c r="K196" s="58">
        <v>787</v>
      </c>
      <c r="L196" s="58">
        <f t="shared" si="31"/>
        <v>98.01</v>
      </c>
      <c r="M196" s="18">
        <f t="shared" si="32"/>
        <v>94.089600000000004</v>
      </c>
      <c r="O196" s="197"/>
      <c r="P196" s="11"/>
      <c r="Q196" s="11"/>
      <c r="R196" s="11"/>
      <c r="S196" s="11"/>
      <c r="T196" s="11"/>
      <c r="U196" s="10"/>
      <c r="V196" s="10"/>
      <c r="W196" s="10"/>
      <c r="X196" s="11"/>
      <c r="Y196" s="10"/>
      <c r="Z196" s="58"/>
      <c r="AA196" s="198"/>
      <c r="AB196" s="18"/>
    </row>
    <row r="197" spans="1:28" x14ac:dyDescent="0.25">
      <c r="A197" s="197"/>
      <c r="B197" s="11"/>
      <c r="C197" s="11"/>
      <c r="D197" s="11"/>
      <c r="E197" s="11"/>
      <c r="F197" s="20" t="s">
        <v>13</v>
      </c>
      <c r="G197" s="21">
        <f>SUM(G171:G196)</f>
        <v>8320.9500000000007</v>
      </c>
      <c r="H197" s="21"/>
      <c r="I197" s="21" t="s">
        <v>384</v>
      </c>
      <c r="J197" s="21">
        <f>SUM(J171:J196)</f>
        <v>7988.112000000001</v>
      </c>
      <c r="K197" s="21"/>
      <c r="L197" s="21"/>
      <c r="M197" s="21">
        <f>SUM(M171:M196)</f>
        <v>5172.2308800000001</v>
      </c>
      <c r="O197" s="197"/>
      <c r="P197" s="11"/>
      <c r="Q197" s="11"/>
      <c r="R197" s="11"/>
      <c r="S197" s="11"/>
      <c r="T197" s="11"/>
      <c r="U197" s="10"/>
      <c r="V197" s="10">
        <f>U197*0.99</f>
        <v>0</v>
      </c>
      <c r="W197" s="10">
        <f>V197*0.99</f>
        <v>0</v>
      </c>
      <c r="X197" s="11"/>
      <c r="Y197" s="10">
        <f>V197*0.98</f>
        <v>0</v>
      </c>
      <c r="Z197" s="58"/>
      <c r="AA197" s="198">
        <f>W197-X197</f>
        <v>0</v>
      </c>
      <c r="AB197" s="18">
        <f>AA197*0.99</f>
        <v>0</v>
      </c>
    </row>
    <row r="198" spans="1:28" x14ac:dyDescent="0.25">
      <c r="A198" s="197"/>
      <c r="B198" s="11"/>
      <c r="C198" s="11"/>
      <c r="D198" s="11"/>
      <c r="E198" s="11"/>
      <c r="F198" s="20" t="s">
        <v>385</v>
      </c>
      <c r="G198" s="200">
        <f>G197*0.99</f>
        <v>8237.7404999999999</v>
      </c>
      <c r="H198" s="200"/>
      <c r="I198" s="16"/>
      <c r="J198" s="16"/>
      <c r="K198" s="18"/>
      <c r="L198" s="18"/>
      <c r="M198" s="18"/>
      <c r="O198" s="197"/>
      <c r="P198" s="11"/>
      <c r="Q198" s="11"/>
      <c r="R198" s="11"/>
      <c r="S198" s="11"/>
      <c r="T198" s="11"/>
      <c r="U198" s="10"/>
      <c r="V198" s="10"/>
      <c r="W198" s="10"/>
      <c r="X198" s="11"/>
      <c r="Y198" s="10"/>
      <c r="Z198" s="58"/>
      <c r="AA198" s="58"/>
      <c r="AB198" s="18"/>
    </row>
    <row r="199" spans="1:28" ht="15.75" x14ac:dyDescent="0.25">
      <c r="A199" s="7"/>
      <c r="B199" s="11"/>
      <c r="C199" s="11"/>
      <c r="D199" s="11"/>
      <c r="E199" s="11"/>
      <c r="F199" s="362" t="s">
        <v>17</v>
      </c>
      <c r="G199" s="362"/>
      <c r="H199" s="362"/>
      <c r="I199" s="362"/>
      <c r="J199" s="201"/>
      <c r="K199" s="202">
        <f>G198-J197</f>
        <v>249.62849999999889</v>
      </c>
      <c r="L199" s="203"/>
      <c r="M199" s="33"/>
      <c r="O199" s="197"/>
      <c r="P199" s="11"/>
      <c r="Q199" s="11"/>
      <c r="R199" s="11"/>
      <c r="S199" s="11"/>
      <c r="T199" s="11"/>
      <c r="U199" s="20" t="s">
        <v>13</v>
      </c>
      <c r="V199" s="21">
        <f>SUM(V173:V198)</f>
        <v>3969.9</v>
      </c>
      <c r="W199" s="21"/>
      <c r="X199" s="21" t="s">
        <v>384</v>
      </c>
      <c r="Y199" s="21">
        <f>SUM(Y173:Y198)</f>
        <v>3890.502</v>
      </c>
      <c r="Z199" s="21"/>
      <c r="AA199" s="21"/>
      <c r="AB199" s="21">
        <f>SUM(AB173:AB198)</f>
        <v>3692.8989900000006</v>
      </c>
    </row>
    <row r="200" spans="1:28" x14ac:dyDescent="0.25">
      <c r="O200" s="197"/>
      <c r="P200" s="11"/>
      <c r="Q200" s="11"/>
      <c r="R200" s="11"/>
      <c r="S200" s="11"/>
      <c r="T200" s="11"/>
      <c r="U200" s="20" t="s">
        <v>385</v>
      </c>
      <c r="V200" s="200">
        <f>V199*0.99</f>
        <v>3930.201</v>
      </c>
      <c r="W200" s="200"/>
      <c r="X200" s="16"/>
      <c r="Y200" s="16"/>
      <c r="Z200" s="18"/>
      <c r="AA200" s="18"/>
      <c r="AB200" s="18"/>
    </row>
    <row r="201" spans="1:28" ht="15.75" x14ac:dyDescent="0.25">
      <c r="O201" s="7"/>
      <c r="P201" s="11"/>
      <c r="Q201" s="11"/>
      <c r="R201" s="11"/>
      <c r="S201" s="11"/>
      <c r="T201" s="11"/>
      <c r="U201" s="362" t="s">
        <v>17</v>
      </c>
      <c r="V201" s="362"/>
      <c r="W201" s="362"/>
      <c r="X201" s="362"/>
      <c r="Y201" s="201"/>
      <c r="Z201" s="202">
        <f>V200-Y199</f>
        <v>39.699000000000069</v>
      </c>
      <c r="AA201" s="203"/>
      <c r="AB201" s="33"/>
    </row>
  </sheetData>
  <mergeCells count="24">
    <mergeCell ref="B169:E169"/>
    <mergeCell ref="P171:T171"/>
    <mergeCell ref="F199:I199"/>
    <mergeCell ref="U201:X201"/>
    <mergeCell ref="U132:X132"/>
    <mergeCell ref="B139:E139"/>
    <mergeCell ref="P140:T140"/>
    <mergeCell ref="F163:I163"/>
    <mergeCell ref="U165:X165"/>
    <mergeCell ref="F100:I100"/>
    <mergeCell ref="U101:X101"/>
    <mergeCell ref="B107:E107"/>
    <mergeCell ref="P108:T108"/>
    <mergeCell ref="F131:I131"/>
    <mergeCell ref="P47:T47"/>
    <mergeCell ref="F70:I70"/>
    <mergeCell ref="U71:X71"/>
    <mergeCell ref="B76:E76"/>
    <mergeCell ref="P77:T77"/>
    <mergeCell ref="B1:E1"/>
    <mergeCell ref="P2:T2"/>
    <mergeCell ref="F41:I41"/>
    <mergeCell ref="U42:X42"/>
    <mergeCell ref="B46:E4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NOMINA</vt:lpstr>
      <vt:lpstr>utilidad</vt:lpstr>
      <vt:lpstr>FLUJO DE CAJA </vt:lpstr>
      <vt:lpstr>Hoja1</vt:lpstr>
      <vt:lpstr>Hoja2</vt:lpstr>
      <vt:lpstr>Hoja4</vt:lpstr>
      <vt:lpstr>Hoja3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2024-02-06T15:50:01Z</cp:lastPrinted>
  <dcterms:created xsi:type="dcterms:W3CDTF">2022-12-25T20:49:22Z</dcterms:created>
  <dcterms:modified xsi:type="dcterms:W3CDTF">2024-02-08T19:23:35Z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