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3502C3B-F61F-436E-BBE0-092BBB30F17A}" xr6:coauthVersionLast="47" xr6:coauthVersionMax="47" xr10:uidLastSave="{00000000-0000-0000-0000-000000000000}"/>
  <bookViews>
    <workbookView xWindow="-120" yWindow="-120" windowWidth="20730" windowHeight="11040" tabRatio="565" firstSheet="2" activeTab="3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3" l="1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C591" i="9"/>
  <c r="C553" i="9"/>
  <c r="M173" i="12" l="1"/>
  <c r="M172" i="12"/>
  <c r="M175" i="12" s="1"/>
  <c r="Q170" i="12"/>
  <c r="Q175" i="12" s="1"/>
  <c r="C618" i="2"/>
  <c r="C647" i="3"/>
  <c r="C636" i="22"/>
  <c r="C587" i="13"/>
  <c r="C629" i="4"/>
  <c r="C621" i="5"/>
  <c r="C630" i="6"/>
  <c r="R641" i="6"/>
  <c r="R631" i="5"/>
  <c r="R638" i="4"/>
  <c r="R592" i="13"/>
  <c r="R641" i="22"/>
  <c r="R653" i="3"/>
  <c r="R629" i="2"/>
  <c r="R653" i="1"/>
  <c r="C596" i="19"/>
  <c r="C622" i="6"/>
  <c r="C621" i="4"/>
  <c r="C620" i="22"/>
  <c r="C610" i="2"/>
  <c r="C602" i="2"/>
  <c r="C640" i="1"/>
  <c r="C639" i="3"/>
  <c r="Y538" i="13"/>
  <c r="Y578" i="22"/>
  <c r="Y556" i="2"/>
  <c r="C520" i="5"/>
  <c r="Y586" i="1"/>
  <c r="T610" i="1"/>
  <c r="H573" i="9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43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4" i="22"/>
  <c r="AN1056" i="22"/>
  <c r="Y1048" i="22" s="1"/>
  <c r="R1056" i="22"/>
  <c r="C1048" i="22" s="1"/>
  <c r="AD1054" i="22"/>
  <c r="Y1039" i="22" s="1"/>
  <c r="C1039" i="22"/>
  <c r="H1009" i="22"/>
  <c r="C994" i="22" s="1"/>
  <c r="AN1011" i="22"/>
  <c r="Y1002" i="22" s="1"/>
  <c r="R1011" i="22"/>
  <c r="C1002" i="22" s="1"/>
  <c r="AD1009" i="22"/>
  <c r="Y994" i="22" s="1"/>
  <c r="B1001" i="22"/>
  <c r="H961" i="22"/>
  <c r="C946" i="22" s="1"/>
  <c r="AN963" i="22"/>
  <c r="Y955" i="22" s="1"/>
  <c r="R963" i="22"/>
  <c r="C955" i="22" s="1"/>
  <c r="AD961" i="22"/>
  <c r="Y946" i="22" s="1"/>
  <c r="H916" i="22"/>
  <c r="C901" i="22" s="1"/>
  <c r="AN918" i="22"/>
  <c r="Y909" i="22" s="1"/>
  <c r="R918" i="22"/>
  <c r="C909" i="22" s="1"/>
  <c r="AD916" i="22"/>
  <c r="Y901" i="22" s="1"/>
  <c r="B908" i="22"/>
  <c r="H867" i="22"/>
  <c r="C852" i="22" s="1"/>
  <c r="AN869" i="22"/>
  <c r="Y861" i="22" s="1"/>
  <c r="R869" i="22"/>
  <c r="C861" i="22" s="1"/>
  <c r="AD867" i="22"/>
  <c r="Y852" i="22" s="1"/>
  <c r="H822" i="22"/>
  <c r="C807" i="22" s="1"/>
  <c r="AN824" i="22"/>
  <c r="Y815" i="22" s="1"/>
  <c r="R824" i="22"/>
  <c r="C815" i="22" s="1"/>
  <c r="AD822" i="22"/>
  <c r="Y807" i="22" s="1"/>
  <c r="B814" i="22"/>
  <c r="H774" i="22"/>
  <c r="C759" i="22" s="1"/>
  <c r="AN776" i="22"/>
  <c r="Y768" i="22" s="1"/>
  <c r="R776" i="22"/>
  <c r="C768" i="22" s="1"/>
  <c r="AD774" i="22"/>
  <c r="Y759" i="22" s="1"/>
  <c r="H729" i="22"/>
  <c r="C714" i="22" s="1"/>
  <c r="AN731" i="22"/>
  <c r="Y722" i="22" s="1"/>
  <c r="R731" i="22"/>
  <c r="C722" i="22" s="1"/>
  <c r="AD729" i="22"/>
  <c r="Y714" i="22" s="1"/>
  <c r="B721" i="22"/>
  <c r="H681" i="22"/>
  <c r="C666" i="22" s="1"/>
  <c r="AN683" i="22"/>
  <c r="Y675" i="22" s="1"/>
  <c r="R683" i="22"/>
  <c r="C675" i="22" s="1"/>
  <c r="AD681" i="22"/>
  <c r="Y666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80" i="19"/>
  <c r="Y1072" i="19" s="1"/>
  <c r="R1080" i="19"/>
  <c r="C1072" i="19" s="1"/>
  <c r="AD1078" i="19"/>
  <c r="Y1063" i="19" s="1"/>
  <c r="H1078" i="19"/>
  <c r="C1063" i="19" s="1"/>
  <c r="AN1035" i="19"/>
  <c r="Y1026" i="19" s="1"/>
  <c r="R1035" i="19"/>
  <c r="C1026" i="19" s="1"/>
  <c r="AD1033" i="19"/>
  <c r="Y1018" i="19" s="1"/>
  <c r="H1033" i="19"/>
  <c r="C1018" i="19" s="1"/>
  <c r="B1025" i="19"/>
  <c r="AN987" i="19"/>
  <c r="Y979" i="19" s="1"/>
  <c r="R987" i="19"/>
  <c r="C979" i="19" s="1"/>
  <c r="AD985" i="19"/>
  <c r="Y970" i="19" s="1"/>
  <c r="H985" i="19"/>
  <c r="C970" i="19" s="1"/>
  <c r="AN942" i="19"/>
  <c r="Y933" i="19" s="1"/>
  <c r="R942" i="19"/>
  <c r="C933" i="19" s="1"/>
  <c r="AD940" i="19"/>
  <c r="Y925" i="19" s="1"/>
  <c r="H940" i="19"/>
  <c r="C925" i="19" s="1"/>
  <c r="B932" i="19"/>
  <c r="AN893" i="19"/>
  <c r="Y885" i="19" s="1"/>
  <c r="R893" i="19"/>
  <c r="C885" i="19" s="1"/>
  <c r="AD891" i="19"/>
  <c r="Y876" i="19" s="1"/>
  <c r="H891" i="19"/>
  <c r="C876" i="19" s="1"/>
  <c r="AN848" i="19"/>
  <c r="Y839" i="19" s="1"/>
  <c r="R848" i="19"/>
  <c r="C839" i="19" s="1"/>
  <c r="AD846" i="19"/>
  <c r="Y831" i="19" s="1"/>
  <c r="H846" i="19"/>
  <c r="C831" i="19" s="1"/>
  <c r="B838" i="19"/>
  <c r="AN800" i="19"/>
  <c r="Y792" i="19" s="1"/>
  <c r="R800" i="19"/>
  <c r="C792" i="19" s="1"/>
  <c r="AD798" i="19"/>
  <c r="Y783" i="19" s="1"/>
  <c r="H798" i="19"/>
  <c r="C783" i="19" s="1"/>
  <c r="AN755" i="19"/>
  <c r="Y746" i="19" s="1"/>
  <c r="R755" i="19"/>
  <c r="C746" i="19" s="1"/>
  <c r="AD753" i="19"/>
  <c r="Y738" i="19" s="1"/>
  <c r="H753" i="19"/>
  <c r="C738" i="19" s="1"/>
  <c r="B745" i="19"/>
  <c r="AN707" i="19"/>
  <c r="Y699" i="19" s="1"/>
  <c r="R707" i="19"/>
  <c r="C699" i="19" s="1"/>
  <c r="AD705" i="19"/>
  <c r="Y690" i="19" s="1"/>
  <c r="H705" i="19"/>
  <c r="C690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7" i="22" s="1"/>
  <c r="C624" i="22" s="1"/>
  <c r="Y587" i="22"/>
  <c r="Y600" i="22" s="1"/>
  <c r="Y582" i="22" s="1"/>
  <c r="B585" i="22"/>
  <c r="C111" i="19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581" i="22" l="1"/>
  <c r="Y583" i="22" s="1"/>
  <c r="X584" i="22" s="1"/>
  <c r="Y111" i="19"/>
  <c r="B160" i="19" s="1"/>
  <c r="C62" i="16"/>
  <c r="C81" i="16" s="1"/>
  <c r="C57" i="16" s="1"/>
  <c r="C58" i="16" s="1"/>
  <c r="B62" i="16"/>
  <c r="X14" i="16"/>
  <c r="C623" i="22" l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7" i="22" s="1"/>
  <c r="Y624" i="22" s="1"/>
  <c r="C665" i="22"/>
  <c r="C668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C674" i="22" s="1"/>
  <c r="C693" i="22" s="1"/>
  <c r="C669" i="22" s="1"/>
  <c r="C670" i="22" s="1"/>
  <c r="Y674" i="22" s="1"/>
  <c r="Y693" i="22" s="1"/>
  <c r="Y669" i="22" s="1"/>
  <c r="B674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X674" i="22" l="1"/>
  <c r="B671" i="22"/>
  <c r="Y665" i="22"/>
  <c r="C205" i="19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668" i="22" l="1"/>
  <c r="Y670" i="22" s="1"/>
  <c r="C721" i="22"/>
  <c r="C740" i="22" s="1"/>
  <c r="C717" i="22" s="1"/>
  <c r="Y205" i="19"/>
  <c r="B254" i="19" s="1"/>
  <c r="C156" i="16"/>
  <c r="Y160" i="16" s="1"/>
  <c r="Y179" i="16" s="1"/>
  <c r="Y155" i="16" s="1"/>
  <c r="B160" i="16"/>
  <c r="X112" i="16"/>
  <c r="C713" i="22" l="1"/>
  <c r="C716" i="22" s="1"/>
  <c r="C718" i="22" s="1"/>
  <c r="X671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721" i="22" l="1"/>
  <c r="Y740" i="22" s="1"/>
  <c r="Y717" i="22" s="1"/>
  <c r="C758" i="22"/>
  <c r="C761" i="22" s="1"/>
  <c r="X721" i="22"/>
  <c r="B719" i="22"/>
  <c r="Y713" i="22"/>
  <c r="Y716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Y718" i="22" l="1"/>
  <c r="C767" i="22" s="1"/>
  <c r="C786" i="22" s="1"/>
  <c r="C762" i="22" s="1"/>
  <c r="C763" i="22" s="1"/>
  <c r="B765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X719" i="22" l="1"/>
  <c r="Y758" i="22"/>
  <c r="X767" i="22"/>
  <c r="Y767" i="22"/>
  <c r="Y786" i="22" s="1"/>
  <c r="Y762" i="22" s="1"/>
  <c r="B767" i="22"/>
  <c r="C337" i="19"/>
  <c r="C340" i="19" s="1"/>
  <c r="X300" i="19"/>
  <c r="B298" i="19"/>
  <c r="Y300" i="19"/>
  <c r="Y319" i="19" s="1"/>
  <c r="Y296" i="19" s="1"/>
  <c r="Y292" i="19"/>
  <c r="Y295" i="19" s="1"/>
  <c r="Y205" i="16"/>
  <c r="C814" i="22" l="1"/>
  <c r="C833" i="22" s="1"/>
  <c r="C810" i="22" s="1"/>
  <c r="Y761" i="22"/>
  <c r="Y763" i="22" s="1"/>
  <c r="Y297" i="19"/>
  <c r="B346" i="19" s="1"/>
  <c r="B254" i="16"/>
  <c r="C254" i="16"/>
  <c r="C273" i="16" s="1"/>
  <c r="C249" i="16" s="1"/>
  <c r="C250" i="16" s="1"/>
  <c r="Y245" i="16" s="1"/>
  <c r="X206" i="16"/>
  <c r="C806" i="22" l="1"/>
  <c r="C809" i="22" s="1"/>
  <c r="C811" i="22" s="1"/>
  <c r="X764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12" i="22" l="1"/>
  <c r="Y814" i="22"/>
  <c r="Y833" i="22" s="1"/>
  <c r="Y810" i="22" s="1"/>
  <c r="Y806" i="22"/>
  <c r="Y809" i="22" s="1"/>
  <c r="X814" i="22"/>
  <c r="C851" i="22"/>
  <c r="C854" i="22" s="1"/>
  <c r="Y250" i="16"/>
  <c r="C292" i="16" s="1"/>
  <c r="C295" i="16" s="1"/>
  <c r="B344" i="19"/>
  <c r="X346" i="19"/>
  <c r="C387" i="19"/>
  <c r="C401" i="19" s="1"/>
  <c r="C383" i="19" s="1"/>
  <c r="Y811" i="22" l="1"/>
  <c r="C860" i="22" s="1"/>
  <c r="C879" i="22" s="1"/>
  <c r="C855" i="22" s="1"/>
  <c r="C856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60" i="22" l="1"/>
  <c r="B858" i="22"/>
  <c r="X860" i="22"/>
  <c r="Y851" i="22"/>
  <c r="Y854" i="22" s="1"/>
  <c r="X812" i="22"/>
  <c r="Y860" i="22"/>
  <c r="Y879" i="22" s="1"/>
  <c r="Y855" i="22" s="1"/>
  <c r="Y85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08" i="22" l="1"/>
  <c r="C927" i="22" s="1"/>
  <c r="C904" i="22" s="1"/>
  <c r="X857" i="22"/>
  <c r="C900" i="22"/>
  <c r="C903" i="22" s="1"/>
  <c r="C905" i="22" s="1"/>
  <c r="Y908" i="22" s="1"/>
  <c r="Y927" i="22" s="1"/>
  <c r="Y904" i="22" s="1"/>
  <c r="Y384" i="19"/>
  <c r="B428" i="19" s="1"/>
  <c r="Y297" i="16"/>
  <c r="C337" i="16" s="1"/>
  <c r="C340" i="16" s="1"/>
  <c r="C945" i="22" l="1"/>
  <c r="C948" i="22" s="1"/>
  <c r="B906" i="22"/>
  <c r="Y900" i="22"/>
  <c r="Y903" i="22" s="1"/>
  <c r="Y905" i="22" s="1"/>
  <c r="C954" i="22" s="1"/>
  <c r="C973" i="22" s="1"/>
  <c r="C949" i="22" s="1"/>
  <c r="X908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B954" i="22" l="1"/>
  <c r="X906" i="22"/>
  <c r="C950" i="22"/>
  <c r="B952" i="22" s="1"/>
  <c r="Y945" i="22"/>
  <c r="Y948" i="22" s="1"/>
  <c r="X954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54" i="22" l="1"/>
  <c r="Y973" i="22" s="1"/>
  <c r="Y949" i="22" s="1"/>
  <c r="Y950" i="22" s="1"/>
  <c r="C993" i="22" s="1"/>
  <c r="C996" i="22" s="1"/>
  <c r="C1001" i="22"/>
  <c r="C1020" i="22" s="1"/>
  <c r="C997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51" i="22" l="1"/>
  <c r="C998" i="22"/>
  <c r="Y1001" i="22" s="1"/>
  <c r="Y1020" i="22" s="1"/>
  <c r="Y997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99" i="22" l="1"/>
  <c r="C1038" i="22"/>
  <c r="C1041" i="22" s="1"/>
  <c r="Y993" i="22"/>
  <c r="Y996" i="22" s="1"/>
  <c r="Y998" i="22" s="1"/>
  <c r="C1047" i="22" s="1"/>
  <c r="C1066" i="22" s="1"/>
  <c r="C1042" i="22" s="1"/>
  <c r="X1001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43" i="22" l="1"/>
  <c r="Y1047" i="22" s="1"/>
  <c r="Y1066" i="22" s="1"/>
  <c r="Y1042" i="22" s="1"/>
  <c r="X999" i="22"/>
  <c r="B1047" i="22"/>
  <c r="C518" i="19"/>
  <c r="C530" i="19" s="1"/>
  <c r="C513" i="19" s="1"/>
  <c r="C514" i="19" s="1"/>
  <c r="Y518" i="19" s="1"/>
  <c r="Y530" i="19" s="1"/>
  <c r="Y513" i="19" s="1"/>
  <c r="X470" i="19"/>
  <c r="Y390" i="16"/>
  <c r="X1047" i="22" l="1"/>
  <c r="Y1038" i="22"/>
  <c r="Y1041" i="22" s="1"/>
  <c r="Y1043" i="22" s="1"/>
  <c r="X1044" i="22" s="1"/>
  <c r="B1045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599" i="19" s="1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605" i="19" s="1"/>
  <c r="C624" i="19" s="1"/>
  <c r="C600" i="19" s="1"/>
  <c r="C601" i="19" s="1"/>
  <c r="Y605" i="19" s="1"/>
  <c r="Y624" i="19" s="1"/>
  <c r="Y600" i="19" s="1"/>
  <c r="C519" i="16"/>
  <c r="C522" i="16" s="1"/>
  <c r="X482" i="16"/>
  <c r="B480" i="16"/>
  <c r="Y482" i="16"/>
  <c r="Y501" i="16" s="1"/>
  <c r="Y478" i="16" s="1"/>
  <c r="Y474" i="16"/>
  <c r="Y477" i="16" s="1"/>
  <c r="X605" i="19" l="1"/>
  <c r="B603" i="19"/>
  <c r="X562" i="19"/>
  <c r="B605" i="19"/>
  <c r="Y596" i="19"/>
  <c r="C652" i="19" s="1"/>
  <c r="C671" i="19" s="1"/>
  <c r="C648" i="19" s="1"/>
  <c r="Y479" i="16"/>
  <c r="Y599" i="19" l="1"/>
  <c r="Y601" i="19" s="1"/>
  <c r="C644" i="19" s="1"/>
  <c r="C647" i="19" s="1"/>
  <c r="C649" i="19" s="1"/>
  <c r="B528" i="16"/>
  <c r="C528" i="16"/>
  <c r="C547" i="16" s="1"/>
  <c r="C523" i="16" s="1"/>
  <c r="C524" i="16" s="1"/>
  <c r="X480" i="16"/>
  <c r="X602" i="19" l="1"/>
  <c r="Y652" i="19"/>
  <c r="Y671" i="19" s="1"/>
  <c r="Y648" i="19" s="1"/>
  <c r="Y644" i="19"/>
  <c r="Y647" i="19" s="1"/>
  <c r="C689" i="19"/>
  <c r="C692" i="19" s="1"/>
  <c r="X652" i="19"/>
  <c r="B650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49" i="19"/>
  <c r="C698" i="19" s="1"/>
  <c r="C717" i="19" s="1"/>
  <c r="C693" i="19" s="1"/>
  <c r="C694" i="19" s="1"/>
  <c r="X650" i="19" l="1"/>
  <c r="C581" i="16"/>
  <c r="C600" i="16" s="1"/>
  <c r="C577" i="16" s="1"/>
  <c r="C578" i="16" s="1"/>
  <c r="X525" i="16"/>
  <c r="B698" i="19"/>
  <c r="Y698" i="19"/>
  <c r="Y717" i="19" s="1"/>
  <c r="Y693" i="19" s="1"/>
  <c r="B696" i="19"/>
  <c r="Y689" i="19"/>
  <c r="X698" i="19"/>
  <c r="C745" i="19" l="1"/>
  <c r="C764" i="19" s="1"/>
  <c r="C741" i="19" s="1"/>
  <c r="Y692" i="19"/>
  <c r="Y694" i="19" s="1"/>
  <c r="C618" i="16"/>
  <c r="C621" i="16" s="1"/>
  <c r="X581" i="16"/>
  <c r="B579" i="16"/>
  <c r="Y581" i="16"/>
  <c r="Y600" i="16" s="1"/>
  <c r="Y577" i="16" s="1"/>
  <c r="Y573" i="16"/>
  <c r="Y576" i="16" s="1"/>
  <c r="C737" i="19" l="1"/>
  <c r="C740" i="19" s="1"/>
  <c r="C742" i="19" s="1"/>
  <c r="X695" i="19"/>
  <c r="Y578" i="16"/>
  <c r="Y745" i="19" l="1"/>
  <c r="Y764" i="19" s="1"/>
  <c r="Y741" i="19" s="1"/>
  <c r="Y737" i="19"/>
  <c r="Y740" i="19" s="1"/>
  <c r="C782" i="19"/>
  <c r="C785" i="19" s="1"/>
  <c r="X745" i="19"/>
  <c r="B743" i="19"/>
  <c r="C627" i="16"/>
  <c r="C646" i="16" s="1"/>
  <c r="C622" i="16" s="1"/>
  <c r="C623" i="16" s="1"/>
  <c r="B627" i="16"/>
  <c r="X579" i="16"/>
  <c r="Y742" i="19" l="1"/>
  <c r="C791" i="19" s="1"/>
  <c r="C810" i="19" s="1"/>
  <c r="C786" i="19" s="1"/>
  <c r="C787" i="19" s="1"/>
  <c r="Y627" i="16"/>
  <c r="Y646" i="16" s="1"/>
  <c r="Y622" i="16" s="1"/>
  <c r="B625" i="16"/>
  <c r="X627" i="16"/>
  <c r="Y618" i="16"/>
  <c r="R13" i="15"/>
  <c r="Q13" i="15"/>
  <c r="X743" i="19" l="1"/>
  <c r="B791" i="19"/>
  <c r="Y791" i="19"/>
  <c r="Y810" i="19" s="1"/>
  <c r="Y786" i="19" s="1"/>
  <c r="B789" i="19"/>
  <c r="Y782" i="19"/>
  <c r="X791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38" i="19"/>
  <c r="C857" i="19" s="1"/>
  <c r="C834" i="19" s="1"/>
  <c r="Y785" i="19"/>
  <c r="Y787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30" i="19"/>
  <c r="C833" i="19" s="1"/>
  <c r="C835" i="19" s="1"/>
  <c r="X788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38" i="19"/>
  <c r="Y857" i="19" s="1"/>
  <c r="Y834" i="19" s="1"/>
  <c r="Y830" i="19"/>
  <c r="Y833" i="19" s="1"/>
  <c r="C875" i="19"/>
  <c r="C878" i="19" s="1"/>
  <c r="X838" i="19"/>
  <c r="B836" i="19"/>
  <c r="Y671" i="16"/>
  <c r="C720" i="16" s="1"/>
  <c r="C739" i="16" s="1"/>
  <c r="C715" i="16" s="1"/>
  <c r="C716" i="16" s="1"/>
  <c r="R26" i="1"/>
  <c r="Y835" i="19" l="1"/>
  <c r="C884" i="19" s="1"/>
  <c r="C903" i="19" s="1"/>
  <c r="C879" i="19" s="1"/>
  <c r="C880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36" i="19" l="1"/>
  <c r="B884" i="19"/>
  <c r="Y884" i="19"/>
  <c r="Y903" i="19" s="1"/>
  <c r="Y879" i="19" s="1"/>
  <c r="B882" i="19"/>
  <c r="Y875" i="19"/>
  <c r="Y878" i="19" s="1"/>
  <c r="X884" i="19"/>
  <c r="C767" i="16"/>
  <c r="C786" i="16" s="1"/>
  <c r="C763" i="16" s="1"/>
  <c r="Y714" i="16"/>
  <c r="Y716" i="16" s="1"/>
  <c r="Y11" i="13"/>
  <c r="C13" i="13"/>
  <c r="B14" i="13" s="1"/>
  <c r="C9" i="13"/>
  <c r="Y880" i="19" l="1"/>
  <c r="C932" i="19" s="1"/>
  <c r="C951" i="19" s="1"/>
  <c r="C928" i="19" s="1"/>
  <c r="Y16" i="13"/>
  <c r="Y35" i="13" s="1"/>
  <c r="Y12" i="13" s="1"/>
  <c r="Y13" i="13" s="1"/>
  <c r="C62" i="13" s="1"/>
  <c r="C77" i="13" s="1"/>
  <c r="C57" i="13" s="1"/>
  <c r="X16" i="13"/>
  <c r="C924" i="19"/>
  <c r="C927" i="19" s="1"/>
  <c r="C759" i="16"/>
  <c r="C762" i="16" s="1"/>
  <c r="C764" i="16" s="1"/>
  <c r="X717" i="16"/>
  <c r="C53" i="13"/>
  <c r="C56" i="13" s="1"/>
  <c r="X881" i="19" l="1"/>
  <c r="C929" i="19"/>
  <c r="Y924" i="19" s="1"/>
  <c r="Y927" i="19" s="1"/>
  <c r="X14" i="13"/>
  <c r="B62" i="13"/>
  <c r="C58" i="13"/>
  <c r="Y62" i="13" s="1"/>
  <c r="Y77" i="13" s="1"/>
  <c r="Y57" i="13" s="1"/>
  <c r="Y932" i="19"/>
  <c r="Y951" i="19" s="1"/>
  <c r="Y928" i="19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B930" i="19" l="1"/>
  <c r="C969" i="19"/>
  <c r="C972" i="19" s="1"/>
  <c r="Y929" i="19"/>
  <c r="C978" i="19" s="1"/>
  <c r="C997" i="19" s="1"/>
  <c r="C973" i="19" s="1"/>
  <c r="X932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30" i="19" l="1"/>
  <c r="C974" i="19"/>
  <c r="Y978" i="19" s="1"/>
  <c r="Y997" i="19" s="1"/>
  <c r="Y973" i="19" s="1"/>
  <c r="B978" i="19"/>
  <c r="X59" i="13"/>
  <c r="X765" i="16"/>
  <c r="B813" i="16"/>
  <c r="Y813" i="16"/>
  <c r="Y832" i="16" s="1"/>
  <c r="Y808" i="16" s="1"/>
  <c r="B811" i="16"/>
  <c r="Y804" i="16"/>
  <c r="X813" i="16"/>
  <c r="C107" i="13"/>
  <c r="X978" i="19" l="1"/>
  <c r="B976" i="19"/>
  <c r="Y969" i="19"/>
  <c r="C1025" i="19" s="1"/>
  <c r="C1044" i="19" s="1"/>
  <c r="C1021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72" i="19" l="1"/>
  <c r="Y974" i="19" s="1"/>
  <c r="C1017" i="19" s="1"/>
  <c r="C1020" i="19" s="1"/>
  <c r="C1022" i="19" s="1"/>
  <c r="C852" i="16"/>
  <c r="C855" i="16" s="1"/>
  <c r="C857" i="16" s="1"/>
  <c r="X810" i="16"/>
  <c r="Y107" i="13"/>
  <c r="X975" i="19" l="1"/>
  <c r="C142" i="13"/>
  <c r="C151" i="13" s="1"/>
  <c r="C137" i="13" s="1"/>
  <c r="C133" i="13"/>
  <c r="C136" i="13" s="1"/>
  <c r="Y1025" i="19"/>
  <c r="Y1044" i="19" s="1"/>
  <c r="Y1021" i="19" s="1"/>
  <c r="Y1017" i="19"/>
  <c r="Y1020" i="19" s="1"/>
  <c r="C1062" i="19"/>
  <c r="C1065" i="19" s="1"/>
  <c r="X1025" i="19"/>
  <c r="B1023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22" i="19"/>
  <c r="C1071" i="19" s="1"/>
  <c r="C1090" i="19" s="1"/>
  <c r="C1066" i="19" s="1"/>
  <c r="C1067" i="19" s="1"/>
  <c r="Y857" i="16"/>
  <c r="C906" i="16" s="1"/>
  <c r="C925" i="16" s="1"/>
  <c r="C901" i="16" s="1"/>
  <c r="C902" i="16" s="1"/>
  <c r="X1023" i="19" l="1"/>
  <c r="Y142" i="13"/>
  <c r="Y152" i="13" s="1"/>
  <c r="Y137" i="13" s="1"/>
  <c r="Y138" i="13" s="1"/>
  <c r="B140" i="13"/>
  <c r="X142" i="13"/>
  <c r="B1071" i="19"/>
  <c r="Y1071" i="19"/>
  <c r="Y1090" i="19" s="1"/>
  <c r="Y1066" i="19" s="1"/>
  <c r="B1069" i="19"/>
  <c r="Y1062" i="19"/>
  <c r="Y1065" i="19" s="1"/>
  <c r="X1071" i="19"/>
  <c r="X858" i="16"/>
  <c r="B906" i="16"/>
  <c r="Y906" i="16"/>
  <c r="Y925" i="16" s="1"/>
  <c r="Y901" i="16" s="1"/>
  <c r="B904" i="16"/>
  <c r="Y897" i="16"/>
  <c r="Y900" i="16" s="1"/>
  <c r="X906" i="16"/>
  <c r="Y1067" i="19" l="1"/>
  <c r="X1068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43" i="13" s="1"/>
  <c r="C538" i="13"/>
  <c r="C541" i="13" s="1"/>
  <c r="X503" i="13"/>
  <c r="B547" i="13"/>
  <c r="B545" i="13" l="1"/>
  <c r="Y541" i="13"/>
  <c r="Y547" i="13"/>
  <c r="Y560" i="13" s="1"/>
  <c r="Y542" i="13" s="1"/>
  <c r="X547" i="13"/>
  <c r="C579" i="13"/>
  <c r="C598" i="13" s="1"/>
  <c r="C575" i="13" s="1"/>
  <c r="Y543" i="13" l="1"/>
  <c r="X544" i="13" s="1"/>
  <c r="C571" i="13"/>
  <c r="C574" i="13" s="1"/>
  <c r="C576" i="13" s="1"/>
  <c r="X579" i="13" s="1"/>
  <c r="Y571" i="13" l="1"/>
  <c r="Y574" i="13" s="1"/>
  <c r="C616" i="13"/>
  <c r="C619" i="13" s="1"/>
  <c r="Y579" i="13"/>
  <c r="Y598" i="13" s="1"/>
  <c r="Y575" i="13" s="1"/>
  <c r="B577" i="13"/>
  <c r="Y576" i="13" l="1"/>
  <c r="C625" i="13" s="1"/>
  <c r="C644" i="13" s="1"/>
  <c r="C620" i="13" s="1"/>
  <c r="C621" i="13" s="1"/>
  <c r="X577" i="13" l="1"/>
  <c r="B625" i="13"/>
  <c r="B623" i="13"/>
  <c r="X625" i="13"/>
  <c r="Y625" i="13"/>
  <c r="Y644" i="13" s="1"/>
  <c r="Y620" i="13" s="1"/>
  <c r="Y616" i="13"/>
  <c r="C672" i="13" s="1"/>
  <c r="C691" i="13" s="1"/>
  <c r="C668" i="13" s="1"/>
  <c r="Y619" i="13" l="1"/>
  <c r="Y621" i="13" s="1"/>
  <c r="C664" i="13"/>
  <c r="C667" i="13" s="1"/>
  <c r="C669" i="13" s="1"/>
  <c r="X622" i="13"/>
  <c r="B670" i="13" l="1"/>
  <c r="Y664" i="13"/>
  <c r="Y667" i="13" s="1"/>
  <c r="X672" i="13"/>
  <c r="Y672" i="13"/>
  <c r="Y691" i="13" s="1"/>
  <c r="Y668" i="13" s="1"/>
  <c r="C709" i="13"/>
  <c r="C712" i="13" s="1"/>
  <c r="Y669" i="13" l="1"/>
  <c r="X670" i="13" l="1"/>
  <c r="C718" i="13"/>
  <c r="C737" i="13" s="1"/>
  <c r="C713" i="13" s="1"/>
  <c r="C714" i="13" s="1"/>
  <c r="B718" i="13"/>
  <c r="Y718" i="13" l="1"/>
  <c r="Y737" i="13" s="1"/>
  <c r="Y713" i="13" s="1"/>
  <c r="Y709" i="13"/>
  <c r="B716" i="13"/>
  <c r="X718" i="13"/>
  <c r="Y712" i="13" l="1"/>
  <c r="Y714" i="13" s="1"/>
  <c r="C765" i="13"/>
  <c r="C784" i="13" s="1"/>
  <c r="C761" i="13" s="1"/>
  <c r="X715" i="13" l="1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0" i="6"/>
  <c r="Y1042" i="6" s="1"/>
  <c r="R1050" i="6"/>
  <c r="C1042" i="6" s="1"/>
  <c r="AD1048" i="6"/>
  <c r="Y1033" i="6" s="1"/>
  <c r="H1048" i="6"/>
  <c r="C1033" i="6" s="1"/>
  <c r="AN1005" i="6"/>
  <c r="Y996" i="6" s="1"/>
  <c r="R1005" i="6"/>
  <c r="C996" i="6" s="1"/>
  <c r="AD1003" i="6"/>
  <c r="Y988" i="6" s="1"/>
  <c r="H1003" i="6"/>
  <c r="C988" i="6" s="1"/>
  <c r="B995" i="6"/>
  <c r="AN957" i="6"/>
  <c r="Y949" i="6" s="1"/>
  <c r="R957" i="6"/>
  <c r="C949" i="6" s="1"/>
  <c r="AD955" i="6"/>
  <c r="Y940" i="6" s="1"/>
  <c r="H955" i="6"/>
  <c r="C940" i="6" s="1"/>
  <c r="AN912" i="6"/>
  <c r="Y903" i="6" s="1"/>
  <c r="R912" i="6"/>
  <c r="C903" i="6" s="1"/>
  <c r="AD910" i="6"/>
  <c r="Y895" i="6" s="1"/>
  <c r="H910" i="6"/>
  <c r="C895" i="6" s="1"/>
  <c r="B902" i="6"/>
  <c r="AN863" i="6"/>
  <c r="Y855" i="6" s="1"/>
  <c r="R863" i="6"/>
  <c r="C855" i="6" s="1"/>
  <c r="AD861" i="6"/>
  <c r="Y846" i="6" s="1"/>
  <c r="H861" i="6"/>
  <c r="C846" i="6" s="1"/>
  <c r="AN818" i="6"/>
  <c r="Y809" i="6" s="1"/>
  <c r="R818" i="6"/>
  <c r="C809" i="6" s="1"/>
  <c r="AD816" i="6"/>
  <c r="Y801" i="6" s="1"/>
  <c r="H816" i="6"/>
  <c r="C801" i="6" s="1"/>
  <c r="B808" i="6"/>
  <c r="AN770" i="6"/>
  <c r="Y762" i="6" s="1"/>
  <c r="R770" i="6"/>
  <c r="C762" i="6" s="1"/>
  <c r="AD768" i="6"/>
  <c r="Y753" i="6" s="1"/>
  <c r="H768" i="6"/>
  <c r="C753" i="6" s="1"/>
  <c r="AN725" i="6"/>
  <c r="Y716" i="6" s="1"/>
  <c r="R725" i="6"/>
  <c r="C716" i="6" s="1"/>
  <c r="AD723" i="6"/>
  <c r="Y708" i="6" s="1"/>
  <c r="H723" i="6"/>
  <c r="C708" i="6" s="1"/>
  <c r="B715" i="6"/>
  <c r="AN677" i="6"/>
  <c r="Y669" i="6" s="1"/>
  <c r="R677" i="6"/>
  <c r="C669" i="6" s="1"/>
  <c r="AD675" i="6"/>
  <c r="Y660" i="6" s="1"/>
  <c r="H675" i="6"/>
  <c r="C660" i="6" s="1"/>
  <c r="AN632" i="6"/>
  <c r="Y623" i="6" s="1"/>
  <c r="R632" i="6"/>
  <c r="C623" i="6" s="1"/>
  <c r="AD630" i="6"/>
  <c r="Y615" i="6" s="1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1" i="5"/>
  <c r="Y1033" i="5" s="1"/>
  <c r="R1041" i="5"/>
  <c r="C1033" i="5" s="1"/>
  <c r="AD1039" i="5"/>
  <c r="Y1024" i="5" s="1"/>
  <c r="H1039" i="5"/>
  <c r="C1024" i="5" s="1"/>
  <c r="AN996" i="5"/>
  <c r="Y987" i="5" s="1"/>
  <c r="R996" i="5"/>
  <c r="C987" i="5" s="1"/>
  <c r="AD994" i="5"/>
  <c r="Y979" i="5" s="1"/>
  <c r="H994" i="5"/>
  <c r="C979" i="5" s="1"/>
  <c r="B986" i="5"/>
  <c r="AN948" i="5"/>
  <c r="Y940" i="5" s="1"/>
  <c r="R948" i="5"/>
  <c r="C940" i="5" s="1"/>
  <c r="AD946" i="5"/>
  <c r="Y931" i="5" s="1"/>
  <c r="H946" i="5"/>
  <c r="C931" i="5" s="1"/>
  <c r="AN903" i="5"/>
  <c r="Y894" i="5" s="1"/>
  <c r="R903" i="5"/>
  <c r="C894" i="5" s="1"/>
  <c r="AD901" i="5"/>
  <c r="Y886" i="5" s="1"/>
  <c r="H901" i="5"/>
  <c r="C886" i="5" s="1"/>
  <c r="B893" i="5"/>
  <c r="AN854" i="5"/>
  <c r="Y846" i="5" s="1"/>
  <c r="R854" i="5"/>
  <c r="C846" i="5" s="1"/>
  <c r="AD852" i="5"/>
  <c r="Y837" i="5" s="1"/>
  <c r="H852" i="5"/>
  <c r="C837" i="5" s="1"/>
  <c r="AN809" i="5"/>
  <c r="Y800" i="5" s="1"/>
  <c r="R809" i="5"/>
  <c r="C800" i="5" s="1"/>
  <c r="AD807" i="5"/>
  <c r="Y792" i="5" s="1"/>
  <c r="H807" i="5"/>
  <c r="C792" i="5" s="1"/>
  <c r="B799" i="5"/>
  <c r="AN761" i="5"/>
  <c r="Y753" i="5" s="1"/>
  <c r="R761" i="5"/>
  <c r="C753" i="5" s="1"/>
  <c r="AD759" i="5"/>
  <c r="Y744" i="5" s="1"/>
  <c r="H759" i="5"/>
  <c r="C744" i="5" s="1"/>
  <c r="AN716" i="5"/>
  <c r="Y707" i="5" s="1"/>
  <c r="R716" i="5"/>
  <c r="C707" i="5" s="1"/>
  <c r="AD714" i="5"/>
  <c r="Y699" i="5" s="1"/>
  <c r="H714" i="5"/>
  <c r="C699" i="5" s="1"/>
  <c r="B706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9" i="4"/>
  <c r="Y1041" i="4" s="1"/>
  <c r="R1049" i="4"/>
  <c r="C1041" i="4" s="1"/>
  <c r="AD1047" i="4"/>
  <c r="Y1032" i="4" s="1"/>
  <c r="H1047" i="4"/>
  <c r="C1032" i="4" s="1"/>
  <c r="AN1004" i="4"/>
  <c r="Y995" i="4" s="1"/>
  <c r="R1004" i="4"/>
  <c r="C995" i="4" s="1"/>
  <c r="AD1002" i="4"/>
  <c r="Y987" i="4" s="1"/>
  <c r="H1002" i="4"/>
  <c r="C987" i="4" s="1"/>
  <c r="B994" i="4"/>
  <c r="AN956" i="4"/>
  <c r="Y948" i="4" s="1"/>
  <c r="R956" i="4"/>
  <c r="C948" i="4" s="1"/>
  <c r="AD954" i="4"/>
  <c r="Y939" i="4" s="1"/>
  <c r="H954" i="4"/>
  <c r="C939" i="4" s="1"/>
  <c r="AN911" i="4"/>
  <c r="Y902" i="4" s="1"/>
  <c r="R911" i="4"/>
  <c r="C902" i="4" s="1"/>
  <c r="AD909" i="4"/>
  <c r="Y894" i="4" s="1"/>
  <c r="H909" i="4"/>
  <c r="C894" i="4" s="1"/>
  <c r="B901" i="4"/>
  <c r="AN862" i="4"/>
  <c r="Y854" i="4" s="1"/>
  <c r="R862" i="4"/>
  <c r="C854" i="4" s="1"/>
  <c r="AD860" i="4"/>
  <c r="Y845" i="4" s="1"/>
  <c r="H860" i="4"/>
  <c r="C845" i="4" s="1"/>
  <c r="AN817" i="4"/>
  <c r="Y808" i="4" s="1"/>
  <c r="R817" i="4"/>
  <c r="C808" i="4" s="1"/>
  <c r="AD815" i="4"/>
  <c r="Y800" i="4" s="1"/>
  <c r="H815" i="4"/>
  <c r="C800" i="4" s="1"/>
  <c r="B807" i="4"/>
  <c r="AN769" i="4"/>
  <c r="Y761" i="4" s="1"/>
  <c r="R769" i="4"/>
  <c r="C761" i="4" s="1"/>
  <c r="AD767" i="4"/>
  <c r="Y752" i="4" s="1"/>
  <c r="H767" i="4"/>
  <c r="C752" i="4" s="1"/>
  <c r="AN724" i="4"/>
  <c r="Y715" i="4" s="1"/>
  <c r="R724" i="4"/>
  <c r="C715" i="4" s="1"/>
  <c r="AD722" i="4"/>
  <c r="Y707" i="4" s="1"/>
  <c r="H722" i="4"/>
  <c r="C707" i="4" s="1"/>
  <c r="B714" i="4"/>
  <c r="AN676" i="4"/>
  <c r="Y668" i="4" s="1"/>
  <c r="R676" i="4"/>
  <c r="C668" i="4" s="1"/>
  <c r="AD674" i="4"/>
  <c r="Y659" i="4" s="1"/>
  <c r="H674" i="4"/>
  <c r="C659" i="4" s="1"/>
  <c r="AN631" i="4"/>
  <c r="Y622" i="4" s="1"/>
  <c r="R631" i="4"/>
  <c r="C622" i="4" s="1"/>
  <c r="AD629" i="4"/>
  <c r="Y614" i="4" s="1"/>
  <c r="H629" i="4"/>
  <c r="C614" i="4" s="1"/>
  <c r="B621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H663" i="2"/>
  <c r="C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68" i="1"/>
  <c r="Y1060" i="1" s="1"/>
  <c r="R1068" i="1"/>
  <c r="C1060" i="1" s="1"/>
  <c r="AD1066" i="1"/>
  <c r="Y1051" i="1" s="1"/>
  <c r="H1066" i="1"/>
  <c r="C1051" i="1" s="1"/>
  <c r="AN1023" i="1"/>
  <c r="Y1014" i="1" s="1"/>
  <c r="R1023" i="1"/>
  <c r="C1014" i="1" s="1"/>
  <c r="AD1021" i="1"/>
  <c r="Y1006" i="1" s="1"/>
  <c r="H1021" i="1"/>
  <c r="C1006" i="1" s="1"/>
  <c r="B1013" i="1"/>
  <c r="AN975" i="1"/>
  <c r="Y967" i="1" s="1"/>
  <c r="R975" i="1"/>
  <c r="C967" i="1" s="1"/>
  <c r="AD973" i="1"/>
  <c r="Y958" i="1" s="1"/>
  <c r="H973" i="1"/>
  <c r="C958" i="1" s="1"/>
  <c r="AN930" i="1"/>
  <c r="Y921" i="1" s="1"/>
  <c r="R930" i="1"/>
  <c r="C921" i="1" s="1"/>
  <c r="AD928" i="1"/>
  <c r="Y913" i="1" s="1"/>
  <c r="H928" i="1"/>
  <c r="C913" i="1" s="1"/>
  <c r="B920" i="1"/>
  <c r="AN881" i="1"/>
  <c r="Y873" i="1" s="1"/>
  <c r="R881" i="1"/>
  <c r="C873" i="1" s="1"/>
  <c r="AD879" i="1"/>
  <c r="Y864" i="1" s="1"/>
  <c r="H879" i="1"/>
  <c r="C864" i="1" s="1"/>
  <c r="AN836" i="1"/>
  <c r="Y827" i="1" s="1"/>
  <c r="R836" i="1"/>
  <c r="C827" i="1" s="1"/>
  <c r="AD834" i="1"/>
  <c r="Y819" i="1" s="1"/>
  <c r="H834" i="1"/>
  <c r="C819" i="1" s="1"/>
  <c r="B826" i="1"/>
  <c r="AN788" i="1"/>
  <c r="Y780" i="1" s="1"/>
  <c r="R788" i="1"/>
  <c r="C780" i="1" s="1"/>
  <c r="AD786" i="1"/>
  <c r="Y771" i="1" s="1"/>
  <c r="H786" i="1"/>
  <c r="C771" i="1" s="1"/>
  <c r="AN743" i="1"/>
  <c r="Y734" i="1" s="1"/>
  <c r="R743" i="1"/>
  <c r="C734" i="1" s="1"/>
  <c r="AD741" i="1"/>
  <c r="Y726" i="1" s="1"/>
  <c r="H741" i="1"/>
  <c r="C726" i="1" s="1"/>
  <c r="B733" i="1"/>
  <c r="AN695" i="1"/>
  <c r="Y687" i="1" s="1"/>
  <c r="R695" i="1"/>
  <c r="C687" i="1" s="1"/>
  <c r="AD693" i="1"/>
  <c r="Y678" i="1" s="1"/>
  <c r="H693" i="1"/>
  <c r="C678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141" i="2"/>
  <c r="C184" i="2" s="1"/>
  <c r="C203" i="2" s="1"/>
  <c r="C180" i="2" s="1"/>
  <c r="C176" i="2"/>
  <c r="C179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181" i="2" l="1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B182" i="2" l="1"/>
  <c r="X184" i="2"/>
  <c r="X193" i="7"/>
  <c r="Y230" i="8"/>
  <c r="Y233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X346" i="11"/>
  <c r="B344" i="1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289" i="9" l="1"/>
  <c r="X291" i="9"/>
  <c r="Y291" i="9"/>
  <c r="Y310" i="9" s="1"/>
  <c r="Y287" i="9" s="1"/>
  <c r="X274" i="4"/>
  <c r="Y337" i="1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06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361" i="2" l="1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66" i="2" l="1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C404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399" i="2" l="1"/>
  <c r="Y402" i="2" s="1"/>
  <c r="Y404" i="2" s="1"/>
  <c r="X405" i="2" s="1"/>
  <c r="Y408" i="2"/>
  <c r="Y423" i="2" s="1"/>
  <c r="Y403" i="2" s="1"/>
  <c r="X408" i="2"/>
  <c r="B406" i="2"/>
  <c r="Y474" i="7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Y465" i="8" l="1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X491" i="4" l="1"/>
  <c r="Y482" i="4"/>
  <c r="Y485" i="4" s="1"/>
  <c r="X589" i="11"/>
  <c r="Y589" i="11"/>
  <c r="Y608" i="11" s="1"/>
  <c r="Y585" i="11" s="1"/>
  <c r="C626" i="11"/>
  <c r="C629" i="11" s="1"/>
  <c r="Y581" i="11"/>
  <c r="Y584" i="11" s="1"/>
  <c r="B587" i="11"/>
  <c r="Y491" i="4"/>
  <c r="Y504" i="4" s="1"/>
  <c r="Y486" i="4" s="1"/>
  <c r="Y487" i="4" s="1"/>
  <c r="Y586" i="11"/>
  <c r="B635" i="11" s="1"/>
  <c r="C474" i="5"/>
  <c r="C477" i="5" s="1"/>
  <c r="B492" i="6"/>
  <c r="C483" i="6"/>
  <c r="C486" i="6" s="1"/>
  <c r="X453" i="6"/>
  <c r="Y441" i="2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X488" i="4" l="1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X442" i="2"/>
  <c r="C474" i="2"/>
  <c r="C477" i="2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3" i="2"/>
  <c r="C494" i="2" s="1"/>
  <c r="C478" i="2" s="1"/>
  <c r="B483" i="2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C533" i="4" l="1"/>
  <c r="B534" i="4" s="1"/>
  <c r="Y629" i="11"/>
  <c r="Y631" i="11" s="1"/>
  <c r="C674" i="11" s="1"/>
  <c r="C677" i="11" s="1"/>
  <c r="C679" i="11" s="1"/>
  <c r="X682" i="11" s="1"/>
  <c r="Y483" i="6"/>
  <c r="Y486" i="6" s="1"/>
  <c r="Y488" i="6" s="1"/>
  <c r="C479" i="2"/>
  <c r="X483" i="2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600" i="9" s="1"/>
  <c r="C619" i="9" s="1"/>
  <c r="C595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B481" i="2" l="1"/>
  <c r="X536" i="4"/>
  <c r="Y483" i="2"/>
  <c r="Y494" i="2" s="1"/>
  <c r="Y478" i="2" s="1"/>
  <c r="Y474" i="2"/>
  <c r="Y477" i="2" s="1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9" i="11"/>
  <c r="C722" i="11" s="1"/>
  <c r="Y682" i="11"/>
  <c r="Y701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79" i="2" l="1"/>
  <c r="C517" i="2" s="1"/>
  <c r="C520" i="2" s="1"/>
  <c r="Y533" i="4"/>
  <c r="Y679" i="11"/>
  <c r="C728" i="11" s="1"/>
  <c r="C747" i="11" s="1"/>
  <c r="C723" i="11" s="1"/>
  <c r="C724" i="11" s="1"/>
  <c r="C530" i="6"/>
  <c r="X534" i="4"/>
  <c r="B578" i="4"/>
  <c r="X480" i="2"/>
  <c r="Y520" i="5"/>
  <c r="Y523" i="5" s="1"/>
  <c r="Y525" i="5" s="1"/>
  <c r="C561" i="5" s="1"/>
  <c r="C564" i="5" s="1"/>
  <c r="X528" i="5"/>
  <c r="B526" i="5"/>
  <c r="X680" i="11"/>
  <c r="B728" i="1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C578" i="4" l="1"/>
  <c r="C593" i="4" s="1"/>
  <c r="C573" i="4" s="1"/>
  <c r="C569" i="4"/>
  <c r="C572" i="4" s="1"/>
  <c r="C525" i="2"/>
  <c r="C541" i="2" s="1"/>
  <c r="C521" i="2" s="1"/>
  <c r="C522" i="2" s="1"/>
  <c r="X525" i="2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C574" i="4" l="1"/>
  <c r="B523" i="2"/>
  <c r="Y525" i="2"/>
  <c r="Y541" i="2" s="1"/>
  <c r="Y521" i="2" s="1"/>
  <c r="Y517" i="2"/>
  <c r="Y520" i="2" s="1"/>
  <c r="Y530" i="6"/>
  <c r="C567" i="6" s="1"/>
  <c r="C570" i="6" s="1"/>
  <c r="Y522" i="2"/>
  <c r="B568" i="5"/>
  <c r="Y570" i="5"/>
  <c r="Y585" i="5" s="1"/>
  <c r="Y565" i="5" s="1"/>
  <c r="X570" i="5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B576" i="4" l="1"/>
  <c r="Y569" i="4"/>
  <c r="Y578" i="4"/>
  <c r="Y593" i="4" s="1"/>
  <c r="Y573" i="4" s="1"/>
  <c r="X578" i="4"/>
  <c r="B565" i="2"/>
  <c r="C556" i="2"/>
  <c r="C559" i="2" s="1"/>
  <c r="B576" i="6"/>
  <c r="C576" i="6"/>
  <c r="C594" i="6" s="1"/>
  <c r="C571" i="6" s="1"/>
  <c r="C572" i="6" s="1"/>
  <c r="X531" i="6"/>
  <c r="X523" i="2"/>
  <c r="C565" i="2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2" i="4" l="1"/>
  <c r="Y574" i="4" s="1"/>
  <c r="C582" i="2"/>
  <c r="C560" i="2" s="1"/>
  <c r="C561" i="2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C613" i="4" l="1"/>
  <c r="C616" i="4" s="1"/>
  <c r="X575" i="4"/>
  <c r="B563" i="2"/>
  <c r="Y565" i="2"/>
  <c r="Y582" i="2" s="1"/>
  <c r="Y560" i="2" s="1"/>
  <c r="X565" i="2"/>
  <c r="C629" i="2"/>
  <c r="C606" i="2" s="1"/>
  <c r="Y570" i="6"/>
  <c r="Y572" i="6" s="1"/>
  <c r="C641" i="6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C650" i="5"/>
  <c r="C653" i="5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Y561" i="2" l="1"/>
  <c r="X562" i="2" s="1"/>
  <c r="X573" i="6"/>
  <c r="C614" i="6"/>
  <c r="C617" i="6" s="1"/>
  <c r="C619" i="6" s="1"/>
  <c r="C605" i="2"/>
  <c r="C607" i="2" s="1"/>
  <c r="C647" i="2" s="1"/>
  <c r="C650" i="2" s="1"/>
  <c r="Y333" i="1"/>
  <c r="C376" i="1" s="1"/>
  <c r="C379" i="1" s="1"/>
  <c r="Y610" i="5"/>
  <c r="C659" i="5" s="1"/>
  <c r="C678" i="5" s="1"/>
  <c r="C654" i="5" s="1"/>
  <c r="C655" i="5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Y622" i="6" l="1"/>
  <c r="Y641" i="6" s="1"/>
  <c r="Y618" i="6" s="1"/>
  <c r="C659" i="6"/>
  <c r="C662" i="6" s="1"/>
  <c r="X622" i="6"/>
  <c r="B620" i="6"/>
  <c r="Y614" i="6"/>
  <c r="Y617" i="6" s="1"/>
  <c r="X610" i="2"/>
  <c r="Y610" i="2"/>
  <c r="Y629" i="2" s="1"/>
  <c r="Y606" i="2" s="1"/>
  <c r="Y602" i="2"/>
  <c r="Y605" i="2" s="1"/>
  <c r="B608" i="2"/>
  <c r="C384" i="1"/>
  <c r="C398" i="1" s="1"/>
  <c r="C380" i="1" s="1"/>
  <c r="C381" i="1" s="1"/>
  <c r="X334" i="1"/>
  <c r="X611" i="5"/>
  <c r="B659" i="5"/>
  <c r="B657" i="5"/>
  <c r="Y650" i="5"/>
  <c r="Y659" i="5"/>
  <c r="Y678" i="5" s="1"/>
  <c r="Y654" i="5" s="1"/>
  <c r="X659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Y619" i="6" l="1"/>
  <c r="C668" i="6" s="1"/>
  <c r="C687" i="6" s="1"/>
  <c r="C663" i="6" s="1"/>
  <c r="C664" i="6" s="1"/>
  <c r="Y607" i="2"/>
  <c r="C656" i="2" s="1"/>
  <c r="C675" i="2" s="1"/>
  <c r="C651" i="2" s="1"/>
  <c r="C652" i="2" s="1"/>
  <c r="B654" i="2" s="1"/>
  <c r="Y384" i="1"/>
  <c r="Y398" i="1" s="1"/>
  <c r="Y380" i="1" s="1"/>
  <c r="X384" i="1"/>
  <c r="Y376" i="1"/>
  <c r="Y379" i="1" s="1"/>
  <c r="B382" i="1"/>
  <c r="C706" i="5"/>
  <c r="C725" i="5" s="1"/>
  <c r="C702" i="5" s="1"/>
  <c r="Y653" i="5"/>
  <c r="Y655" i="5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X620" i="6" l="1"/>
  <c r="B668" i="6"/>
  <c r="Y668" i="6"/>
  <c r="Y687" i="6" s="1"/>
  <c r="Y663" i="6" s="1"/>
  <c r="B666" i="6"/>
  <c r="Y659" i="6"/>
  <c r="X668" i="6"/>
  <c r="Y647" i="2"/>
  <c r="C703" i="2" s="1"/>
  <c r="C722" i="2" s="1"/>
  <c r="C699" i="2" s="1"/>
  <c r="B656" i="2"/>
  <c r="X608" i="2"/>
  <c r="Y656" i="2"/>
  <c r="Y675" i="2" s="1"/>
  <c r="Y651" i="2" s="1"/>
  <c r="X656" i="2"/>
  <c r="Y381" i="1"/>
  <c r="X382" i="1" s="1"/>
  <c r="C698" i="5"/>
  <c r="C701" i="5" s="1"/>
  <c r="C703" i="5" s="1"/>
  <c r="X656" i="5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Y662" i="6" l="1"/>
  <c r="Y664" i="6" s="1"/>
  <c r="C715" i="6"/>
  <c r="C734" i="6" s="1"/>
  <c r="C711" i="6" s="1"/>
  <c r="Y650" i="2"/>
  <c r="Y652" i="2" s="1"/>
  <c r="C695" i="2" s="1"/>
  <c r="C698" i="2" s="1"/>
  <c r="C700" i="2" s="1"/>
  <c r="C425" i="1"/>
  <c r="C438" i="1" s="1"/>
  <c r="C420" i="1" s="1"/>
  <c r="C416" i="1"/>
  <c r="C419" i="1" s="1"/>
  <c r="B425" i="1"/>
  <c r="X706" i="5"/>
  <c r="C743" i="5"/>
  <c r="C746" i="5" s="1"/>
  <c r="Y706" i="5"/>
  <c r="Y725" i="5" s="1"/>
  <c r="Y702" i="5" s="1"/>
  <c r="B704" i="5"/>
  <c r="Y698" i="5"/>
  <c r="Y701" i="5" s="1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C707" i="6" l="1"/>
  <c r="C710" i="6" s="1"/>
  <c r="C712" i="6" s="1"/>
  <c r="X665" i="6"/>
  <c r="X653" i="2"/>
  <c r="C421" i="1"/>
  <c r="Y703" i="5"/>
  <c r="X704" i="5" s="1"/>
  <c r="Y703" i="2"/>
  <c r="Y722" i="2" s="1"/>
  <c r="Y699" i="2" s="1"/>
  <c r="C740" i="2"/>
  <c r="C743" i="2" s="1"/>
  <c r="B701" i="2"/>
  <c r="X703" i="2"/>
  <c r="Y695" i="2"/>
  <c r="Y698" i="2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07" i="6" l="1"/>
  <c r="Y710" i="6" s="1"/>
  <c r="Y715" i="6"/>
  <c r="Y734" i="6" s="1"/>
  <c r="Y711" i="6" s="1"/>
  <c r="X715" i="6"/>
  <c r="C752" i="6"/>
  <c r="C755" i="6" s="1"/>
  <c r="B713" i="6"/>
  <c r="Y700" i="2"/>
  <c r="B749" i="2" s="1"/>
  <c r="Y425" i="1"/>
  <c r="Y438" i="1" s="1"/>
  <c r="Y420" i="1" s="1"/>
  <c r="X425" i="1"/>
  <c r="Y419" i="1"/>
  <c r="B423" i="1"/>
  <c r="B752" i="5"/>
  <c r="C752" i="5"/>
  <c r="C771" i="5" s="1"/>
  <c r="C747" i="5" s="1"/>
  <c r="C748" i="5" s="1"/>
  <c r="Y752" i="5" s="1"/>
  <c r="Y771" i="5" s="1"/>
  <c r="Y747" i="5" s="1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712" i="6" l="1"/>
  <c r="Y421" i="1"/>
  <c r="X422" i="1" s="1"/>
  <c r="X701" i="2"/>
  <c r="C749" i="2"/>
  <c r="C768" i="2" s="1"/>
  <c r="C744" i="2" s="1"/>
  <c r="C745" i="2" s="1"/>
  <c r="Y749" i="2" s="1"/>
  <c r="Y768" i="2" s="1"/>
  <c r="Y744" i="2" s="1"/>
  <c r="Y743" i="5"/>
  <c r="Y746" i="5" s="1"/>
  <c r="Y748" i="5" s="1"/>
  <c r="B750" i="5"/>
  <c r="X752" i="5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X713" i="6" l="1"/>
  <c r="C761" i="6"/>
  <c r="C780" i="6" s="1"/>
  <c r="C756" i="6" s="1"/>
  <c r="C757" i="6" s="1"/>
  <c r="B761" i="6"/>
  <c r="C462" i="1"/>
  <c r="C465" i="1" s="1"/>
  <c r="C470" i="1"/>
  <c r="C484" i="1" s="1"/>
  <c r="C466" i="1" s="1"/>
  <c r="X749" i="2"/>
  <c r="Y740" i="2"/>
  <c r="C796" i="2" s="1"/>
  <c r="C815" i="2" s="1"/>
  <c r="C792" i="2" s="1"/>
  <c r="B747" i="2"/>
  <c r="C799" i="5"/>
  <c r="C818" i="5" s="1"/>
  <c r="C795" i="5" s="1"/>
  <c r="C954" i="11"/>
  <c r="C957" i="11" s="1"/>
  <c r="C959" i="11" s="1"/>
  <c r="X749" i="5"/>
  <c r="C791" i="5"/>
  <c r="C794" i="5" s="1"/>
  <c r="X911" i="11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Y752" i="6" l="1"/>
  <c r="B759" i="6"/>
  <c r="X761" i="6"/>
  <c r="Y761" i="6"/>
  <c r="Y780" i="6" s="1"/>
  <c r="Y756" i="6" s="1"/>
  <c r="C467" i="1"/>
  <c r="B468" i="1" s="1"/>
  <c r="Y743" i="2"/>
  <c r="Y745" i="2" s="1"/>
  <c r="C788" i="2" s="1"/>
  <c r="C791" i="2" s="1"/>
  <c r="C793" i="2" s="1"/>
  <c r="C796" i="5"/>
  <c r="X799" i="5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C808" i="6" l="1"/>
  <c r="C827" i="6" s="1"/>
  <c r="C804" i="6" s="1"/>
  <c r="Y755" i="6"/>
  <c r="Y757" i="6" s="1"/>
  <c r="X470" i="1"/>
  <c r="Y470" i="1"/>
  <c r="Y484" i="1" s="1"/>
  <c r="Y466" i="1" s="1"/>
  <c r="Y462" i="1"/>
  <c r="Y465" i="1" s="1"/>
  <c r="X746" i="2"/>
  <c r="Y799" i="5"/>
  <c r="Y818" i="5" s="1"/>
  <c r="Y795" i="5" s="1"/>
  <c r="Y791" i="5"/>
  <c r="Y794" i="5" s="1"/>
  <c r="B797" i="5"/>
  <c r="C836" i="5"/>
  <c r="C839" i="5" s="1"/>
  <c r="C885" i="8"/>
  <c r="C904" i="8" s="1"/>
  <c r="C880" i="8" s="1"/>
  <c r="C881" i="8" s="1"/>
  <c r="B883" i="8" s="1"/>
  <c r="Y796" i="2"/>
  <c r="Y815" i="2" s="1"/>
  <c r="Y792" i="2" s="1"/>
  <c r="C833" i="2"/>
  <c r="C836" i="2" s="1"/>
  <c r="B794" i="2"/>
  <c r="Y788" i="2"/>
  <c r="Y791" i="2" s="1"/>
  <c r="X796" i="2"/>
  <c r="B885" i="8"/>
  <c r="X853" i="7"/>
  <c r="B901" i="7"/>
  <c r="Y901" i="7"/>
  <c r="Y920" i="7" s="1"/>
  <c r="Y896" i="7" s="1"/>
  <c r="B899" i="7"/>
  <c r="Y892" i="7"/>
  <c r="Y895" i="7" s="1"/>
  <c r="X901" i="7"/>
  <c r="Y959" i="11"/>
  <c r="C800" i="6" l="1"/>
  <c r="C803" i="6" s="1"/>
  <c r="C805" i="6" s="1"/>
  <c r="X758" i="6"/>
  <c r="Y467" i="1"/>
  <c r="Y885" i="8"/>
  <c r="Y904" i="8" s="1"/>
  <c r="Y880" i="8" s="1"/>
  <c r="Y796" i="5"/>
  <c r="B845" i="5" s="1"/>
  <c r="Y876" i="8"/>
  <c r="Y879" i="8" s="1"/>
  <c r="X885" i="8"/>
  <c r="Y793" i="2"/>
  <c r="X794" i="2" s="1"/>
  <c r="Y897" i="7"/>
  <c r="C941" i="7" s="1"/>
  <c r="C944" i="7" s="1"/>
  <c r="C1008" i="11"/>
  <c r="C1027" i="11" s="1"/>
  <c r="C1003" i="11" s="1"/>
  <c r="C1004" i="11" s="1"/>
  <c r="X960" i="11"/>
  <c r="B1008" i="11"/>
  <c r="Y800" i="6" l="1"/>
  <c r="Y803" i="6" s="1"/>
  <c r="B806" i="6"/>
  <c r="Y808" i="6"/>
  <c r="Y827" i="6" s="1"/>
  <c r="Y804" i="6" s="1"/>
  <c r="C845" i="6"/>
  <c r="C848" i="6" s="1"/>
  <c r="X808" i="6"/>
  <c r="Y881" i="8"/>
  <c r="X882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7" i="5"/>
  <c r="C845" i="5"/>
  <c r="C864" i="5" s="1"/>
  <c r="C840" i="5" s="1"/>
  <c r="C841" i="5" s="1"/>
  <c r="Y845" i="5" s="1"/>
  <c r="Y864" i="5" s="1"/>
  <c r="Y840" i="5" s="1"/>
  <c r="C842" i="2"/>
  <c r="C861" i="2" s="1"/>
  <c r="C837" i="2" s="1"/>
  <c r="C838" i="2" s="1"/>
  <c r="X842" i="2" s="1"/>
  <c r="B842" i="2"/>
  <c r="X898" i="7"/>
  <c r="Y1008" i="11"/>
  <c r="Y1027" i="11" s="1"/>
  <c r="Y1003" i="11" s="1"/>
  <c r="B1006" i="11"/>
  <c r="Y999" i="11"/>
  <c r="X1008" i="11"/>
  <c r="C925" i="8" l="1"/>
  <c r="C928" i="8" s="1"/>
  <c r="C933" i="8"/>
  <c r="C952" i="8" s="1"/>
  <c r="C929" i="8" s="1"/>
  <c r="Y805" i="6"/>
  <c r="C505" i="1"/>
  <c r="X509" i="1" s="1"/>
  <c r="C930" i="8"/>
  <c r="Y925" i="8" s="1"/>
  <c r="Y928" i="8" s="1"/>
  <c r="Y836" i="5"/>
  <c r="Y839" i="5" s="1"/>
  <c r="Y841" i="5" s="1"/>
  <c r="C893" i="5" s="1"/>
  <c r="C912" i="5" s="1"/>
  <c r="C889" i="5" s="1"/>
  <c r="X845" i="5"/>
  <c r="B843" i="5"/>
  <c r="B840" i="2"/>
  <c r="Y842" i="2"/>
  <c r="Y861" i="2" s="1"/>
  <c r="Y837" i="2" s="1"/>
  <c r="Y833" i="2"/>
  <c r="Y836" i="2" s="1"/>
  <c r="B947" i="7"/>
  <c r="Y949" i="7"/>
  <c r="Y968" i="7" s="1"/>
  <c r="Y945" i="7" s="1"/>
  <c r="Y946" i="7" s="1"/>
  <c r="X949" i="7"/>
  <c r="C986" i="7"/>
  <c r="C989" i="7" s="1"/>
  <c r="C1055" i="11"/>
  <c r="C1074" i="11" s="1"/>
  <c r="C1051" i="11" s="1"/>
  <c r="Y1002" i="11"/>
  <c r="Y1004" i="11" s="1"/>
  <c r="X806" i="6" l="1"/>
  <c r="B854" i="6"/>
  <c r="C854" i="6"/>
  <c r="C873" i="6" s="1"/>
  <c r="C849" i="6" s="1"/>
  <c r="C850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85" i="5"/>
  <c r="C888" i="5" s="1"/>
  <c r="C890" i="5" s="1"/>
  <c r="X893" i="5" s="1"/>
  <c r="X842" i="5"/>
  <c r="Y838" i="2"/>
  <c r="C890" i="2" s="1"/>
  <c r="C909" i="2" s="1"/>
  <c r="C886" i="2" s="1"/>
  <c r="C995" i="7"/>
  <c r="C1014" i="7" s="1"/>
  <c r="C990" i="7" s="1"/>
  <c r="C991" i="7" s="1"/>
  <c r="X947" i="7"/>
  <c r="B995" i="7"/>
  <c r="C1047" i="11"/>
  <c r="C1050" i="11" s="1"/>
  <c r="C1052" i="11" s="1"/>
  <c r="X1005" i="11"/>
  <c r="B852" i="6" l="1"/>
  <c r="Y845" i="6"/>
  <c r="Y848" i="6" s="1"/>
  <c r="Y854" i="6"/>
  <c r="Y873" i="6" s="1"/>
  <c r="Y849" i="6" s="1"/>
  <c r="X854" i="6"/>
  <c r="Y505" i="1"/>
  <c r="C559" i="1" s="1"/>
  <c r="C571" i="1" s="1"/>
  <c r="C555" i="1" s="1"/>
  <c r="C979" i="8"/>
  <c r="C998" i="8" s="1"/>
  <c r="C974" i="8" s="1"/>
  <c r="C975" i="8" s="1"/>
  <c r="B977" i="8" s="1"/>
  <c r="C930" i="5"/>
  <c r="C933" i="5" s="1"/>
  <c r="Y885" i="5"/>
  <c r="Y888" i="5" s="1"/>
  <c r="B979" i="8"/>
  <c r="Y893" i="5"/>
  <c r="Y912" i="5" s="1"/>
  <c r="Y889" i="5" s="1"/>
  <c r="B891" i="5"/>
  <c r="X839" i="2"/>
  <c r="C882" i="2"/>
  <c r="C885" i="2" s="1"/>
  <c r="C887" i="2" s="1"/>
  <c r="Y882" i="2" s="1"/>
  <c r="Y885" i="2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850" i="6" l="1"/>
  <c r="Y890" i="5"/>
  <c r="C939" i="5" s="1"/>
  <c r="C958" i="5" s="1"/>
  <c r="C934" i="5" s="1"/>
  <c r="C935" i="5" s="1"/>
  <c r="Y939" i="5" s="1"/>
  <c r="Y958" i="5" s="1"/>
  <c r="Y934" i="5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X506" i="1"/>
  <c r="Y890" i="2"/>
  <c r="Y909" i="2" s="1"/>
  <c r="Y886" i="2" s="1"/>
  <c r="Y887" i="2" s="1"/>
  <c r="X888" i="2" s="1"/>
  <c r="B888" i="2"/>
  <c r="X890" i="2"/>
  <c r="C927" i="2"/>
  <c r="C930" i="2" s="1"/>
  <c r="C1042" i="7"/>
  <c r="C1061" i="7" s="1"/>
  <c r="C1038" i="7" s="1"/>
  <c r="Y989" i="7"/>
  <c r="Y991" i="7" s="1"/>
  <c r="Y1052" i="11"/>
  <c r="X891" i="5" l="1"/>
  <c r="X851" i="6"/>
  <c r="C894" i="6"/>
  <c r="C897" i="6" s="1"/>
  <c r="C902" i="6"/>
  <c r="C921" i="6" s="1"/>
  <c r="C898" i="6" s="1"/>
  <c r="B939" i="5"/>
  <c r="Y973" i="8"/>
  <c r="Y975" i="8" s="1"/>
  <c r="Y930" i="5"/>
  <c r="C986" i="5" s="1"/>
  <c r="C1005" i="5" s="1"/>
  <c r="C982" i="5" s="1"/>
  <c r="X939" i="5"/>
  <c r="B937" i="5"/>
  <c r="X559" i="1"/>
  <c r="B557" i="1"/>
  <c r="Y551" i="1"/>
  <c r="Y554" i="1" s="1"/>
  <c r="Y559" i="1"/>
  <c r="Y571" i="1" s="1"/>
  <c r="Y555" i="1" s="1"/>
  <c r="C936" i="2"/>
  <c r="C955" i="2" s="1"/>
  <c r="C931" i="2" s="1"/>
  <c r="C932" i="2" s="1"/>
  <c r="X936" i="2" s="1"/>
  <c r="B936" i="2"/>
  <c r="C1034" i="7"/>
  <c r="C1037" i="7" s="1"/>
  <c r="C1039" i="7" s="1"/>
  <c r="X992" i="7"/>
  <c r="C1101" i="11"/>
  <c r="C1120" i="11" s="1"/>
  <c r="C1096" i="11" s="1"/>
  <c r="C1097" i="11" s="1"/>
  <c r="X1053" i="11"/>
  <c r="B1101" i="11"/>
  <c r="X976" i="8" l="1"/>
  <c r="C1018" i="8"/>
  <c r="C1021" i="8" s="1"/>
  <c r="C1023" i="8" s="1"/>
  <c r="Y1026" i="8" s="1"/>
  <c r="Y1045" i="8" s="1"/>
  <c r="Y1022" i="8" s="1"/>
  <c r="C899" i="6"/>
  <c r="Y933" i="5"/>
  <c r="Y935" i="5" s="1"/>
  <c r="C978" i="5" s="1"/>
  <c r="C981" i="5" s="1"/>
  <c r="C983" i="5" s="1"/>
  <c r="Y978" i="5" s="1"/>
  <c r="Y981" i="5" s="1"/>
  <c r="Y556" i="1"/>
  <c r="Y1018" i="8"/>
  <c r="Y1021" i="8" s="1"/>
  <c r="B1024" i="8"/>
  <c r="X1026" i="8"/>
  <c r="B934" i="2"/>
  <c r="Y936" i="2"/>
  <c r="Y955" i="2" s="1"/>
  <c r="Y931" i="2" s="1"/>
  <c r="Y927" i="2"/>
  <c r="C983" i="2" s="1"/>
  <c r="C1002" i="2" s="1"/>
  <c r="C979" i="2" s="1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C1063" i="8" l="1"/>
  <c r="C1066" i="8" s="1"/>
  <c r="C595" i="1"/>
  <c r="C612" i="1" s="1"/>
  <c r="C590" i="1" s="1"/>
  <c r="C586" i="1"/>
  <c r="C589" i="1" s="1"/>
  <c r="Y1023" i="8"/>
  <c r="X1024" i="8" s="1"/>
  <c r="B900" i="6"/>
  <c r="X902" i="6"/>
  <c r="Y902" i="6"/>
  <c r="Y921" i="6" s="1"/>
  <c r="Y898" i="6" s="1"/>
  <c r="C939" i="6"/>
  <c r="C942" i="6" s="1"/>
  <c r="Y894" i="6"/>
  <c r="Y897" i="6" s="1"/>
  <c r="X936" i="5"/>
  <c r="B984" i="5"/>
  <c r="C1023" i="5"/>
  <c r="C1026" i="5" s="1"/>
  <c r="Y986" i="5"/>
  <c r="Y1005" i="5" s="1"/>
  <c r="Y982" i="5" s="1"/>
  <c r="Y983" i="5" s="1"/>
  <c r="X986" i="5"/>
  <c r="B595" i="1"/>
  <c r="X557" i="1"/>
  <c r="Y930" i="2"/>
  <c r="Y932" i="2" s="1"/>
  <c r="X933" i="2" s="1"/>
  <c r="Y1097" i="11"/>
  <c r="X1098" i="11" s="1"/>
  <c r="Y1039" i="7"/>
  <c r="B1072" i="8" l="1"/>
  <c r="C1072" i="8"/>
  <c r="C1091" i="8" s="1"/>
  <c r="C1067" i="8" s="1"/>
  <c r="C1068" i="8" s="1"/>
  <c r="B1070" i="8" s="1"/>
  <c r="C591" i="1"/>
  <c r="X595" i="1" s="1"/>
  <c r="Y899" i="6"/>
  <c r="X900" i="6" s="1"/>
  <c r="C975" i="2"/>
  <c r="C978" i="2" s="1"/>
  <c r="C980" i="2" s="1"/>
  <c r="Y983" i="2" s="1"/>
  <c r="Y1002" i="2" s="1"/>
  <c r="Y979" i="2" s="1"/>
  <c r="C1032" i="5"/>
  <c r="C1051" i="5" s="1"/>
  <c r="C1027" i="5" s="1"/>
  <c r="C1028" i="5" s="1"/>
  <c r="X984" i="5"/>
  <c r="B1032" i="5"/>
  <c r="X1072" i="8"/>
  <c r="C1088" i="7"/>
  <c r="C1107" i="7" s="1"/>
  <c r="C1083" i="7" s="1"/>
  <c r="C1084" i="7" s="1"/>
  <c r="X1040" i="7"/>
  <c r="B1088" i="7"/>
  <c r="Y1072" i="8" l="1"/>
  <c r="Y1091" i="8" s="1"/>
  <c r="Y1067" i="8" s="1"/>
  <c r="Y1063" i="8"/>
  <c r="Y1066" i="8" s="1"/>
  <c r="B593" i="1"/>
  <c r="Y595" i="1"/>
  <c r="Y612" i="1" s="1"/>
  <c r="Y590" i="1" s="1"/>
  <c r="B948" i="6"/>
  <c r="C948" i="6"/>
  <c r="C967" i="6" s="1"/>
  <c r="C943" i="6" s="1"/>
  <c r="C944" i="6" s="1"/>
  <c r="X948" i="6" s="1"/>
  <c r="C1020" i="2"/>
  <c r="C1023" i="2" s="1"/>
  <c r="B981" i="2"/>
  <c r="Y975" i="2"/>
  <c r="Y978" i="2" s="1"/>
  <c r="Y980" i="2" s="1"/>
  <c r="X981" i="2" s="1"/>
  <c r="X983" i="2"/>
  <c r="Y1032" i="5"/>
  <c r="Y1051" i="5" s="1"/>
  <c r="Y1027" i="5" s="1"/>
  <c r="Y1023" i="5"/>
  <c r="Y1026" i="5" s="1"/>
  <c r="B1030" i="5"/>
  <c r="X1032" i="5"/>
  <c r="Y1068" i="8"/>
  <c r="X1069" i="8" s="1"/>
  <c r="Y1088" i="7"/>
  <c r="Y1107" i="7" s="1"/>
  <c r="Y1083" i="7" s="1"/>
  <c r="B1086" i="7"/>
  <c r="Y1079" i="7"/>
  <c r="Y1082" i="7" s="1"/>
  <c r="X1088" i="7"/>
  <c r="C659" i="1" l="1"/>
  <c r="C636" i="1" s="1"/>
  <c r="Y589" i="1"/>
  <c r="Y591" i="1" s="1"/>
  <c r="B946" i="6"/>
  <c r="Y948" i="6"/>
  <c r="Y967" i="6" s="1"/>
  <c r="Y943" i="6" s="1"/>
  <c r="Y939" i="6"/>
  <c r="Y942" i="6" s="1"/>
  <c r="C1029" i="2"/>
  <c r="C1048" i="2" s="1"/>
  <c r="C1024" i="2" s="1"/>
  <c r="C1025" i="2" s="1"/>
  <c r="X1029" i="2" s="1"/>
  <c r="B1029" i="2"/>
  <c r="Y1028" i="5"/>
  <c r="X1029" i="5" s="1"/>
  <c r="Y1084" i="7"/>
  <c r="X1085" i="7" s="1"/>
  <c r="C632" i="1" l="1"/>
  <c r="C635" i="1" s="1"/>
  <c r="C637" i="1" s="1"/>
  <c r="X592" i="1"/>
  <c r="Y944" i="6"/>
  <c r="X945" i="6" s="1"/>
  <c r="C995" i="6"/>
  <c r="C1014" i="6" s="1"/>
  <c r="C991" i="6" s="1"/>
  <c r="B1027" i="2"/>
  <c r="Y1020" i="2"/>
  <c r="Y1023" i="2" s="1"/>
  <c r="Y1029" i="2"/>
  <c r="Y1048" i="2" s="1"/>
  <c r="Y1024" i="2" s="1"/>
  <c r="Y640" i="1" l="1"/>
  <c r="Y659" i="1" s="1"/>
  <c r="Y636" i="1" s="1"/>
  <c r="X640" i="1"/>
  <c r="Y632" i="1"/>
  <c r="Y635" i="1" s="1"/>
  <c r="B638" i="1"/>
  <c r="C677" i="1"/>
  <c r="C680" i="1" s="1"/>
  <c r="C987" i="6"/>
  <c r="C990" i="6" s="1"/>
  <c r="C992" i="6" s="1"/>
  <c r="C1032" i="6" s="1"/>
  <c r="C1035" i="6" s="1"/>
  <c r="Y1025" i="2"/>
  <c r="X1026" i="2" s="1"/>
  <c r="Y637" i="1" l="1"/>
  <c r="B686" i="1" s="1"/>
  <c r="Y987" i="6"/>
  <c r="Y990" i="6" s="1"/>
  <c r="B993" i="6"/>
  <c r="Y995" i="6"/>
  <c r="Y1014" i="6" s="1"/>
  <c r="Y991" i="6" s="1"/>
  <c r="X995" i="6"/>
  <c r="X638" i="1" l="1"/>
  <c r="C686" i="1"/>
  <c r="C705" i="1" s="1"/>
  <c r="C681" i="1" s="1"/>
  <c r="C682" i="1" s="1"/>
  <c r="Y677" i="1" s="1"/>
  <c r="Y992" i="6"/>
  <c r="X993" i="6" s="1"/>
  <c r="X686" i="1" l="1"/>
  <c r="Y686" i="1"/>
  <c r="Y705" i="1" s="1"/>
  <c r="Y681" i="1" s="1"/>
  <c r="B684" i="1"/>
  <c r="Y680" i="1"/>
  <c r="C733" i="1"/>
  <c r="C752" i="1" s="1"/>
  <c r="C729" i="1" s="1"/>
  <c r="C1041" i="6"/>
  <c r="C1060" i="6" s="1"/>
  <c r="C1036" i="6" s="1"/>
  <c r="C1037" i="6" s="1"/>
  <c r="B1039" i="6" s="1"/>
  <c r="B1041" i="6"/>
  <c r="Y682" i="1" l="1"/>
  <c r="C725" i="1" s="1"/>
  <c r="C728" i="1" s="1"/>
  <c r="C730" i="1" s="1"/>
  <c r="Y1032" i="6"/>
  <c r="Y1035" i="6" s="1"/>
  <c r="X1041" i="6"/>
  <c r="Y1041" i="6"/>
  <c r="Y1060" i="6" s="1"/>
  <c r="Y1036" i="6" s="1"/>
  <c r="X683" i="1" l="1"/>
  <c r="Y733" i="1"/>
  <c r="Y752" i="1" s="1"/>
  <c r="Y729" i="1" s="1"/>
  <c r="B731" i="1"/>
  <c r="Y725" i="1"/>
  <c r="Y728" i="1" s="1"/>
  <c r="X733" i="1"/>
  <c r="C770" i="1"/>
  <c r="C773" i="1" s="1"/>
  <c r="Y1037" i="6"/>
  <c r="X1038" i="6" s="1"/>
  <c r="Y730" i="1" l="1"/>
  <c r="C779" i="1"/>
  <c r="C798" i="1" s="1"/>
  <c r="C774" i="1" s="1"/>
  <c r="C775" i="1" s="1"/>
  <c r="X731" i="1"/>
  <c r="B779" i="1"/>
  <c r="X779" i="1" l="1"/>
  <c r="Y770" i="1"/>
  <c r="B777" i="1"/>
  <c r="Y779" i="1"/>
  <c r="Y798" i="1" s="1"/>
  <c r="Y774" i="1" s="1"/>
  <c r="C826" i="1" l="1"/>
  <c r="C845" i="1" s="1"/>
  <c r="C822" i="1" s="1"/>
  <c r="Y773" i="1"/>
  <c r="Y775" i="1" s="1"/>
  <c r="C818" i="1" l="1"/>
  <c r="C821" i="1" s="1"/>
  <c r="C823" i="1" s="1"/>
  <c r="X776" i="1"/>
  <c r="Y826" i="1" l="1"/>
  <c r="Y845" i="1" s="1"/>
  <c r="Y822" i="1" s="1"/>
  <c r="C863" i="1"/>
  <c r="C866" i="1" s="1"/>
  <c r="B824" i="1"/>
  <c r="Y818" i="1"/>
  <c r="Y821" i="1" s="1"/>
  <c r="X826" i="1"/>
  <c r="Y823" i="1" l="1"/>
  <c r="X824" i="1" s="1"/>
  <c r="B872" i="1" l="1"/>
  <c r="C872" i="1"/>
  <c r="C891" i="1" s="1"/>
  <c r="C867" i="1" s="1"/>
  <c r="C868" i="1" s="1"/>
  <c r="Y872" i="1" s="1"/>
  <c r="Y891" i="1" s="1"/>
  <c r="Y867" i="1" s="1"/>
  <c r="X872" i="1" l="1"/>
  <c r="B870" i="1"/>
  <c r="Y863" i="1"/>
  <c r="Y866" i="1" s="1"/>
  <c r="Y868" i="1" s="1"/>
  <c r="C920" i="1" s="1"/>
  <c r="C939" i="1" s="1"/>
  <c r="C916" i="1" s="1"/>
  <c r="C912" i="1" l="1"/>
  <c r="C915" i="1" s="1"/>
  <c r="C917" i="1" s="1"/>
  <c r="X869" i="1"/>
  <c r="Y912" i="1" l="1"/>
  <c r="Y915" i="1" s="1"/>
  <c r="C957" i="1"/>
  <c r="C960" i="1" s="1"/>
  <c r="B918" i="1"/>
  <c r="Y920" i="1"/>
  <c r="Y939" i="1" s="1"/>
  <c r="Y916" i="1" s="1"/>
  <c r="Y917" i="1" s="1"/>
  <c r="B966" i="1" s="1"/>
  <c r="X920" i="1"/>
  <c r="C966" i="1" l="1"/>
  <c r="C985" i="1" s="1"/>
  <c r="C961" i="1" s="1"/>
  <c r="C962" i="1" s="1"/>
  <c r="B964" i="1" s="1"/>
  <c r="X918" i="1"/>
  <c r="Y957" i="1" l="1"/>
  <c r="X966" i="1"/>
  <c r="Y966" i="1"/>
  <c r="Y985" i="1" s="1"/>
  <c r="Y961" i="1" s="1"/>
  <c r="Y960" i="1"/>
  <c r="C1013" i="1"/>
  <c r="C1032" i="1" s="1"/>
  <c r="C1009" i="1" s="1"/>
  <c r="Y962" i="1" l="1"/>
  <c r="C1005" i="1"/>
  <c r="C1008" i="1" s="1"/>
  <c r="C1010" i="1" s="1"/>
  <c r="X963" i="1"/>
  <c r="C242" i="3"/>
  <c r="C244" i="3" s="1"/>
  <c r="Y239" i="3" s="1"/>
  <c r="X1013" i="1" l="1"/>
  <c r="C1050" i="1"/>
  <c r="C1053" i="1" s="1"/>
  <c r="Y1013" i="1"/>
  <c r="Y1032" i="1" s="1"/>
  <c r="Y1009" i="1" s="1"/>
  <c r="B1011" i="1"/>
  <c r="Y1005" i="1"/>
  <c r="Y1008" i="1" s="1"/>
  <c r="B246" i="3"/>
  <c r="Y248" i="3"/>
  <c r="Y267" i="3" s="1"/>
  <c r="Y243" i="3" s="1"/>
  <c r="X248" i="3"/>
  <c r="Y242" i="3"/>
  <c r="Y1010" i="1" l="1"/>
  <c r="X1011" i="1" s="1"/>
  <c r="Y244" i="3"/>
  <c r="C294" i="3" s="1"/>
  <c r="C313" i="3" s="1"/>
  <c r="C290" i="3" s="1"/>
  <c r="C1059" i="1" l="1"/>
  <c r="C1078" i="1" s="1"/>
  <c r="C1054" i="1" s="1"/>
  <c r="C1055" i="1" s="1"/>
  <c r="B1057" i="1" s="1"/>
  <c r="B1059" i="1"/>
  <c r="C286" i="3"/>
  <c r="C289" i="3" s="1"/>
  <c r="C291" i="3" s="1"/>
  <c r="X294" i="3" s="1"/>
  <c r="X245" i="3"/>
  <c r="X1059" i="1" l="1"/>
  <c r="Y1059" i="1"/>
  <c r="Y1078" i="1" s="1"/>
  <c r="Y1054" i="1" s="1"/>
  <c r="Y1050" i="1"/>
  <c r="Y1053" i="1" s="1"/>
  <c r="B292" i="3"/>
  <c r="Y294" i="3"/>
  <c r="Y313" i="3" s="1"/>
  <c r="Y290" i="3" s="1"/>
  <c r="Y286" i="3"/>
  <c r="Y289" i="3" s="1"/>
  <c r="Y1055" i="1" l="1"/>
  <c r="X1056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C658" i="3" l="1"/>
  <c r="C635" i="3" s="1"/>
  <c r="Y592" i="3"/>
  <c r="Y594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6" i="3"/>
  <c r="C679" i="3" s="1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40" i="4" l="1"/>
  <c r="C617" i="4" s="1"/>
  <c r="C618" i="4" s="1"/>
  <c r="Y613" i="4" s="1"/>
  <c r="Y616" i="4" s="1"/>
  <c r="Y621" i="4" l="1"/>
  <c r="Y640" i="4" s="1"/>
  <c r="Y617" i="4" s="1"/>
  <c r="Y618" i="4" s="1"/>
  <c r="B619" i="4"/>
  <c r="C658" i="4"/>
  <c r="C661" i="4" s="1"/>
  <c r="X621" i="4"/>
  <c r="B667" i="4" l="1"/>
  <c r="C667" i="4"/>
  <c r="C686" i="4" s="1"/>
  <c r="C662" i="4" s="1"/>
  <c r="C663" i="4" s="1"/>
  <c r="X619" i="4"/>
  <c r="X667" i="4" l="1"/>
  <c r="Y658" i="4"/>
  <c r="B665" i="4"/>
  <c r="Y667" i="4"/>
  <c r="Y686" i="4" s="1"/>
  <c r="Y662" i="4" s="1"/>
  <c r="C714" i="4" l="1"/>
  <c r="C733" i="4" s="1"/>
  <c r="C710" i="4" s="1"/>
  <c r="Y661" i="4"/>
  <c r="Y663" i="4" s="1"/>
  <c r="X664" i="4" l="1"/>
  <c r="C706" i="4"/>
  <c r="C709" i="4" s="1"/>
  <c r="C711" i="4" s="1"/>
  <c r="Y714" i="4" l="1"/>
  <c r="Y733" i="4" s="1"/>
  <c r="Y710" i="4" s="1"/>
  <c r="X714" i="4"/>
  <c r="B712" i="4"/>
  <c r="C751" i="4"/>
  <c r="C754" i="4" s="1"/>
  <c r="Y706" i="4"/>
  <c r="Y709" i="4" s="1"/>
  <c r="Y711" i="4" s="1"/>
  <c r="X712" i="4" l="1"/>
  <c r="C760" i="4"/>
  <c r="C779" i="4" s="1"/>
  <c r="C755" i="4" s="1"/>
  <c r="C756" i="4" s="1"/>
  <c r="B760" i="4"/>
  <c r="X760" i="4" l="1"/>
  <c r="B758" i="4"/>
  <c r="Y760" i="4"/>
  <c r="Y779" i="4" s="1"/>
  <c r="Y755" i="4" s="1"/>
  <c r="Y751" i="4"/>
  <c r="Y754" i="4" l="1"/>
  <c r="Y756" i="4" s="1"/>
  <c r="C807" i="4"/>
  <c r="C826" i="4" s="1"/>
  <c r="C803" i="4" s="1"/>
  <c r="C799" i="4" l="1"/>
  <c r="C802" i="4" s="1"/>
  <c r="C804" i="4" s="1"/>
  <c r="X757" i="4"/>
  <c r="X807" i="4" l="1"/>
  <c r="B805" i="4"/>
  <c r="C844" i="4"/>
  <c r="C847" i="4" s="1"/>
  <c r="Y799" i="4"/>
  <c r="Y802" i="4" s="1"/>
  <c r="Y807" i="4"/>
  <c r="Y826" i="4" s="1"/>
  <c r="Y803" i="4" s="1"/>
  <c r="Y804" i="4" l="1"/>
  <c r="B853" i="4" l="1"/>
  <c r="X805" i="4"/>
  <c r="C853" i="4"/>
  <c r="C872" i="4" s="1"/>
  <c r="C848" i="4" s="1"/>
  <c r="C849" i="4" s="1"/>
  <c r="B851" i="4" l="1"/>
  <c r="Y853" i="4"/>
  <c r="Y872" i="4" s="1"/>
  <c r="Y848" i="4" s="1"/>
  <c r="X853" i="4"/>
  <c r="Y844" i="4"/>
  <c r="Y847" i="4" s="1"/>
  <c r="Y849" i="4" s="1"/>
  <c r="C893" i="4" l="1"/>
  <c r="C896" i="4" s="1"/>
  <c r="X850" i="4"/>
  <c r="C901" i="4"/>
  <c r="C920" i="4" s="1"/>
  <c r="C897" i="4" s="1"/>
  <c r="C898" i="4" l="1"/>
  <c r="B899" i="4" l="1"/>
  <c r="Y901" i="4"/>
  <c r="Y920" i="4" s="1"/>
  <c r="Y897" i="4" s="1"/>
  <c r="Y893" i="4"/>
  <c r="Y896" i="4" s="1"/>
  <c r="X901" i="4"/>
  <c r="C938" i="4"/>
  <c r="C941" i="4" s="1"/>
  <c r="Y898" i="4" l="1"/>
  <c r="X899" i="4" s="1"/>
  <c r="C947" i="4"/>
  <c r="C966" i="4" s="1"/>
  <c r="C942" i="4" s="1"/>
  <c r="C943" i="4" s="1"/>
  <c r="B947" i="4" l="1"/>
  <c r="B945" i="4"/>
  <c r="Y947" i="4"/>
  <c r="Y966" i="4" s="1"/>
  <c r="Y942" i="4" s="1"/>
  <c r="X947" i="4"/>
  <c r="Y938" i="4"/>
  <c r="C994" i="4" l="1"/>
  <c r="C1013" i="4" s="1"/>
  <c r="C990" i="4" s="1"/>
  <c r="Y941" i="4"/>
  <c r="Y943" i="4" s="1"/>
  <c r="C986" i="4" l="1"/>
  <c r="C989" i="4" s="1"/>
  <c r="C991" i="4" s="1"/>
  <c r="X944" i="4"/>
  <c r="C1031" i="4" l="1"/>
  <c r="C1034" i="4" s="1"/>
  <c r="B992" i="4"/>
  <c r="Y986" i="4"/>
  <c r="Y989" i="4" s="1"/>
  <c r="Y994" i="4"/>
  <c r="Y1013" i="4" s="1"/>
  <c r="Y990" i="4" s="1"/>
  <c r="X994" i="4"/>
  <c r="Y991" i="4" l="1"/>
  <c r="X992" i="4" l="1"/>
  <c r="B1040" i="4"/>
  <c r="C1040" i="4"/>
  <c r="C1059" i="4" s="1"/>
  <c r="C1035" i="4" s="1"/>
  <c r="C1036" i="4" s="1"/>
  <c r="Y1031" i="4" l="1"/>
  <c r="Y1034" i="4" s="1"/>
  <c r="X1040" i="4"/>
  <c r="B1038" i="4"/>
  <c r="Y1040" i="4"/>
  <c r="Y1059" i="4" s="1"/>
  <c r="Y1035" i="4" s="1"/>
  <c r="Y1036" i="4" l="1"/>
  <c r="X1037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Y924" i="9" s="1"/>
  <c r="C964" i="9"/>
  <c r="C967" i="9" s="1"/>
  <c r="B973" i="9" l="1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/>
</calcChain>
</file>

<file path=xl/sharedStrings.xml><?xml version="1.0" encoding="utf-8"?>
<sst xmlns="http://schemas.openxmlformats.org/spreadsheetml/2006/main" count="26654" uniqueCount="1175">
  <si>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</si>
  <si>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</si>
  <si>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</si>
  <si>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</si>
  <si>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</si>
  <si>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</si>
  <si>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</si>
  <si>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</si>
  <si>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</si>
  <si>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</si>
  <si>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</si>
  <si>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</si>
  <si>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</si>
  <si>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</si>
  <si>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</si>
  <si>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</si>
  <si>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</si>
  <si>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</si>
  <si>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</si>
  <si>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</si>
  <si>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</si>
  <si>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</si>
  <si>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</si>
  <si>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</si>
  <si>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</si>
  <si>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</si>
  <si>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</si>
  <si>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</si>
  <si>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</si>
  <si>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</si>
  <si>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</si>
  <si>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</si>
  <si>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</si>
  <si>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</si>
  <si>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</si>
  <si>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</si>
  <si>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</si>
  <si>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</si>
  <si>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</si>
  <si>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</si>
  <si>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</si>
  <si>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</si>
  <si>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</si>
  <si>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</si>
  <si>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</si>
  <si>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</si>
  <si>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</si>
  <si>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</si>
  <si>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</si>
  <si>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</si>
  <si>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</si>
  <si>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</si>
  <si>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</si>
  <si>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</si>
  <si>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</si>
  <si>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</si>
  <si>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</si>
  <si>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</si>
  <si>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</si>
  <si>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</si>
  <si>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</si>
  <si>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</si>
  <si>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</si>
  <si>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</si>
  <si>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</si>
  <si>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</si>
  <si>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</si>
  <si>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</si>
  <si>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</si>
  <si>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</si>
  <si>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</si>
  <si>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</si>
  <si>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</si>
  <si>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</si>
  <si>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</si>
  <si>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</si>
  <si>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</si>
  <si>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</si>
  <si>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</si>
  <si>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</si>
  <si>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</si>
  <si>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</si>
  <si>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</si>
  <si>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</si>
  <si>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</si>
  <si>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</si>
  <si>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</si>
  <si>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</si>
  <si>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</si>
  <si>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</si>
  <si>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</si>
  <si>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</si>
  <si>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</si>
  <si>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</si>
  <si>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</si>
  <si>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</si>
  <si>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</si>
  <si>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</si>
  <si>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</si>
  <si>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</si>
  <si>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</si>
  <si>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</si>
  <si>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</si>
  <si>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</si>
  <si>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</si>
  <si>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</si>
  <si>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</si>
  <si>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</si>
  <si>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</si>
  <si>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</si>
  <si>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</si>
  <si>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</si>
  <si>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</si>
  <si>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</si>
  <si>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</si>
  <si>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</si>
  <si>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</si>
  <si>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</si>
  <si>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</si>
  <si>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</si>
  <si>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</si>
  <si>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</si>
  <si>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</si>
  <si>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</si>
  <si>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</si>
  <si>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</si>
  <si>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</si>
  <si>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</si>
  <si>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</si>
  <si>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</si>
  <si>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</si>
  <si>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</si>
  <si>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</si>
  <si>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</si>
  <si>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</si>
  <si>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</si>
  <si>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</si>
  <si>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</si>
  <si>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</si>
  <si>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</si>
  <si>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</si>
  <si>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</si>
  <si>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</si>
  <si>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</si>
  <si>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</si>
  <si>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</si>
  <si>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</si>
  <si>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</si>
  <si>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</si>
  <si>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</si>
  <si>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</si>
  <si>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</si>
  <si>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</si>
  <si>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</si>
  <si>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</si>
  <si>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</si>
  <si>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</si>
  <si>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</si>
  <si>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</si>
  <si>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</si>
  <si>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</si>
  <si>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</si>
  <si>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</si>
  <si>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</si>
  <si>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</si>
  <si>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</si>
  <si>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</si>
  <si>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</si>
  <si>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</si>
  <si>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</si>
  <si>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</si>
  <si>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</si>
  <si>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</si>
  <si>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</si>
  <si>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</si>
  <si>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</si>
  <si>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</si>
  <si>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</si>
  <si>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</si>
  <si>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</si>
  <si>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</si>
  <si>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</si>
  <si>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</si>
  <si>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</si>
  <si>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</si>
  <si>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</si>
  <si>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</si>
  <si>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</si>
  <si>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</si>
  <si>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</si>
  <si>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</si>
  <si>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</si>
  <si>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</si>
  <si>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</si>
  <si>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</si>
  <si>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</si>
  <si>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</si>
  <si>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</si>
  <si>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</si>
  <si>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</si>
  <si>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</si>
  <si>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</si>
  <si>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</si>
  <si>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</si>
  <si>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</si>
  <si>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</si>
  <si>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</si>
  <si>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</si>
  <si>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</si>
  <si>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</si>
  <si>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</si>
  <si>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</si>
  <si>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</si>
  <si>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</si>
  <si>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</si>
  <si>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</si>
  <si>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</si>
  <si>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</si>
  <si>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</si>
  <si>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</si>
  <si>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</si>
  <si>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</si>
  <si>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</si>
  <si>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</si>
  <si>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</si>
  <si>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</si>
  <si>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</si>
  <si>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</si>
  <si>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</si>
  <si>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</si>
  <si>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</si>
  <si>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</si>
  <si>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</si>
  <si>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</si>
  <si>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</si>
  <si>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</si>
  <si>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</si>
  <si>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</si>
  <si>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</si>
  <si>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</si>
  <si>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</si>
  <si>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</si>
  <si>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</si>
  <si>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</si>
  <si>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</si>
  <si>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</si>
  <si>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</si>
  <si>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</si>
  <si>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</si>
  <si>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</si>
  <si>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</si>
  <si>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</si>
  <si>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</si>
  <si>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</si>
  <si>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</si>
  <si>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</si>
  <si>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</si>
  <si>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</si>
  <si>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</si>
  <si>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</si>
  <si>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</si>
  <si>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</si>
  <si>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</si>
  <si>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</si>
  <si>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</si>
  <si>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</si>
  <si>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</si>
  <si>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</si>
  <si>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</si>
  <si>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</si>
  <si>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</si>
  <si>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</si>
  <si>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</si>
  <si>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</si>
  <si>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</si>
  <si>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</si>
  <si>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</si>
  <si>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</si>
  <si>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</si>
  <si>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</si>
  <si>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</si>
  <si>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</si>
  <si>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</si>
  <si>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</si>
  <si>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</si>
  <si>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</si>
  <si>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</si>
  <si>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</si>
  <si>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</si>
  <si>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</si>
  <si>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</si>
  <si>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</si>
  <si>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</si>
  <si>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</si>
  <si>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</si>
  <si>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</si>
  <si>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</si>
  <si>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</si>
  <si>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</si>
  <si>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</si>
  <si>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</si>
  <si>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</si>
  <si>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</si>
  <si>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</si>
  <si>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</si>
  <si>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</si>
  <si>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</si>
  <si>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</si>
  <si>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</si>
  <si>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</si>
  <si>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</si>
  <si>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</si>
  <si>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</si>
  <si>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</si>
  <si>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</si>
  <si>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</si>
  <si>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</si>
  <si>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</si>
  <si>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</si>
  <si>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</si>
  <si>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</si>
  <si>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</si>
  <si>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</si>
  <si>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</si>
  <si>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</si>
  <si>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</si>
  <si>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</si>
  <si>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</si>
  <si>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</si>
  <si>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</si>
  <si>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</si>
  <si>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</si>
  <si>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</si>
  <si>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</si>
  <si>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</si>
  <si>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</si>
  <si>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</si>
  <si>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</si>
  <si>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</si>
  <si>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</si>
  <si>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</si>
  <si>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</si>
  <si>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</si>
  <si>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</si>
  <si>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</si>
  <si>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</si>
  <si>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</si>
  <si>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</si>
  <si>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</si>
  <si>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</si>
  <si>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</si>
  <si>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</si>
  <si>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</si>
  <si>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</si>
  <si>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</si>
  <si>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</si>
  <si>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</si>
  <si>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</si>
  <si>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</si>
  <si>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</si>
  <si>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</si>
  <si>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</si>
  <si>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</si>
  <si>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</si>
  <si>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</si>
  <si>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</si>
  <si>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</si>
  <si>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</si>
  <si>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</si>
  <si>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</si>
  <si>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</si>
  <si>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</si>
  <si>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</si>
  <si>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</si>
  <si>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</si>
  <si>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</si>
  <si>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</si>
  <si>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</si>
  <si>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</si>
  <si>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</si>
  <si>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</si>
  <si>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</si>
  <si>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</si>
  <si>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</si>
  <si>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</si>
  <si>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</si>
  <si>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</si>
  <si>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</si>
  <si>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</si>
  <si>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</si>
  <si>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</si>
  <si>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</si>
  <si>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</si>
  <si>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</si>
  <si>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</si>
  <si>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</si>
  <si>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</si>
  <si>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</si>
  <si>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</si>
  <si>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</si>
  <si>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</si>
  <si>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</si>
  <si>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</si>
  <si>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</si>
  <si>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</si>
  <si>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</si>
  <si>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</si>
  <si>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</si>
  <si>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</si>
  <si>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</si>
  <si>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</si>
  <si>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</si>
  <si>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</si>
  <si>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</si>
  <si>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</si>
  <si>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</si>
  <si>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</si>
  <si>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</si>
  <si>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</si>
  <si>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</si>
  <si>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</si>
  <si>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</si>
  <si>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</si>
  <si>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</si>
  <si>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</si>
  <si>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</si>
  <si>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</si>
  <si>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</si>
  <si>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</si>
  <si>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</si>
  <si>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</si>
  <si>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</si>
  <si>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</si>
  <si>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</si>
  <si>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</si>
  <si>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</si>
  <si>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</si>
  <si>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</si>
  <si>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</si>
  <si>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</si>
  <si>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</si>
  <si>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</si>
  <si>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</si>
  <si>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</si>
  <si>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</si>
  <si>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</si>
  <si>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</si>
  <si>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</si>
  <si>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</si>
  <si>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</si>
  <si>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</si>
  <si>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</si>
  <si>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</si>
  <si>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</si>
  <si>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</si>
  <si>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</si>
  <si>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</si>
  <si>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</si>
  <si>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</si>
  <si>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</si>
  <si>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</si>
  <si>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</si>
  <si>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</si>
  <si>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</si>
  <si>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</si>
  <si>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</si>
  <si>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</si>
  <si>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</si>
  <si>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</si>
  <si>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</si>
  <si>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</si>
  <si>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</si>
  <si>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</si>
  <si>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</si>
  <si>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</si>
  <si>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</si>
  <si>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</si>
  <si>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</si>
  <si>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</si>
  <si>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</si>
  <si>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</si>
  <si>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</si>
  <si>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</si>
  <si>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</si>
  <si>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</si>
  <si>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</si>
  <si>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</si>
  <si>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</si>
  <si>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</si>
  <si>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</si>
  <si>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</si>
  <si>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</si>
  <si>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</si>
  <si>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</si>
  <si>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</si>
  <si>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</si>
  <si>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</si>
  <si>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</si>
  <si>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</si>
  <si>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</si>
  <si>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</si>
  <si>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</si>
  <si>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</si>
  <si>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</si>
  <si>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</si>
  <si>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</si>
  <si>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</si>
  <si>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</si>
  <si>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</si>
  <si>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</si>
  <si>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</si>
  <si>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</si>
  <si>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</si>
  <si>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</si>
  <si>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</si>
  <si>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</si>
  <si>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</si>
  <si>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</si>
  <si>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</si>
  <si>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</si>
  <si>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</si>
  <si>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</si>
  <si>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</si>
  <si>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</si>
  <si>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</si>
  <si>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</si>
  <si>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</si>
  <si>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</si>
  <si>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</si>
  <si>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</si>
  <si>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</si>
  <si>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</si>
  <si>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</si>
  <si>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</si>
  <si>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</si>
  <si>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</si>
  <si>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</si>
  <si>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</si>
  <si>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</si>
  <si>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</si>
  <si>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</si>
  <si>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</si>
  <si>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</si>
  <si>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</si>
  <si>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</si>
  <si>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</si>
  <si>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</si>
  <si>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</si>
  <si>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</si>
  <si>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</si>
  <si>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</si>
  <si>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</si>
  <si>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</si>
  <si>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</si>
  <si>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</si>
  <si>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</si>
  <si>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</si>
  <si>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</si>
  <si>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</si>
  <si>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</si>
  <si>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</si>
  <si>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</si>
  <si>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</si>
  <si>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</si>
  <si>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</si>
  <si>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</si>
  <si>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</si>
  <si>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</si>
  <si>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</si>
  <si>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</si>
  <si>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</si>
  <si>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</si>
  <si>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</si>
  <si>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</si>
  <si>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</si>
  <si>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</si>
  <si>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</si>
  <si>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</si>
  <si>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</si>
  <si>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</si>
  <si>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</si>
  <si>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</si>
  <si>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</si>
  <si>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</si>
  <si>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</si>
  <si>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</si>
  <si>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</si>
  <si>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</si>
  <si>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</si>
  <si>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</si>
  <si>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</si>
  <si>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</si>
  <si>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</si>
  <si>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</si>
  <si>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</si>
  <si>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</si>
  <si>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</si>
  <si>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</si>
  <si>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</si>
  <si>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</si>
  <si>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</si>
  <si>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</si>
  <si>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</si>
  <si>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</si>
  <si>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</si>
  <si>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</si>
  <si>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</si>
  <si>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</si>
  <si>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</si>
  <si>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</si>
  <si>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</si>
  <si>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</si>
  <si>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</si>
  <si>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</si>
  <si>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</si>
  <si>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</si>
  <si>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</si>
  <si>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</si>
  <si>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</si>
  <si>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</si>
  <si>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</si>
  <si>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</si>
  <si>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</si>
  <si>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</si>
  <si>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</si>
  <si>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</si>
  <si>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</si>
  <si>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</si>
  <si>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</si>
  <si>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</si>
  <si>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</si>
  <si>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</si>
  <si>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</si>
  <si>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</si>
  <si>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</si>
  <si>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</si>
  <si>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</si>
  <si>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</si>
  <si>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</si>
  <si>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</si>
  <si>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</si>
  <si>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</si>
  <si>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</si>
  <si>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</si>
  <si>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</si>
  <si>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</si>
  <si>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</si>
  <si>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</si>
  <si>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</si>
  <si>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</si>
  <si>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</si>
  <si>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</si>
  <si>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</si>
  <si>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</si>
  <si>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</si>
  <si>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</si>
  <si>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</si>
  <si>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</si>
  <si>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</si>
  <si>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</si>
  <si>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</si>
  <si>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</si>
  <si>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</si>
  <si>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</si>
  <si>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</si>
  <si>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</si>
  <si>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</si>
  <si>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</si>
  <si>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</si>
  <si>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</si>
  <si>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</si>
  <si>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</si>
  <si>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</si>
  <si>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</si>
  <si>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</si>
  <si>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</si>
  <si>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</si>
  <si>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</si>
  <si>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</si>
  <si>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</si>
  <si>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</si>
  <si>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</si>
  <si>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</si>
  <si>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</si>
  <si>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</si>
  <si>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</si>
  <si>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</si>
  <si>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</si>
  <si>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</si>
  <si>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</si>
  <si>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</si>
  <si>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</si>
  <si>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</si>
  <si>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</si>
  <si>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</si>
  <si>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</si>
  <si>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</si>
  <si>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</si>
  <si>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</si>
  <si>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</si>
  <si>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</si>
  <si>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</si>
  <si>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</si>
  <si>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</si>
  <si>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</si>
  <si>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</si>
  <si>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</si>
  <si>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</si>
  <si>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</si>
  <si>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</si>
  <si>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</si>
  <si>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</si>
  <si>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</si>
  <si>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</si>
  <si>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</si>
  <si>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</si>
  <si>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</si>
  <si>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</si>
  <si>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</si>
  <si>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</si>
  <si>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</si>
  <si>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</si>
  <si>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</si>
  <si>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</si>
  <si>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</si>
  <si>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</si>
  <si>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</si>
  <si>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</si>
  <si>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</si>
  <si>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</si>
  <si>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</si>
  <si>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</si>
  <si>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</si>
  <si>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</si>
  <si>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</si>
  <si>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</si>
  <si>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</si>
  <si>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</si>
  <si>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</si>
  <si>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</si>
  <si>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</si>
  <si>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</si>
  <si>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</si>
  <si>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</si>
  <si>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</si>
  <si>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</si>
  <si>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</si>
  <si>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</si>
  <si>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</si>
  <si>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</si>
  <si>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</si>
  <si>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</si>
  <si>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</si>
  <si>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</si>
  <si>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</si>
  <si>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</si>
  <si>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</si>
  <si>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</si>
  <si>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</si>
  <si>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</si>
  <si>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</si>
  <si>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</si>
  <si>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</si>
  <si>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</si>
  <si>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</si>
  <si>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</si>
  <si>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</si>
  <si>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</si>
  <si>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</si>
  <si>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</si>
  <si>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</si>
  <si>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</si>
  <si>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</si>
  <si>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</si>
  <si>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</si>
  <si>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</si>
  <si>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</si>
  <si>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</si>
  <si>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</si>
  <si>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</si>
  <si>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</si>
  <si>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</si>
  <si>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</si>
  <si>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</si>
  <si>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</si>
  <si>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</si>
  <si>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</si>
  <si>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</si>
  <si>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</si>
  <si>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</si>
  <si>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</si>
  <si>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</si>
  <si>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</si>
  <si>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</si>
  <si>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</si>
  <si>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</si>
  <si>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</si>
  <si>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</si>
  <si>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</si>
  <si>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</si>
  <si>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</si>
  <si>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</si>
  <si>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</si>
  <si>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</si>
  <si>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</si>
  <si>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</si>
  <si>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</si>
  <si>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</si>
  <si>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</si>
  <si>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</si>
  <si>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</si>
  <si>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</si>
  <si>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</si>
  <si>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</si>
  <si>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</si>
  <si>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</si>
  <si>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</si>
  <si>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</si>
  <si>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</si>
  <si>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</si>
  <si>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</si>
  <si>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</si>
  <si>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</si>
  <si>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</si>
  <si>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</si>
  <si>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</si>
  <si>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</si>
  <si>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</si>
  <si>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</si>
  <si>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</si>
  <si>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</si>
  <si>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</si>
  <si>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</si>
  <si>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</si>
  <si>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</si>
  <si>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</si>
  <si>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</si>
  <si>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</si>
  <si>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</si>
  <si>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</si>
  <si>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</si>
  <si>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</si>
  <si>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</si>
  <si>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</si>
  <si>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</si>
  <si>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</si>
  <si>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</si>
  <si>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</si>
  <si>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</si>
  <si>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</si>
  <si>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</si>
  <si>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</si>
  <si>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</si>
  <si>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</si>
  <si>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</si>
  <si>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</si>
  <si>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</si>
  <si>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</si>
  <si>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</si>
  <si>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</si>
  <si>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</si>
  <si>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</si>
  <si>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</si>
  <si>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</si>
  <si>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</si>
  <si>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</si>
  <si>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</si>
  <si>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</si>
  <si>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</si>
  <si>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</si>
  <si>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</si>
  <si>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</si>
  <si>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</si>
  <si>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</si>
  <si>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</si>
  <si>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</si>
  <si>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</si>
  <si>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</si>
  <si>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</si>
  <si>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</si>
  <si>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</si>
  <si>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</si>
  <si>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</si>
  <si>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</si>
  <si>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</si>
  <si>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</si>
  <si>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</si>
  <si>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</si>
  <si>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</si>
  <si>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</si>
  <si>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</si>
  <si>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</si>
  <si>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</si>
  <si>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</si>
  <si>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</si>
  <si>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</si>
  <si>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</si>
  <si>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</si>
  <si>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</si>
  <si>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</si>
  <si>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</si>
  <si>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</si>
  <si>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</si>
  <si>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</si>
  <si>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</si>
  <si>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</si>
  <si>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</si>
  <si>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</si>
  <si>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</si>
  <si>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</si>
  <si>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</si>
  <si>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</si>
  <si>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</si>
  <si>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</si>
  <si>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</si>
  <si>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</si>
  <si>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</si>
  <si>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</si>
  <si>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</si>
  <si>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</si>
  <si>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</si>
  <si>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</si>
  <si>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</si>
  <si>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</si>
  <si>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</si>
  <si>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</si>
  <si>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</si>
  <si>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</si>
  <si>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</si>
  <si>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</si>
  <si>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</si>
  <si>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</si>
  <si>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</si>
  <si>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</si>
  <si>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</si>
  <si>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</si>
  <si>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</si>
  <si>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</si>
  <si>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</si>
  <si>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</si>
  <si>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</si>
  <si>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</si>
  <si>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</si>
  <si>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</si>
  <si>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</si>
  <si>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</si>
  <si>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</si>
  <si>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</si>
  <si>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</si>
  <si>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</si>
  <si>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</si>
  <si>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</si>
  <si>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</si>
  <si>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</si>
  <si>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</si>
  <si>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</si>
  <si>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</si>
  <si>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</si>
  <si>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</si>
  <si>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</si>
  <si>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</si>
  <si>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</si>
  <si>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</si>
  <si>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</si>
  <si>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</si>
  <si>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</si>
  <si>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</si>
  <si>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</si>
  <si>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</si>
  <si>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</si>
  <si>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</si>
  <si>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</si>
  <si>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</si>
  <si>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</si>
  <si>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</si>
  <si>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</si>
  <si>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</si>
  <si>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</si>
  <si>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</si>
  <si>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</si>
  <si>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</si>
  <si>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</si>
  <si>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</si>
  <si>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</si>
  <si>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</si>
  <si>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</si>
  <si>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</si>
  <si>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</si>
  <si>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</si>
  <si>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</si>
  <si>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</si>
  <si>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</si>
  <si>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</si>
  <si>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</si>
  <si>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</si>
  <si>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</si>
  <si>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</si>
  <si>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</si>
  <si>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</si>
  <si>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</si>
  <si>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</si>
  <si>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</si>
  <si>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</si>
  <si>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</si>
  <si>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</si>
  <si>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</si>
  <si>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</si>
  <si>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</si>
  <si>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</si>
  <si>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</si>
  <si>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</si>
  <si>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</si>
  <si>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</si>
  <si>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</si>
  <si>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</si>
  <si>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</si>
  <si>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</si>
  <si>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</si>
  <si>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</si>
  <si>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</si>
  <si>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</si>
  <si>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</si>
  <si>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</si>
  <si>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</si>
  <si>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</si>
  <si>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</si>
  <si>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</si>
  <si>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</si>
  <si>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</si>
  <si>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</si>
  <si>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</si>
  <si>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</si>
  <si>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</si>
  <si>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</si>
  <si>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</si>
  <si>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</si>
  <si>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</si>
  <si>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</si>
  <si>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</si>
  <si>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</si>
  <si>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</si>
  <si>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</si>
  <si>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</si>
  <si>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</si>
  <si>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</si>
  <si>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</si>
  <si>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</si>
  <si>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</si>
  <si>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</si>
  <si>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</si>
  <si>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</si>
  <si>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</si>
  <si>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</si>
  <si>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</si>
  <si>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</si>
  <si>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</si>
  <si>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</si>
  <si>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</si>
  <si>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</si>
  <si>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</si>
  <si>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</si>
  <si>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</si>
  <si>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</si>
  <si>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</si>
  <si>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</si>
  <si>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</si>
  <si>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</si>
  <si>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</si>
  <si>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</si>
  <si>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</si>
  <si>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</si>
  <si>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</si>
  <si>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</si>
  <si>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</si>
  <si>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</si>
  <si>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HORA VENTA</t>
  </si>
  <si>
    <t>FECHA VENTA</t>
  </si>
  <si>
    <t>GRUPO AUTOMOTOR</t>
  </si>
  <si>
    <t>Artículo</t>
  </si>
  <si>
    <t>CANTIDAD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</si>
  <si>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</si>
  <si>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</si>
  <si>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</si>
  <si>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</si>
  <si>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</si>
  <si>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</si>
  <si>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</si>
  <si>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</si>
  <si>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</si>
  <si>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</si>
  <si>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</si>
  <si>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</si>
  <si>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</si>
  <si>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</si>
  <si>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</si>
  <si>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</si>
  <si>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</si>
  <si>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</si>
  <si>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</si>
  <si>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</si>
  <si>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</si>
  <si>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</si>
  <si>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</si>
  <si>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</si>
  <si>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</si>
  <si>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</si>
  <si>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</si>
  <si>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</si>
  <si>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</si>
  <si>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</si>
  <si>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</si>
  <si>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</si>
  <si>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</si>
  <si>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</si>
  <si>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</si>
  <si>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</si>
  <si>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</si>
  <si>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</si>
  <si>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</si>
  <si>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</si>
  <si>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</si>
  <si>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</si>
  <si>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</si>
  <si>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</si>
  <si>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</si>
  <si>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</si>
  <si>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</si>
  <si>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</si>
  <si>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</si>
  <si>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</si>
  <si>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</si>
  <si>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</si>
  <si>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EDER  LOPEZ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</si>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</sst>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0" fillId="0" borderId="0" xfId="0" applyAlignment="1">
      <alignment horizontal="right"/>
    </xf>
    <xf numFmtId="0" fontId="10" fillId="6" borderId="1" xfId="0" applyFont="1" applyFill="1" applyBorder="1"/>
    <xf numFmtId="4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510" workbookViewId="0">
      <selection activeCell="K432" sqref="K43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7" t="s">
        <v>81</v>
      </c>
      <c r="F8" s="187"/>
      <c r="G8" s="187"/>
      <c r="H8" s="187"/>
      <c r="V8" s="17"/>
      <c r="X8" s="23" t="s">
        <v>32</v>
      </c>
      <c r="Y8" s="20">
        <f>IF(B8="PAGADO",0,C13)</f>
        <v>-261</v>
      </c>
      <c r="AA8" s="187" t="s">
        <v>60</v>
      </c>
      <c r="AB8" s="187"/>
      <c r="AC8" s="187"/>
      <c r="AD8" s="18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NO PAGAR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87" t="s">
        <v>60</v>
      </c>
      <c r="F53" s="187"/>
      <c r="G53" s="187"/>
      <c r="H53" s="187"/>
      <c r="V53" s="17"/>
      <c r="X53" s="23" t="s">
        <v>32</v>
      </c>
      <c r="Y53" s="20">
        <f>IF(B53="PAGADO",0,C58)</f>
        <v>97.079999999999984</v>
      </c>
      <c r="AA53" s="187" t="s">
        <v>81</v>
      </c>
      <c r="AB53" s="187"/>
      <c r="AC53" s="187"/>
      <c r="AD53" s="18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150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5" t="s">
        <v>29</v>
      </c>
      <c r="AD100" s="185"/>
      <c r="AE100" s="185"/>
    </row>
    <row r="101" spans="2:41">
      <c r="H101" s="186" t="s">
        <v>28</v>
      </c>
      <c r="I101" s="186"/>
      <c r="J101" s="186"/>
      <c r="V101" s="17"/>
      <c r="AC101" s="185"/>
      <c r="AD101" s="185"/>
      <c r="AE101" s="185"/>
    </row>
    <row r="102" spans="2:41">
      <c r="H102" s="186"/>
      <c r="I102" s="186"/>
      <c r="J102" s="186"/>
      <c r="V102" s="17"/>
      <c r="AC102" s="185"/>
      <c r="AD102" s="185"/>
      <c r="AE102" s="18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87" t="s">
        <v>81</v>
      </c>
      <c r="F106" s="187"/>
      <c r="G106" s="187"/>
      <c r="H106" s="187"/>
      <c r="V106" s="17"/>
      <c r="X106" s="23" t="s">
        <v>32</v>
      </c>
      <c r="Y106" s="20">
        <f>IF(B106="PAGADO",0,C111)</f>
        <v>97.079999999999984</v>
      </c>
      <c r="AA106" s="187" t="s">
        <v>20</v>
      </c>
      <c r="AB106" s="187"/>
      <c r="AC106" s="187"/>
      <c r="AD106" s="18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>
      <c r="H147" s="186"/>
      <c r="I147" s="186"/>
      <c r="J147" s="186"/>
      <c r="V147" s="17"/>
      <c r="AA147" s="186"/>
      <c r="AB147" s="186"/>
      <c r="AC147" s="18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87" t="s">
        <v>81</v>
      </c>
      <c r="F151" s="187"/>
      <c r="G151" s="187"/>
      <c r="H151" s="187"/>
      <c r="V151" s="17"/>
      <c r="X151" s="23" t="s">
        <v>32</v>
      </c>
      <c r="Y151" s="20">
        <f>IF(B151="PAGADO",0,C156)</f>
        <v>97.079999999999984</v>
      </c>
      <c r="AA151" s="187" t="s">
        <v>81</v>
      </c>
      <c r="AB151" s="187"/>
      <c r="AC151" s="187"/>
      <c r="AD151" s="18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5" t="s">
        <v>29</v>
      </c>
      <c r="AD194" s="185"/>
      <c r="AE194" s="185"/>
    </row>
    <row r="195" spans="2:41">
      <c r="H195" s="186" t="s">
        <v>28</v>
      </c>
      <c r="I195" s="186"/>
      <c r="J195" s="186"/>
      <c r="V195" s="17"/>
      <c r="AC195" s="185"/>
      <c r="AD195" s="185"/>
      <c r="AE195" s="185"/>
    </row>
    <row r="196" spans="2:41">
      <c r="H196" s="186"/>
      <c r="I196" s="186"/>
      <c r="J196" s="186"/>
      <c r="V196" s="17"/>
      <c r="AC196" s="185"/>
      <c r="AD196" s="185"/>
      <c r="AE196" s="18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87" t="s">
        <v>81</v>
      </c>
      <c r="F200" s="187"/>
      <c r="G200" s="187"/>
      <c r="H200" s="187"/>
      <c r="V200" s="17"/>
      <c r="X200" s="23" t="s">
        <v>32</v>
      </c>
      <c r="Y200" s="20">
        <f>IF(B200="PAGADO",0,C205)</f>
        <v>-796.44</v>
      </c>
      <c r="AA200" s="187" t="s">
        <v>81</v>
      </c>
      <c r="AB200" s="187"/>
      <c r="AC200" s="187"/>
      <c r="AD200" s="18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8" t="str">
        <f>IF(C205&lt;0,"NO PAGAR","COBRAR")</f>
        <v>NO PAGAR</v>
      </c>
      <c r="C206" s="18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8" t="str">
        <f>IF(Y205&lt;0,"NO PAGAR","COBRAR")</f>
        <v>NO PAGAR</v>
      </c>
      <c r="Y206" s="18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2" t="s">
        <v>7</v>
      </c>
      <c r="F216" s="183"/>
      <c r="G216" s="18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2" t="s">
        <v>7</v>
      </c>
      <c r="O218" s="183"/>
      <c r="P218" s="183"/>
      <c r="Q218" s="184"/>
      <c r="R218" s="18">
        <f>SUM(R202:R217)</f>
        <v>796.44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>
      <c r="H241" s="186"/>
      <c r="I241" s="186"/>
      <c r="J241" s="186"/>
      <c r="V241" s="17"/>
      <c r="AA241" s="186"/>
      <c r="AB241" s="186"/>
      <c r="AC241" s="18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87" t="s">
        <v>20</v>
      </c>
      <c r="F245" s="187"/>
      <c r="G245" s="187"/>
      <c r="H245" s="187"/>
      <c r="V245" s="17"/>
      <c r="X245" s="23" t="s">
        <v>32</v>
      </c>
      <c r="Y245" s="20">
        <f>IF(B245="PAGADO",0,C250)</f>
        <v>-892.3900000000001</v>
      </c>
      <c r="AA245" s="187" t="s">
        <v>20</v>
      </c>
      <c r="AB245" s="187"/>
      <c r="AC245" s="187"/>
      <c r="AD245" s="18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9" t="str">
        <f>IF(Y250&lt;0,"NO PAGAR","COBRAR'")</f>
        <v>NO PAGAR</v>
      </c>
      <c r="Y251" s="18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9" t="str">
        <f>IF(C250&lt;0,"NO PAGAR","COBRAR'")</f>
        <v>NO PAGAR</v>
      </c>
      <c r="C252" s="18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2" t="s">
        <v>7</v>
      </c>
      <c r="F261" s="183"/>
      <c r="G261" s="18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2" t="s">
        <v>7</v>
      </c>
      <c r="O263" s="183"/>
      <c r="P263" s="183"/>
      <c r="Q263" s="184"/>
      <c r="R263" s="18">
        <f>SUM(R247:R262)</f>
        <v>0</v>
      </c>
      <c r="S263" s="3"/>
      <c r="V263" s="17"/>
      <c r="X263" s="12"/>
      <c r="Y263" s="10"/>
      <c r="AJ263" s="182" t="s">
        <v>7</v>
      </c>
      <c r="AK263" s="183"/>
      <c r="AL263" s="183"/>
      <c r="AM263" s="18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5" t="s">
        <v>29</v>
      </c>
      <c r="AD286" s="185"/>
      <c r="AE286" s="185"/>
    </row>
    <row r="287" spans="2:31">
      <c r="H287" s="186" t="s">
        <v>28</v>
      </c>
      <c r="I287" s="186"/>
      <c r="J287" s="186"/>
      <c r="V287" s="17"/>
      <c r="AC287" s="185"/>
      <c r="AD287" s="185"/>
      <c r="AE287" s="185"/>
    </row>
    <row r="288" spans="2:31">
      <c r="H288" s="186"/>
      <c r="I288" s="186"/>
      <c r="J288" s="186"/>
      <c r="V288" s="17"/>
      <c r="AC288" s="185"/>
      <c r="AD288" s="185"/>
      <c r="AE288" s="18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87" t="s">
        <v>601</v>
      </c>
      <c r="F292" s="187"/>
      <c r="G292" s="187"/>
      <c r="H292" s="187"/>
      <c r="V292" s="17"/>
      <c r="X292" s="23" t="s">
        <v>32</v>
      </c>
      <c r="Y292" s="20">
        <f>IF(B292="PAGADO",0,C297)</f>
        <v>-892.3900000000001</v>
      </c>
      <c r="AA292" s="187" t="s">
        <v>81</v>
      </c>
      <c r="AB292" s="187"/>
      <c r="AC292" s="187"/>
      <c r="AD292" s="18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8" t="str">
        <f>IF(C297&lt;0,"NO PAGAR","COBRAR")</f>
        <v>NO PAGAR</v>
      </c>
      <c r="C298" s="18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8" t="str">
        <f>IF(Y297&lt;0,"NO PAGAR","COBRAR")</f>
        <v>NO PAGAR</v>
      </c>
      <c r="Y298" s="18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2" t="s">
        <v>7</v>
      </c>
      <c r="AB308" s="183"/>
      <c r="AC308" s="18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>
      <c r="H333" s="186"/>
      <c r="I333" s="186"/>
      <c r="J333" s="186"/>
      <c r="V333" s="17"/>
      <c r="AA333" s="186"/>
      <c r="AB333" s="186"/>
      <c r="AC333" s="18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87" t="s">
        <v>81</v>
      </c>
      <c r="F337" s="187"/>
      <c r="G337" s="187"/>
      <c r="H337" s="187"/>
      <c r="V337" s="17"/>
      <c r="X337" s="23" t="s">
        <v>32</v>
      </c>
      <c r="Y337" s="20">
        <f>IF(B1137="PAGADO",0,C342)</f>
        <v>-1988.3400000000001</v>
      </c>
      <c r="AA337" s="187" t="s">
        <v>60</v>
      </c>
      <c r="AB337" s="187"/>
      <c r="AC337" s="187"/>
      <c r="AD337" s="18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2" t="s">
        <v>7</v>
      </c>
      <c r="AB342" s="183"/>
      <c r="AC342" s="18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9" t="str">
        <f>IF(Y342&lt;0,"NO PAGAR","COBRAR'")</f>
        <v>NO PAGAR</v>
      </c>
      <c r="Y343" s="189"/>
      <c r="AJ343" s="3"/>
      <c r="AK343" s="3"/>
      <c r="AL343" s="3"/>
      <c r="AM343" s="3"/>
      <c r="AN343" s="18"/>
      <c r="AO343" s="3"/>
    </row>
    <row r="344" spans="2:41" ht="23.25">
      <c r="B344" s="189" t="str">
        <f>IF(C342&lt;0,"NO PAGAR","COBRAR'")</f>
        <v>NO PAGAR</v>
      </c>
      <c r="C344" s="18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0" t="s">
        <v>5</v>
      </c>
      <c r="AC344" s="19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25">
        <v>45041</v>
      </c>
      <c r="AB345" s="191" t="s">
        <v>693</v>
      </c>
      <c r="AC345" s="19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2" t="s">
        <v>7</v>
      </c>
      <c r="F353" s="183"/>
      <c r="G353" s="18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85" t="s">
        <v>29</v>
      </c>
      <c r="AD379" s="185"/>
      <c r="AE379" s="185"/>
    </row>
    <row r="380" spans="2:31">
      <c r="H380" s="186" t="s">
        <v>28</v>
      </c>
      <c r="I380" s="186"/>
      <c r="J380" s="186"/>
      <c r="V380" s="17"/>
      <c r="AC380" s="185"/>
      <c r="AD380" s="185"/>
      <c r="AE380" s="185"/>
    </row>
    <row r="381" spans="2:31">
      <c r="H381" s="186"/>
      <c r="I381" s="186"/>
      <c r="J381" s="186"/>
      <c r="V381" s="17"/>
      <c r="AC381" s="185"/>
      <c r="AD381" s="185"/>
      <c r="AE381" s="18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87" t="s">
        <v>20</v>
      </c>
      <c r="F385" s="187"/>
      <c r="G385" s="187"/>
      <c r="H385" s="187"/>
      <c r="V385" s="17"/>
      <c r="X385" s="23" t="s">
        <v>32</v>
      </c>
      <c r="Y385" s="20">
        <f>IF(B385="PAGADO",0,C390)</f>
        <v>-2044.2500000000002</v>
      </c>
      <c r="AA385" s="187" t="s">
        <v>20</v>
      </c>
      <c r="AB385" s="187"/>
      <c r="AC385" s="187"/>
      <c r="AD385" s="18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88" t="str">
        <f>IF(C390&lt;0,"NO PAGAR","COBRAR")</f>
        <v>NO PAGAR</v>
      </c>
      <c r="C391" s="18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8" t="str">
        <f>IF(Y390&lt;0,"NO PAGAR","COBRAR")</f>
        <v>NO PAGAR</v>
      </c>
      <c r="Y391" s="18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0" t="s">
        <v>9</v>
      </c>
      <c r="C392" s="18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0" t="s">
        <v>9</v>
      </c>
      <c r="Y392" s="18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2" t="s">
        <v>7</v>
      </c>
      <c r="F401" s="183"/>
      <c r="G401" s="18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2" t="s">
        <v>7</v>
      </c>
      <c r="AB401" s="183"/>
      <c r="AC401" s="18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2" t="s">
        <v>7</v>
      </c>
      <c r="O403" s="183"/>
      <c r="P403" s="183"/>
      <c r="Q403" s="184"/>
      <c r="R403" s="18">
        <f>SUM(R387:R402)</f>
        <v>0</v>
      </c>
      <c r="S403" s="3"/>
      <c r="V403" s="17"/>
      <c r="X403" s="12"/>
      <c r="Y403" s="10"/>
      <c r="AJ403" s="182" t="s">
        <v>7</v>
      </c>
      <c r="AK403" s="183"/>
      <c r="AL403" s="183"/>
      <c r="AM403" s="18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86" t="s">
        <v>30</v>
      </c>
      <c r="I425" s="186"/>
      <c r="J425" s="186"/>
      <c r="V425" s="17"/>
      <c r="AA425" s="186" t="s">
        <v>31</v>
      </c>
      <c r="AB425" s="186"/>
      <c r="AC425" s="186"/>
    </row>
    <row r="426" spans="1:43">
      <c r="H426" s="186"/>
      <c r="I426" s="186"/>
      <c r="J426" s="186"/>
      <c r="V426" s="17"/>
      <c r="AA426" s="186"/>
      <c r="AB426" s="186"/>
      <c r="AC426" s="18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87" t="s">
        <v>844</v>
      </c>
      <c r="F430" s="187"/>
      <c r="G430" s="187"/>
      <c r="H430" s="187"/>
      <c r="V430" s="17"/>
      <c r="X430" s="23" t="s">
        <v>32</v>
      </c>
      <c r="Y430" s="20">
        <f>IF(B1230="PAGADO",0,C435)</f>
        <v>-2044.2500000000002</v>
      </c>
      <c r="AA430" s="187" t="s">
        <v>20</v>
      </c>
      <c r="AB430" s="187"/>
      <c r="AC430" s="187"/>
      <c r="AD430" s="18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9" t="str">
        <f>IF(Y435&lt;0,"NO PAGAR","COBRAR'")</f>
        <v>NO PAGAR</v>
      </c>
      <c r="Y436" s="18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89" t="str">
        <f>IF(C435&lt;0,"NO PAGAR","COBRAR'")</f>
        <v>NO PAGAR</v>
      </c>
      <c r="C437" s="18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0" t="s">
        <v>9</v>
      </c>
      <c r="C438" s="18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0" t="s">
        <v>9</v>
      </c>
      <c r="Y438" s="18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2" t="s">
        <v>7</v>
      </c>
      <c r="F446" s="183"/>
      <c r="G446" s="18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2" t="s">
        <v>7</v>
      </c>
      <c r="AB446" s="183"/>
      <c r="AC446" s="18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2" t="s">
        <v>7</v>
      </c>
      <c r="O448" s="183"/>
      <c r="P448" s="183"/>
      <c r="Q448" s="184"/>
      <c r="R448" s="18">
        <f>SUM(R432:R447)</f>
        <v>0</v>
      </c>
      <c r="S448" s="3"/>
      <c r="V448" s="17"/>
      <c r="X448" s="12"/>
      <c r="Y448" s="10"/>
      <c r="AJ448" s="182" t="s">
        <v>7</v>
      </c>
      <c r="AK448" s="183"/>
      <c r="AL448" s="183"/>
      <c r="AM448" s="18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85" t="s">
        <v>29</v>
      </c>
      <c r="AD476" s="185"/>
      <c r="AE476" s="185"/>
    </row>
    <row r="477" spans="8:31">
      <c r="H477" s="186" t="s">
        <v>28</v>
      </c>
      <c r="I477" s="186"/>
      <c r="J477" s="186"/>
      <c r="V477" s="17"/>
      <c r="AC477" s="185"/>
      <c r="AD477" s="185"/>
      <c r="AE477" s="185"/>
    </row>
    <row r="478" spans="8:31">
      <c r="H478" s="186"/>
      <c r="I478" s="186"/>
      <c r="J478" s="186"/>
      <c r="V478" s="17"/>
      <c r="AC478" s="185"/>
      <c r="AD478" s="185"/>
      <c r="AE478" s="18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87" t="s">
        <v>20</v>
      </c>
      <c r="F482" s="187"/>
      <c r="G482" s="187"/>
      <c r="H482" s="187"/>
      <c r="V482" s="17"/>
      <c r="X482" s="23" t="s">
        <v>32</v>
      </c>
      <c r="Y482" s="20">
        <f>IF(B482="PAGADO",0,C487)</f>
        <v>-2044.2500000000002</v>
      </c>
      <c r="AA482" s="187" t="s">
        <v>20</v>
      </c>
      <c r="AB482" s="187"/>
      <c r="AC482" s="187"/>
      <c r="AD482" s="18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88" t="str">
        <f>IF(C487&lt;0,"NO PAGAR","COBRAR")</f>
        <v>NO PAGAR</v>
      </c>
      <c r="C488" s="18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88" t="str">
        <f>IF(Y487&lt;0,"NO PAGAR","COBRAR")</f>
        <v>NO PAGAR</v>
      </c>
      <c r="Y488" s="18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80" t="s">
        <v>9</v>
      </c>
      <c r="C489" s="18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0" t="s">
        <v>9</v>
      </c>
      <c r="Y489" s="18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82" t="s">
        <v>7</v>
      </c>
      <c r="F498" s="183"/>
      <c r="G498" s="18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2" t="s">
        <v>7</v>
      </c>
      <c r="AB498" s="183"/>
      <c r="AC498" s="18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82" t="s">
        <v>7</v>
      </c>
      <c r="O500" s="183"/>
      <c r="P500" s="183"/>
      <c r="Q500" s="184"/>
      <c r="R500" s="18">
        <f>SUM(R484:R499)</f>
        <v>0</v>
      </c>
      <c r="S500" s="3"/>
      <c r="V500" s="17"/>
      <c r="X500" s="12"/>
      <c r="Y500" s="10"/>
      <c r="AJ500" s="182" t="s">
        <v>7</v>
      </c>
      <c r="AK500" s="183"/>
      <c r="AL500" s="183"/>
      <c r="AM500" s="18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86" t="s">
        <v>30</v>
      </c>
      <c r="I522" s="186"/>
      <c r="J522" s="186"/>
      <c r="V522" s="17"/>
      <c r="AA522" s="186" t="s">
        <v>31</v>
      </c>
      <c r="AB522" s="186"/>
      <c r="AC522" s="186"/>
    </row>
    <row r="523" spans="1:43">
      <c r="H523" s="186"/>
      <c r="I523" s="186"/>
      <c r="J523" s="186"/>
      <c r="V523" s="17"/>
      <c r="AA523" s="186"/>
      <c r="AB523" s="186"/>
      <c r="AC523" s="18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87" t="s">
        <v>20</v>
      </c>
      <c r="F527" s="187"/>
      <c r="G527" s="187"/>
      <c r="H527" s="187"/>
      <c r="V527" s="17"/>
      <c r="X527" s="23" t="s">
        <v>32</v>
      </c>
      <c r="Y527" s="20">
        <f>IF(B1327="PAGADO",0,C532)</f>
        <v>-2044.2500000000002</v>
      </c>
      <c r="AA527" s="187" t="s">
        <v>20</v>
      </c>
      <c r="AB527" s="187"/>
      <c r="AC527" s="187"/>
      <c r="AD527" s="18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89" t="str">
        <f>IF(Y532&lt;0,"NO PAGAR","COBRAR'")</f>
        <v>NO PAGAR</v>
      </c>
      <c r="Y533" s="18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89" t="str">
        <f>IF(C532&lt;0,"NO PAGAR","COBRAR'")</f>
        <v>NO PAGAR</v>
      </c>
      <c r="C534" s="18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0" t="s">
        <v>9</v>
      </c>
      <c r="C535" s="18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0" t="s">
        <v>9</v>
      </c>
      <c r="Y535" s="18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82" t="s">
        <v>7</v>
      </c>
      <c r="F543" s="183"/>
      <c r="G543" s="18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2" t="s">
        <v>7</v>
      </c>
      <c r="AB543" s="183"/>
      <c r="AC543" s="18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82" t="s">
        <v>7</v>
      </c>
      <c r="O545" s="183"/>
      <c r="P545" s="183"/>
      <c r="Q545" s="184"/>
      <c r="R545" s="18">
        <f>SUM(R529:R544)</f>
        <v>0</v>
      </c>
      <c r="S545" s="3"/>
      <c r="V545" s="17"/>
      <c r="X545" s="12"/>
      <c r="Y545" s="10"/>
      <c r="AJ545" s="182" t="s">
        <v>7</v>
      </c>
      <c r="AK545" s="183"/>
      <c r="AL545" s="183"/>
      <c r="AM545" s="18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85" t="s">
        <v>29</v>
      </c>
      <c r="AD575" s="185"/>
      <c r="AE575" s="185"/>
    </row>
    <row r="576" spans="8:31">
      <c r="H576" s="186" t="s">
        <v>28</v>
      </c>
      <c r="I576" s="186"/>
      <c r="J576" s="186"/>
      <c r="V576" s="17"/>
      <c r="AC576" s="185"/>
      <c r="AD576" s="185"/>
      <c r="AE576" s="185"/>
    </row>
    <row r="577" spans="2:41">
      <c r="H577" s="186"/>
      <c r="I577" s="186"/>
      <c r="J577" s="186"/>
      <c r="V577" s="17"/>
      <c r="AC577" s="185"/>
      <c r="AD577" s="185"/>
      <c r="AE577" s="18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87" t="s">
        <v>20</v>
      </c>
      <c r="F581" s="187"/>
      <c r="G581" s="187"/>
      <c r="H581" s="187"/>
      <c r="V581" s="17"/>
      <c r="X581" s="23" t="s">
        <v>32</v>
      </c>
      <c r="Y581" s="20">
        <f>IF(B581="PAGADO",0,C586)</f>
        <v>-2044.2500000000002</v>
      </c>
      <c r="AA581" s="187" t="s">
        <v>20</v>
      </c>
      <c r="AB581" s="187"/>
      <c r="AC581" s="187"/>
      <c r="AD581" s="18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88" t="str">
        <f>IF(C586&lt;0,"NO PAGAR","COBRAR")</f>
        <v>NO PAGAR</v>
      </c>
      <c r="C587" s="18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88" t="str">
        <f>IF(Y586&lt;0,"NO PAGAR","COBRAR")</f>
        <v>NO PAGAR</v>
      </c>
      <c r="Y587" s="18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80" t="s">
        <v>9</v>
      </c>
      <c r="C588" s="18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0" t="s">
        <v>9</v>
      </c>
      <c r="Y588" s="18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82" t="s">
        <v>7</v>
      </c>
      <c r="F597" s="183"/>
      <c r="G597" s="18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2" t="s">
        <v>7</v>
      </c>
      <c r="AB597" s="183"/>
      <c r="AC597" s="18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82" t="s">
        <v>7</v>
      </c>
      <c r="O599" s="183"/>
      <c r="P599" s="183"/>
      <c r="Q599" s="184"/>
      <c r="R599" s="18">
        <f>SUM(R583:R598)</f>
        <v>0</v>
      </c>
      <c r="S599" s="3"/>
      <c r="V599" s="17"/>
      <c r="X599" s="12"/>
      <c r="Y599" s="10"/>
      <c r="AJ599" s="182" t="s">
        <v>7</v>
      </c>
      <c r="AK599" s="183"/>
      <c r="AL599" s="183"/>
      <c r="AM599" s="18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86" t="s">
        <v>30</v>
      </c>
      <c r="I621" s="186"/>
      <c r="J621" s="186"/>
      <c r="V621" s="17"/>
      <c r="AA621" s="186" t="s">
        <v>31</v>
      </c>
      <c r="AB621" s="186"/>
      <c r="AC621" s="186"/>
    </row>
    <row r="622" spans="1:43">
      <c r="H622" s="186"/>
      <c r="I622" s="186"/>
      <c r="J622" s="186"/>
      <c r="V622" s="17"/>
      <c r="AA622" s="186"/>
      <c r="AB622" s="186"/>
      <c r="AC622" s="18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87" t="s">
        <v>20</v>
      </c>
      <c r="F626" s="187"/>
      <c r="G626" s="187"/>
      <c r="H626" s="187"/>
      <c r="V626" s="17"/>
      <c r="X626" s="23" t="s">
        <v>32</v>
      </c>
      <c r="Y626" s="20">
        <f>IF(B1426="PAGADO",0,C631)</f>
        <v>-2044.2500000000002</v>
      </c>
      <c r="AA626" s="187" t="s">
        <v>20</v>
      </c>
      <c r="AB626" s="187"/>
      <c r="AC626" s="187"/>
      <c r="AD626" s="18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89" t="str">
        <f>IF(Y631&lt;0,"NO PAGAR","COBRAR'")</f>
        <v>NO PAGAR</v>
      </c>
      <c r="Y632" s="18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89" t="str">
        <f>IF(C631&lt;0,"NO PAGAR","COBRAR'")</f>
        <v>NO PAGAR</v>
      </c>
      <c r="C633" s="18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80" t="s">
        <v>9</v>
      </c>
      <c r="C634" s="18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0" t="s">
        <v>9</v>
      </c>
      <c r="Y634" s="18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82" t="s">
        <v>7</v>
      </c>
      <c r="F642" s="183"/>
      <c r="G642" s="18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2" t="s">
        <v>7</v>
      </c>
      <c r="AB642" s="183"/>
      <c r="AC642" s="18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82" t="s">
        <v>7</v>
      </c>
      <c r="O644" s="183"/>
      <c r="P644" s="183"/>
      <c r="Q644" s="184"/>
      <c r="R644" s="18">
        <f>SUM(R628:R643)</f>
        <v>0</v>
      </c>
      <c r="S644" s="3"/>
      <c r="V644" s="17"/>
      <c r="X644" s="12"/>
      <c r="Y644" s="10"/>
      <c r="AJ644" s="182" t="s">
        <v>7</v>
      </c>
      <c r="AK644" s="183"/>
      <c r="AL644" s="183"/>
      <c r="AM644" s="18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85" t="s">
        <v>29</v>
      </c>
      <c r="AD668" s="185"/>
      <c r="AE668" s="185"/>
    </row>
    <row r="669" spans="8:31">
      <c r="H669" s="186" t="s">
        <v>28</v>
      </c>
      <c r="I669" s="186"/>
      <c r="J669" s="186"/>
      <c r="V669" s="17"/>
      <c r="AC669" s="185"/>
      <c r="AD669" s="185"/>
      <c r="AE669" s="185"/>
    </row>
    <row r="670" spans="8:31">
      <c r="H670" s="186"/>
      <c r="I670" s="186"/>
      <c r="J670" s="186"/>
      <c r="V670" s="17"/>
      <c r="AC670" s="185"/>
      <c r="AD670" s="185"/>
      <c r="AE670" s="18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87" t="s">
        <v>20</v>
      </c>
      <c r="F674" s="187"/>
      <c r="G674" s="187"/>
      <c r="H674" s="187"/>
      <c r="V674" s="17"/>
      <c r="X674" s="23" t="s">
        <v>32</v>
      </c>
      <c r="Y674" s="20">
        <f>IF(B674="PAGADO",0,C679)</f>
        <v>-2044.2500000000002</v>
      </c>
      <c r="AA674" s="187" t="s">
        <v>20</v>
      </c>
      <c r="AB674" s="187"/>
      <c r="AC674" s="187"/>
      <c r="AD674" s="18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88" t="str">
        <f>IF(C679&lt;0,"NO PAGAR","COBRAR")</f>
        <v>NO PAGAR</v>
      </c>
      <c r="C680" s="18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8" t="str">
        <f>IF(Y679&lt;0,"NO PAGAR","COBRAR")</f>
        <v>NO PAGAR</v>
      </c>
      <c r="Y680" s="18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80" t="s">
        <v>9</v>
      </c>
      <c r="C681" s="18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0" t="s">
        <v>9</v>
      </c>
      <c r="Y681" s="18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82" t="s">
        <v>7</v>
      </c>
      <c r="F690" s="183"/>
      <c r="G690" s="18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2" t="s">
        <v>7</v>
      </c>
      <c r="AB690" s="183"/>
      <c r="AC690" s="18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82" t="s">
        <v>7</v>
      </c>
      <c r="O692" s="183"/>
      <c r="P692" s="183"/>
      <c r="Q692" s="184"/>
      <c r="R692" s="18">
        <f>SUM(R676:R691)</f>
        <v>0</v>
      </c>
      <c r="S692" s="3"/>
      <c r="V692" s="17"/>
      <c r="X692" s="12"/>
      <c r="Y692" s="10"/>
      <c r="AJ692" s="182" t="s">
        <v>7</v>
      </c>
      <c r="AK692" s="183"/>
      <c r="AL692" s="183"/>
      <c r="AM692" s="184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86" t="s">
        <v>30</v>
      </c>
      <c r="I714" s="186"/>
      <c r="J714" s="186"/>
      <c r="V714" s="17"/>
      <c r="AA714" s="186" t="s">
        <v>31</v>
      </c>
      <c r="AB714" s="186"/>
      <c r="AC714" s="186"/>
    </row>
    <row r="715" spans="1:43">
      <c r="H715" s="186"/>
      <c r="I715" s="186"/>
      <c r="J715" s="186"/>
      <c r="V715" s="17"/>
      <c r="AA715" s="186"/>
      <c r="AB715" s="186"/>
      <c r="AC715" s="186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87" t="s">
        <v>20</v>
      </c>
      <c r="F719" s="187"/>
      <c r="G719" s="187"/>
      <c r="H719" s="187"/>
      <c r="V719" s="17"/>
      <c r="X719" s="23" t="s">
        <v>32</v>
      </c>
      <c r="Y719" s="20">
        <f>IF(B1519="PAGADO",0,C724)</f>
        <v>-2044.2500000000002</v>
      </c>
      <c r="AA719" s="187" t="s">
        <v>20</v>
      </c>
      <c r="AB719" s="187"/>
      <c r="AC719" s="187"/>
      <c r="AD719" s="187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89" t="str">
        <f>IF(Y724&lt;0,"NO PAGAR","COBRAR'")</f>
        <v>NO PAGAR</v>
      </c>
      <c r="Y725" s="189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89" t="str">
        <f>IF(C724&lt;0,"NO PAGAR","COBRAR'")</f>
        <v>NO PAGAR</v>
      </c>
      <c r="C726" s="18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80" t="s">
        <v>9</v>
      </c>
      <c r="C727" s="181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0" t="s">
        <v>9</v>
      </c>
      <c r="Y727" s="181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82" t="s">
        <v>7</v>
      </c>
      <c r="F735" s="183"/>
      <c r="G735" s="184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82" t="s">
        <v>7</v>
      </c>
      <c r="AB735" s="183"/>
      <c r="AC735" s="184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82" t="s">
        <v>7</v>
      </c>
      <c r="O737" s="183"/>
      <c r="P737" s="183"/>
      <c r="Q737" s="184"/>
      <c r="R737" s="18">
        <f>SUM(R721:R736)</f>
        <v>0</v>
      </c>
      <c r="S737" s="3"/>
      <c r="V737" s="17"/>
      <c r="X737" s="12"/>
      <c r="Y737" s="10"/>
      <c r="AJ737" s="182" t="s">
        <v>7</v>
      </c>
      <c r="AK737" s="183"/>
      <c r="AL737" s="183"/>
      <c r="AM737" s="184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85" t="s">
        <v>29</v>
      </c>
      <c r="AD761" s="185"/>
      <c r="AE761" s="185"/>
    </row>
    <row r="762" spans="2:41">
      <c r="H762" s="186" t="s">
        <v>28</v>
      </c>
      <c r="I762" s="186"/>
      <c r="J762" s="186"/>
      <c r="V762" s="17"/>
      <c r="AC762" s="185"/>
      <c r="AD762" s="185"/>
      <c r="AE762" s="185"/>
    </row>
    <row r="763" spans="2:41">
      <c r="H763" s="186"/>
      <c r="I763" s="186"/>
      <c r="J763" s="186"/>
      <c r="V763" s="17"/>
      <c r="AC763" s="185"/>
      <c r="AD763" s="185"/>
      <c r="AE763" s="185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87" t="s">
        <v>20</v>
      </c>
      <c r="F767" s="187"/>
      <c r="G767" s="187"/>
      <c r="H767" s="187"/>
      <c r="V767" s="17"/>
      <c r="X767" s="23" t="s">
        <v>32</v>
      </c>
      <c r="Y767" s="20">
        <f>IF(B767="PAGADO",0,C772)</f>
        <v>-2044.2500000000002</v>
      </c>
      <c r="AA767" s="187" t="s">
        <v>20</v>
      </c>
      <c r="AB767" s="187"/>
      <c r="AC767" s="187"/>
      <c r="AD767" s="187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88" t="str">
        <f>IF(C772&lt;0,"NO PAGAR","COBRAR")</f>
        <v>NO PAGAR</v>
      </c>
      <c r="C773" s="188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8" t="str">
        <f>IF(Y772&lt;0,"NO PAGAR","COBRAR")</f>
        <v>NO PAGAR</v>
      </c>
      <c r="Y773" s="18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80" t="s">
        <v>9</v>
      </c>
      <c r="C774" s="181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80" t="s">
        <v>9</v>
      </c>
      <c r="Y774" s="181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82" t="s">
        <v>7</v>
      </c>
      <c r="F783" s="183"/>
      <c r="G783" s="184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82" t="s">
        <v>7</v>
      </c>
      <c r="AB783" s="183"/>
      <c r="AC783" s="184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82" t="s">
        <v>7</v>
      </c>
      <c r="O785" s="183"/>
      <c r="P785" s="183"/>
      <c r="Q785" s="184"/>
      <c r="R785" s="18">
        <f>SUM(R769:R784)</f>
        <v>0</v>
      </c>
      <c r="S785" s="3"/>
      <c r="V785" s="17"/>
      <c r="X785" s="12"/>
      <c r="Y785" s="10"/>
      <c r="AJ785" s="182" t="s">
        <v>7</v>
      </c>
      <c r="AK785" s="183"/>
      <c r="AL785" s="183"/>
      <c r="AM785" s="18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86" t="s">
        <v>30</v>
      </c>
      <c r="I807" s="186"/>
      <c r="J807" s="186"/>
      <c r="V807" s="17"/>
      <c r="AA807" s="186" t="s">
        <v>31</v>
      </c>
      <c r="AB807" s="186"/>
      <c r="AC807" s="186"/>
    </row>
    <row r="808" spans="1:43">
      <c r="H808" s="186"/>
      <c r="I808" s="186"/>
      <c r="J808" s="186"/>
      <c r="V808" s="17"/>
      <c r="AA808" s="186"/>
      <c r="AB808" s="186"/>
      <c r="AC808" s="186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87" t="s">
        <v>20</v>
      </c>
      <c r="F812" s="187"/>
      <c r="G812" s="187"/>
      <c r="H812" s="187"/>
      <c r="V812" s="17"/>
      <c r="X812" s="23" t="s">
        <v>32</v>
      </c>
      <c r="Y812" s="20">
        <f>IF(B1612="PAGADO",0,C817)</f>
        <v>-2044.2500000000002</v>
      </c>
      <c r="AA812" s="187" t="s">
        <v>20</v>
      </c>
      <c r="AB812" s="187"/>
      <c r="AC812" s="187"/>
      <c r="AD812" s="187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89" t="str">
        <f>IF(Y817&lt;0,"NO PAGAR","COBRAR'")</f>
        <v>NO PAGAR</v>
      </c>
      <c r="Y818" s="189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89" t="str">
        <f>IF(C817&lt;0,"NO PAGAR","COBRAR'")</f>
        <v>NO PAGAR</v>
      </c>
      <c r="C819" s="18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80" t="s">
        <v>9</v>
      </c>
      <c r="C820" s="18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0" t="s">
        <v>9</v>
      </c>
      <c r="Y820" s="18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82" t="s">
        <v>7</v>
      </c>
      <c r="F828" s="183"/>
      <c r="G828" s="184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82" t="s">
        <v>7</v>
      </c>
      <c r="AB828" s="183"/>
      <c r="AC828" s="184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82" t="s">
        <v>7</v>
      </c>
      <c r="O830" s="183"/>
      <c r="P830" s="183"/>
      <c r="Q830" s="184"/>
      <c r="R830" s="18">
        <f>SUM(R814:R829)</f>
        <v>0</v>
      </c>
      <c r="S830" s="3"/>
      <c r="V830" s="17"/>
      <c r="X830" s="12"/>
      <c r="Y830" s="10"/>
      <c r="AJ830" s="182" t="s">
        <v>7</v>
      </c>
      <c r="AK830" s="183"/>
      <c r="AL830" s="183"/>
      <c r="AM830" s="184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85" t="s">
        <v>29</v>
      </c>
      <c r="AD854" s="185"/>
      <c r="AE854" s="185"/>
    </row>
    <row r="855" spans="2:41">
      <c r="H855" s="186" t="s">
        <v>28</v>
      </c>
      <c r="I855" s="186"/>
      <c r="J855" s="186"/>
      <c r="V855" s="17"/>
      <c r="AC855" s="185"/>
      <c r="AD855" s="185"/>
      <c r="AE855" s="185"/>
    </row>
    <row r="856" spans="2:41">
      <c r="H856" s="186"/>
      <c r="I856" s="186"/>
      <c r="J856" s="186"/>
      <c r="V856" s="17"/>
      <c r="AC856" s="185"/>
      <c r="AD856" s="185"/>
      <c r="AE856" s="185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87" t="s">
        <v>20</v>
      </c>
      <c r="F860" s="187"/>
      <c r="G860" s="187"/>
      <c r="H860" s="187"/>
      <c r="V860" s="17"/>
      <c r="X860" s="23" t="s">
        <v>32</v>
      </c>
      <c r="Y860" s="20">
        <f>IF(B860="PAGADO",0,C865)</f>
        <v>-2044.2500000000002</v>
      </c>
      <c r="AA860" s="187" t="s">
        <v>20</v>
      </c>
      <c r="AB860" s="187"/>
      <c r="AC860" s="187"/>
      <c r="AD860" s="187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88" t="str">
        <f>IF(C865&lt;0,"NO PAGAR","COBRAR")</f>
        <v>NO PAGAR</v>
      </c>
      <c r="C866" s="188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8" t="str">
        <f>IF(Y865&lt;0,"NO PAGAR","COBRAR")</f>
        <v>NO PAGAR</v>
      </c>
      <c r="Y866" s="18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80" t="s">
        <v>9</v>
      </c>
      <c r="C867" s="181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80" t="s">
        <v>9</v>
      </c>
      <c r="Y867" s="181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82" t="s">
        <v>7</v>
      </c>
      <c r="F876" s="183"/>
      <c r="G876" s="184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82" t="s">
        <v>7</v>
      </c>
      <c r="AB876" s="183"/>
      <c r="AC876" s="184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82" t="s">
        <v>7</v>
      </c>
      <c r="O878" s="183"/>
      <c r="P878" s="183"/>
      <c r="Q878" s="184"/>
      <c r="R878" s="18">
        <f>SUM(R862:R877)</f>
        <v>0</v>
      </c>
      <c r="S878" s="3"/>
      <c r="V878" s="17"/>
      <c r="X878" s="12"/>
      <c r="Y878" s="10"/>
      <c r="AJ878" s="182" t="s">
        <v>7</v>
      </c>
      <c r="AK878" s="183"/>
      <c r="AL878" s="183"/>
      <c r="AM878" s="184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86" t="s">
        <v>30</v>
      </c>
      <c r="I900" s="186"/>
      <c r="J900" s="186"/>
      <c r="V900" s="17"/>
      <c r="AA900" s="186" t="s">
        <v>31</v>
      </c>
      <c r="AB900" s="186"/>
      <c r="AC900" s="186"/>
    </row>
    <row r="901" spans="1:43">
      <c r="H901" s="186"/>
      <c r="I901" s="186"/>
      <c r="J901" s="186"/>
      <c r="V901" s="17"/>
      <c r="AA901" s="186"/>
      <c r="AB901" s="186"/>
      <c r="AC901" s="186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87" t="s">
        <v>20</v>
      </c>
      <c r="F905" s="187"/>
      <c r="G905" s="187"/>
      <c r="H905" s="187"/>
      <c r="V905" s="17"/>
      <c r="X905" s="23" t="s">
        <v>32</v>
      </c>
      <c r="Y905" s="20">
        <f>IF(B1705="PAGADO",0,C910)</f>
        <v>-2044.2500000000002</v>
      </c>
      <c r="AA905" s="187" t="s">
        <v>20</v>
      </c>
      <c r="AB905" s="187"/>
      <c r="AC905" s="187"/>
      <c r="AD905" s="187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89" t="str">
        <f>IF(Y910&lt;0,"NO PAGAR","COBRAR'")</f>
        <v>NO PAGAR</v>
      </c>
      <c r="Y911" s="189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89" t="str">
        <f>IF(C910&lt;0,"NO PAGAR","COBRAR'")</f>
        <v>NO PAGAR</v>
      </c>
      <c r="C912" s="189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80" t="s">
        <v>9</v>
      </c>
      <c r="C913" s="181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80" t="s">
        <v>9</v>
      </c>
      <c r="Y913" s="181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82" t="s">
        <v>7</v>
      </c>
      <c r="F921" s="183"/>
      <c r="G921" s="184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82" t="s">
        <v>7</v>
      </c>
      <c r="AB921" s="183"/>
      <c r="AC921" s="184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82" t="s">
        <v>7</v>
      </c>
      <c r="O923" s="183"/>
      <c r="P923" s="183"/>
      <c r="Q923" s="184"/>
      <c r="R923" s="18">
        <f>SUM(R907:R922)</f>
        <v>0</v>
      </c>
      <c r="S923" s="3"/>
      <c r="V923" s="17"/>
      <c r="X923" s="12"/>
      <c r="Y923" s="10"/>
      <c r="AJ923" s="182" t="s">
        <v>7</v>
      </c>
      <c r="AK923" s="183"/>
      <c r="AL923" s="183"/>
      <c r="AM923" s="184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85" t="s">
        <v>29</v>
      </c>
      <c r="AD948" s="185"/>
      <c r="AE948" s="185"/>
    </row>
    <row r="949" spans="2:41">
      <c r="H949" s="186" t="s">
        <v>28</v>
      </c>
      <c r="I949" s="186"/>
      <c r="J949" s="186"/>
      <c r="V949" s="17"/>
      <c r="AC949" s="185"/>
      <c r="AD949" s="185"/>
      <c r="AE949" s="185"/>
    </row>
    <row r="950" spans="2:41">
      <c r="H950" s="186"/>
      <c r="I950" s="186"/>
      <c r="J950" s="186"/>
      <c r="V950" s="17"/>
      <c r="AC950" s="185"/>
      <c r="AD950" s="185"/>
      <c r="AE950" s="185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87" t="s">
        <v>20</v>
      </c>
      <c r="F954" s="187"/>
      <c r="G954" s="187"/>
      <c r="H954" s="187"/>
      <c r="V954" s="17"/>
      <c r="X954" s="23" t="s">
        <v>32</v>
      </c>
      <c r="Y954" s="20">
        <f>IF(B954="PAGADO",0,C959)</f>
        <v>-2044.2500000000002</v>
      </c>
      <c r="AA954" s="187" t="s">
        <v>20</v>
      </c>
      <c r="AB954" s="187"/>
      <c r="AC954" s="187"/>
      <c r="AD954" s="187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88" t="str">
        <f>IF(C959&lt;0,"NO PAGAR","COBRAR")</f>
        <v>NO PAGAR</v>
      </c>
      <c r="C960" s="188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8" t="str">
        <f>IF(Y959&lt;0,"NO PAGAR","COBRAR")</f>
        <v>NO PAGAR</v>
      </c>
      <c r="Y960" s="18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80" t="s">
        <v>9</v>
      </c>
      <c r="C961" s="181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80" t="s">
        <v>9</v>
      </c>
      <c r="Y961" s="181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82" t="s">
        <v>7</v>
      </c>
      <c r="F970" s="183"/>
      <c r="G970" s="184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82" t="s">
        <v>7</v>
      </c>
      <c r="AB970" s="183"/>
      <c r="AC970" s="184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82" t="s">
        <v>7</v>
      </c>
      <c r="O972" s="183"/>
      <c r="P972" s="183"/>
      <c r="Q972" s="184"/>
      <c r="R972" s="18">
        <f>SUM(R956:R971)</f>
        <v>0</v>
      </c>
      <c r="S972" s="3"/>
      <c r="V972" s="17"/>
      <c r="X972" s="12"/>
      <c r="Y972" s="10"/>
      <c r="AJ972" s="182" t="s">
        <v>7</v>
      </c>
      <c r="AK972" s="183"/>
      <c r="AL972" s="183"/>
      <c r="AM972" s="184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86" t="s">
        <v>30</v>
      </c>
      <c r="I994" s="186"/>
      <c r="J994" s="186"/>
      <c r="V994" s="17"/>
      <c r="AA994" s="186" t="s">
        <v>31</v>
      </c>
      <c r="AB994" s="186"/>
      <c r="AC994" s="186"/>
    </row>
    <row r="995" spans="2:41">
      <c r="H995" s="186"/>
      <c r="I995" s="186"/>
      <c r="J995" s="186"/>
      <c r="V995" s="17"/>
      <c r="AA995" s="186"/>
      <c r="AB995" s="186"/>
      <c r="AC995" s="186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87" t="s">
        <v>20</v>
      </c>
      <c r="F999" s="187"/>
      <c r="G999" s="187"/>
      <c r="H999" s="187"/>
      <c r="V999" s="17"/>
      <c r="X999" s="23" t="s">
        <v>32</v>
      </c>
      <c r="Y999" s="20">
        <f>IF(B1799="PAGADO",0,C1004)</f>
        <v>-2044.2500000000002</v>
      </c>
      <c r="AA999" s="187" t="s">
        <v>20</v>
      </c>
      <c r="AB999" s="187"/>
      <c r="AC999" s="187"/>
      <c r="AD999" s="187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89" t="str">
        <f>IF(Y1004&lt;0,"NO PAGAR","COBRAR'")</f>
        <v>NO PAGAR</v>
      </c>
      <c r="Y1005" s="189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89" t="str">
        <f>IF(C1004&lt;0,"NO PAGAR","COBRAR'")</f>
        <v>NO PAGAR</v>
      </c>
      <c r="C1006" s="18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80" t="s">
        <v>9</v>
      </c>
      <c r="C1007" s="18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0" t="s">
        <v>9</v>
      </c>
      <c r="Y1007" s="18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82" t="s">
        <v>7</v>
      </c>
      <c r="F1015" s="183"/>
      <c r="G1015" s="184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82" t="s">
        <v>7</v>
      </c>
      <c r="AB1015" s="183"/>
      <c r="AC1015" s="184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82" t="s">
        <v>7</v>
      </c>
      <c r="O1017" s="183"/>
      <c r="P1017" s="183"/>
      <c r="Q1017" s="184"/>
      <c r="R1017" s="18">
        <f>SUM(R1001:R1016)</f>
        <v>0</v>
      </c>
      <c r="S1017" s="3"/>
      <c r="V1017" s="17"/>
      <c r="X1017" s="12"/>
      <c r="Y1017" s="10"/>
      <c r="AJ1017" s="182" t="s">
        <v>7</v>
      </c>
      <c r="AK1017" s="183"/>
      <c r="AL1017" s="183"/>
      <c r="AM1017" s="184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85" t="s">
        <v>29</v>
      </c>
      <c r="AD1041" s="185"/>
      <c r="AE1041" s="185"/>
    </row>
    <row r="1042" spans="2:41">
      <c r="H1042" s="186" t="s">
        <v>28</v>
      </c>
      <c r="I1042" s="186"/>
      <c r="J1042" s="186"/>
      <c r="V1042" s="17"/>
      <c r="AC1042" s="185"/>
      <c r="AD1042" s="185"/>
      <c r="AE1042" s="185"/>
    </row>
    <row r="1043" spans="2:41">
      <c r="H1043" s="186"/>
      <c r="I1043" s="186"/>
      <c r="J1043" s="186"/>
      <c r="V1043" s="17"/>
      <c r="AC1043" s="185"/>
      <c r="AD1043" s="185"/>
      <c r="AE1043" s="185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87" t="s">
        <v>20</v>
      </c>
      <c r="F1047" s="187"/>
      <c r="G1047" s="187"/>
      <c r="H1047" s="187"/>
      <c r="V1047" s="17"/>
      <c r="X1047" s="23" t="s">
        <v>32</v>
      </c>
      <c r="Y1047" s="20">
        <f>IF(B1047="PAGADO",0,C1052)</f>
        <v>-2044.2500000000002</v>
      </c>
      <c r="AA1047" s="187" t="s">
        <v>20</v>
      </c>
      <c r="AB1047" s="187"/>
      <c r="AC1047" s="187"/>
      <c r="AD1047" s="18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88" t="str">
        <f>IF(C1052&lt;0,"NO PAGAR","COBRAR")</f>
        <v>NO PAGAR</v>
      </c>
      <c r="C1053" s="188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8" t="str">
        <f>IF(Y1052&lt;0,"NO PAGAR","COBRAR")</f>
        <v>NO PAGAR</v>
      </c>
      <c r="Y1053" s="18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80" t="s">
        <v>9</v>
      </c>
      <c r="C1054" s="181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80" t="s">
        <v>9</v>
      </c>
      <c r="Y1054" s="181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82" t="s">
        <v>7</v>
      </c>
      <c r="F1063" s="183"/>
      <c r="G1063" s="184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82" t="s">
        <v>7</v>
      </c>
      <c r="AB1063" s="183"/>
      <c r="AC1063" s="184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82" t="s">
        <v>7</v>
      </c>
      <c r="O1065" s="183"/>
      <c r="P1065" s="183"/>
      <c r="Q1065" s="184"/>
      <c r="R1065" s="18">
        <f>SUM(R1049:R1064)</f>
        <v>0</v>
      </c>
      <c r="S1065" s="3"/>
      <c r="V1065" s="17"/>
      <c r="X1065" s="12"/>
      <c r="Y1065" s="10"/>
      <c r="AJ1065" s="182" t="s">
        <v>7</v>
      </c>
      <c r="AK1065" s="183"/>
      <c r="AL1065" s="183"/>
      <c r="AM1065" s="184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86" t="s">
        <v>30</v>
      </c>
      <c r="I1087" s="186"/>
      <c r="J1087" s="186"/>
      <c r="V1087" s="17"/>
      <c r="AA1087" s="186" t="s">
        <v>31</v>
      </c>
      <c r="AB1087" s="186"/>
      <c r="AC1087" s="186"/>
    </row>
    <row r="1088" spans="1:43">
      <c r="H1088" s="186"/>
      <c r="I1088" s="186"/>
      <c r="J1088" s="186"/>
      <c r="V1088" s="17"/>
      <c r="AA1088" s="186"/>
      <c r="AB1088" s="186"/>
      <c r="AC1088" s="186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87" t="s">
        <v>20</v>
      </c>
      <c r="F1092" s="187"/>
      <c r="G1092" s="187"/>
      <c r="H1092" s="187"/>
      <c r="V1092" s="17"/>
      <c r="X1092" s="23" t="s">
        <v>32</v>
      </c>
      <c r="Y1092" s="20">
        <f>IF(B1892="PAGADO",0,C1097)</f>
        <v>-2044.2500000000002</v>
      </c>
      <c r="AA1092" s="187" t="s">
        <v>20</v>
      </c>
      <c r="AB1092" s="187"/>
      <c r="AC1092" s="187"/>
      <c r="AD1092" s="187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89" t="str">
        <f>IF(Y1097&lt;0,"NO PAGAR","COBRAR'")</f>
        <v>NO PAGAR</v>
      </c>
      <c r="Y1098" s="189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89" t="str">
        <f>IF(C1097&lt;0,"NO PAGAR","COBRAR'")</f>
        <v>NO PAGAR</v>
      </c>
      <c r="C1099" s="189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80" t="s">
        <v>9</v>
      </c>
      <c r="C1100" s="181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80" t="s">
        <v>9</v>
      </c>
      <c r="Y1100" s="181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82" t="s">
        <v>7</v>
      </c>
      <c r="F1108" s="183"/>
      <c r="G1108" s="184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82" t="s">
        <v>7</v>
      </c>
      <c r="AB1108" s="183"/>
      <c r="AC1108" s="184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82" t="s">
        <v>7</v>
      </c>
      <c r="O1110" s="183"/>
      <c r="P1110" s="183"/>
      <c r="Q1110" s="184"/>
      <c r="R1110" s="18">
        <f>SUM(R1094:R1109)</f>
        <v>0</v>
      </c>
      <c r="S1110" s="3"/>
      <c r="V1110" s="17"/>
      <c r="X1110" s="12"/>
      <c r="Y1110" s="10"/>
      <c r="AJ1110" s="182" t="s">
        <v>7</v>
      </c>
      <c r="AK1110" s="183"/>
      <c r="AL1110" s="183"/>
      <c r="AM1110" s="184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8" zoomScaleNormal="100" workbookViewId="0">
      <selection activeCell="B347" sqref="B347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87" t="s">
        <v>78</v>
      </c>
      <c r="F8" s="187"/>
      <c r="G8" s="187"/>
      <c r="H8" s="187"/>
      <c r="V8" s="17"/>
      <c r="X8" s="23" t="s">
        <v>130</v>
      </c>
      <c r="Y8" s="20">
        <f>IF(B8="PAGADO",0,C13)</f>
        <v>0</v>
      </c>
      <c r="AA8" s="187" t="s">
        <v>78</v>
      </c>
      <c r="AB8" s="187"/>
      <c r="AC8" s="187"/>
      <c r="AD8" s="18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2" t="s">
        <v>7</v>
      </c>
      <c r="AB24" s="183"/>
      <c r="AC24" s="18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0.35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87" t="s">
        <v>213</v>
      </c>
      <c r="F53" s="187"/>
      <c r="G53" s="187"/>
      <c r="H53" s="187"/>
      <c r="V53" s="17"/>
      <c r="X53" s="23" t="s">
        <v>32</v>
      </c>
      <c r="Y53" s="20">
        <f>IF(B53="PAGADO",0,C58)</f>
        <v>540</v>
      </c>
      <c r="AA53" s="187" t="s">
        <v>78</v>
      </c>
      <c r="AB53" s="187"/>
      <c r="AC53" s="187"/>
      <c r="AD53" s="18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85" t="s">
        <v>29</v>
      </c>
      <c r="AD95" s="185"/>
      <c r="AE95" s="185"/>
    </row>
    <row r="96" spans="2:31">
      <c r="H96" s="186" t="s">
        <v>28</v>
      </c>
      <c r="I96" s="186"/>
      <c r="J96" s="186"/>
      <c r="V96" s="17"/>
      <c r="AC96" s="185"/>
      <c r="AD96" s="185"/>
      <c r="AE96" s="185"/>
    </row>
    <row r="97" spans="2:41">
      <c r="H97" s="186"/>
      <c r="I97" s="186"/>
      <c r="J97" s="186"/>
      <c r="V97" s="17"/>
      <c r="AC97" s="185"/>
      <c r="AD97" s="185"/>
      <c r="AE97" s="18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87" t="s">
        <v>78</v>
      </c>
      <c r="F101" s="187"/>
      <c r="G101" s="187"/>
      <c r="H101" s="187"/>
      <c r="V101" s="17"/>
      <c r="X101" s="23" t="s">
        <v>32</v>
      </c>
      <c r="Y101" s="20">
        <f>IF(B101="PAGADO",0,C106)</f>
        <v>0</v>
      </c>
      <c r="AA101" s="187" t="s">
        <v>310</v>
      </c>
      <c r="AB101" s="187"/>
      <c r="AC101" s="187"/>
      <c r="AD101" s="18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88" t="str">
        <f>IF(C106&lt;0,"NO PAGAR","COBRAR")</f>
        <v>COBRAR</v>
      </c>
      <c r="C107" s="18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88" t="str">
        <f>IF(Y106&lt;0,"NO PAGAR","COBRAR")</f>
        <v>COBRAR</v>
      </c>
      <c r="Y107" s="18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0" t="s">
        <v>9</v>
      </c>
      <c r="C108" s="18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0" t="s">
        <v>9</v>
      </c>
      <c r="Y108" s="18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82" t="s">
        <v>7</v>
      </c>
      <c r="F117" s="183"/>
      <c r="G117" s="18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2" t="s">
        <v>7</v>
      </c>
      <c r="AB117" s="183"/>
      <c r="AC117" s="18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82" t="s">
        <v>7</v>
      </c>
      <c r="O119" s="183"/>
      <c r="P119" s="183"/>
      <c r="Q119" s="184"/>
      <c r="R119" s="18">
        <f>SUM(R103:R118)</f>
        <v>0</v>
      </c>
      <c r="S119" s="3"/>
      <c r="V119" s="17"/>
      <c r="X119" s="12"/>
      <c r="Y119" s="10"/>
      <c r="AJ119" s="182" t="s">
        <v>7</v>
      </c>
      <c r="AK119" s="183"/>
      <c r="AL119" s="183"/>
      <c r="AM119" s="18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86" t="s">
        <v>30</v>
      </c>
      <c r="I133" s="186"/>
      <c r="J133" s="186"/>
      <c r="V133" s="17"/>
      <c r="AA133" s="186" t="s">
        <v>31</v>
      </c>
      <c r="AB133" s="186"/>
      <c r="AC133" s="186"/>
    </row>
    <row r="134" spans="1:43">
      <c r="H134" s="186"/>
      <c r="I134" s="186"/>
      <c r="J134" s="186"/>
      <c r="V134" s="17"/>
      <c r="AA134" s="186"/>
      <c r="AB134" s="186"/>
      <c r="AC134" s="18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87" t="s">
        <v>310</v>
      </c>
      <c r="F138" s="187"/>
      <c r="G138" s="187"/>
      <c r="H138" s="187"/>
      <c r="V138" s="17"/>
      <c r="X138" s="23" t="s">
        <v>32</v>
      </c>
      <c r="Y138" s="20">
        <f>IF(B138="PAGADO",0,C143)</f>
        <v>670</v>
      </c>
      <c r="AA138" s="187" t="s">
        <v>78</v>
      </c>
      <c r="AB138" s="187"/>
      <c r="AC138" s="187"/>
      <c r="AD138" s="18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9" t="str">
        <f>IF(Y143&lt;0,"NO PAGAR","COBRAR'")</f>
        <v>COBRAR'</v>
      </c>
      <c r="Y144" s="18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89" t="str">
        <f>IF(C143&lt;0,"NO PAGAR","COBRAR'")</f>
        <v>COBRAR'</v>
      </c>
      <c r="C145" s="18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80" t="s">
        <v>9</v>
      </c>
      <c r="C146" s="18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0" t="s">
        <v>9</v>
      </c>
      <c r="Y146" s="18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82" t="s">
        <v>7</v>
      </c>
      <c r="F154" s="183"/>
      <c r="G154" s="18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2" t="s">
        <v>7</v>
      </c>
      <c r="AB154" s="183"/>
      <c r="AC154" s="18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82" t="s">
        <v>7</v>
      </c>
      <c r="O156" s="183"/>
      <c r="P156" s="183"/>
      <c r="Q156" s="184"/>
      <c r="R156" s="18">
        <f>SUM(R140:R155)</f>
        <v>0</v>
      </c>
      <c r="S156" s="3"/>
      <c r="V156" s="17"/>
      <c r="X156" s="12"/>
      <c r="Y156" s="10"/>
      <c r="AJ156" s="182" t="s">
        <v>7</v>
      </c>
      <c r="AK156" s="183"/>
      <c r="AL156" s="183"/>
      <c r="AM156" s="18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85" t="s">
        <v>29</v>
      </c>
      <c r="AD181" s="185"/>
      <c r="AE181" s="185"/>
    </row>
    <row r="182" spans="2:41">
      <c r="H182" s="186" t="s">
        <v>28</v>
      </c>
      <c r="I182" s="186"/>
      <c r="J182" s="186"/>
      <c r="V182" s="17"/>
      <c r="AC182" s="185"/>
      <c r="AD182" s="185"/>
      <c r="AE182" s="185"/>
    </row>
    <row r="183" spans="2:41">
      <c r="H183" s="186"/>
      <c r="I183" s="186"/>
      <c r="J183" s="186"/>
      <c r="V183" s="17"/>
      <c r="AC183" s="185"/>
      <c r="AD183" s="185"/>
      <c r="AE183" s="18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87" t="s">
        <v>434</v>
      </c>
      <c r="F187" s="187"/>
      <c r="G187" s="187"/>
      <c r="H187" s="187"/>
      <c r="O187" s="59" t="s">
        <v>433</v>
      </c>
      <c r="V187" s="17"/>
      <c r="X187" s="23" t="s">
        <v>32</v>
      </c>
      <c r="Y187" s="20">
        <f>IF(B187="PAGADO",0,C192)</f>
        <v>0</v>
      </c>
      <c r="AA187" s="187" t="s">
        <v>20</v>
      </c>
      <c r="AB187" s="187"/>
      <c r="AC187" s="187"/>
      <c r="AD187" s="18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88" t="str">
        <f>IF(C192&lt;0,"NO PAGAR","COBRAR")</f>
        <v>COBRAR</v>
      </c>
      <c r="C193" s="18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8" t="str">
        <f>IF(Y192&lt;0,"NO PAGAR","COBRAR")</f>
        <v>COBRAR</v>
      </c>
      <c r="Y193" s="18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80" t="s">
        <v>9</v>
      </c>
      <c r="C194" s="18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0" t="s">
        <v>9</v>
      </c>
      <c r="Y194" s="18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82" t="s">
        <v>7</v>
      </c>
      <c r="F203" s="183"/>
      <c r="G203" s="18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2" t="s">
        <v>7</v>
      </c>
      <c r="AB203" s="183"/>
      <c r="AC203" s="18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82" t="s">
        <v>7</v>
      </c>
      <c r="O205" s="183"/>
      <c r="P205" s="183"/>
      <c r="Q205" s="184"/>
      <c r="R205" s="18">
        <f>SUM(R189:R204)</f>
        <v>480.45</v>
      </c>
      <c r="S205" s="3"/>
      <c r="V205" s="17"/>
      <c r="X205" s="12"/>
      <c r="Y205" s="10"/>
      <c r="AJ205" s="182" t="s">
        <v>7</v>
      </c>
      <c r="AK205" s="183"/>
      <c r="AL205" s="183"/>
      <c r="AM205" s="18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86" t="s">
        <v>30</v>
      </c>
      <c r="I227" s="186"/>
      <c r="J227" s="186"/>
      <c r="V227" s="17"/>
      <c r="AA227" s="186" t="s">
        <v>31</v>
      </c>
      <c r="AB227" s="186"/>
      <c r="AC227" s="186"/>
    </row>
    <row r="228" spans="1:43">
      <c r="H228" s="186"/>
      <c r="I228" s="186"/>
      <c r="J228" s="186"/>
      <c r="V228" s="17"/>
      <c r="AA228" s="186"/>
      <c r="AB228" s="186"/>
      <c r="AC228" s="18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87" t="s">
        <v>20</v>
      </c>
      <c r="F232" s="187"/>
      <c r="G232" s="187"/>
      <c r="H232" s="187"/>
      <c r="V232" s="17"/>
      <c r="X232" s="23" t="s">
        <v>32</v>
      </c>
      <c r="Y232" s="20">
        <f>IF(B232="PAGADO",0,C237)</f>
        <v>0</v>
      </c>
      <c r="AA232" s="187" t="s">
        <v>20</v>
      </c>
      <c r="AB232" s="187"/>
      <c r="AC232" s="187"/>
      <c r="AD232" s="18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9" t="str">
        <f>IF(Y237&lt;0,"NO PAGAR","COBRAR'")</f>
        <v>COBRAR'</v>
      </c>
      <c r="Y238" s="18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89" t="str">
        <f>IF(C237&lt;0,"NO PAGAR","COBRAR'")</f>
        <v>COBRAR'</v>
      </c>
      <c r="C239" s="18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80" t="s">
        <v>9</v>
      </c>
      <c r="C240" s="18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0" t="s">
        <v>9</v>
      </c>
      <c r="Y240" s="18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82" t="s">
        <v>7</v>
      </c>
      <c r="F248" s="183"/>
      <c r="G248" s="18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2" t="s">
        <v>7</v>
      </c>
      <c r="AB248" s="183"/>
      <c r="AC248" s="18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82" t="s">
        <v>7</v>
      </c>
      <c r="O250" s="183"/>
      <c r="P250" s="183"/>
      <c r="Q250" s="184"/>
      <c r="R250" s="18">
        <f>SUM(R234:R249)</f>
        <v>0</v>
      </c>
      <c r="S250" s="3"/>
      <c r="V250" s="17"/>
      <c r="X250" s="12"/>
      <c r="Y250" s="10"/>
      <c r="AJ250" s="182" t="s">
        <v>7</v>
      </c>
      <c r="AK250" s="183"/>
      <c r="AL250" s="183"/>
      <c r="AM250" s="18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85" t="s">
        <v>29</v>
      </c>
      <c r="AD273" s="185"/>
      <c r="AE273" s="185"/>
    </row>
    <row r="274" spans="2:41">
      <c r="H274" s="186" t="s">
        <v>28</v>
      </c>
      <c r="I274" s="186"/>
      <c r="J274" s="186"/>
      <c r="V274" s="17"/>
      <c r="AC274" s="185"/>
      <c r="AD274" s="185"/>
      <c r="AE274" s="185"/>
    </row>
    <row r="275" spans="2:41">
      <c r="H275" s="186"/>
      <c r="I275" s="186"/>
      <c r="J275" s="186"/>
      <c r="V275" s="17"/>
      <c r="AC275" s="185"/>
      <c r="AD275" s="185"/>
      <c r="AE275" s="18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87" t="s">
        <v>20</v>
      </c>
      <c r="F279" s="187"/>
      <c r="G279" s="187"/>
      <c r="H279" s="187"/>
      <c r="V279" s="17"/>
      <c r="X279" s="23" t="s">
        <v>32</v>
      </c>
      <c r="Y279" s="20">
        <f>IF(B279="PAGADO",0,C284)</f>
        <v>0</v>
      </c>
      <c r="AA279" s="187" t="s">
        <v>20</v>
      </c>
      <c r="AB279" s="187"/>
      <c r="AC279" s="187"/>
      <c r="AD279" s="18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88" t="str">
        <f>IF(C284&lt;0,"NO PAGAR","COBRAR")</f>
        <v>COBRAR</v>
      </c>
      <c r="C285" s="18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8" t="str">
        <f>IF(Y284&lt;0,"NO PAGAR","COBRAR")</f>
        <v>COBRAR</v>
      </c>
      <c r="Y285" s="18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80" t="s">
        <v>9</v>
      </c>
      <c r="C286" s="18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0" t="s">
        <v>9</v>
      </c>
      <c r="Y286" s="18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82" t="s">
        <v>7</v>
      </c>
      <c r="F295" s="183"/>
      <c r="G295" s="18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2" t="s">
        <v>7</v>
      </c>
      <c r="AB295" s="183"/>
      <c r="AC295" s="18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82" t="s">
        <v>7</v>
      </c>
      <c r="O297" s="183"/>
      <c r="P297" s="183"/>
      <c r="Q297" s="184"/>
      <c r="R297" s="18">
        <f>SUM(R281:R296)</f>
        <v>0</v>
      </c>
      <c r="S297" s="3"/>
      <c r="V297" s="17"/>
      <c r="X297" s="12"/>
      <c r="Y297" s="10"/>
      <c r="AJ297" s="182" t="s">
        <v>7</v>
      </c>
      <c r="AK297" s="183"/>
      <c r="AL297" s="183"/>
      <c r="AM297" s="18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86" t="s">
        <v>30</v>
      </c>
      <c r="I319" s="186"/>
      <c r="J319" s="186"/>
      <c r="V319" s="17"/>
      <c r="AA319" s="186" t="s">
        <v>31</v>
      </c>
      <c r="AB319" s="186"/>
      <c r="AC319" s="186"/>
    </row>
    <row r="320" spans="1:43">
      <c r="H320" s="186"/>
      <c r="I320" s="186"/>
      <c r="J320" s="186"/>
      <c r="V320" s="17"/>
      <c r="AA320" s="186"/>
      <c r="AB320" s="186"/>
      <c r="AC320" s="18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87" t="s">
        <v>20</v>
      </c>
      <c r="F324" s="187"/>
      <c r="G324" s="187"/>
      <c r="H324" s="187"/>
      <c r="V324" s="17"/>
      <c r="X324" s="23" t="s">
        <v>32</v>
      </c>
      <c r="Y324" s="20">
        <f>IF(B1124="PAGADO",0,C329)</f>
        <v>0</v>
      </c>
      <c r="AA324" s="187" t="s">
        <v>20</v>
      </c>
      <c r="AB324" s="187"/>
      <c r="AC324" s="187"/>
      <c r="AD324" s="18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9" t="str">
        <f>IF(Y329&lt;0,"NO PAGAR","COBRAR'")</f>
        <v>COBRAR'</v>
      </c>
      <c r="Y330" s="18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89" t="str">
        <f>IF(C329&lt;0,"NO PAGAR","COBRAR'")</f>
        <v>COBRAR'</v>
      </c>
      <c r="C331" s="18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80" t="s">
        <v>9</v>
      </c>
      <c r="C332" s="18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0" t="s">
        <v>9</v>
      </c>
      <c r="Y332" s="18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82" t="s">
        <v>7</v>
      </c>
      <c r="F340" s="183"/>
      <c r="G340" s="18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2" t="s">
        <v>7</v>
      </c>
      <c r="AB340" s="183"/>
      <c r="AC340" s="18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82" t="s">
        <v>7</v>
      </c>
      <c r="O342" s="183"/>
      <c r="P342" s="183"/>
      <c r="Q342" s="184"/>
      <c r="R342" s="18">
        <f>SUM(R326:R341)</f>
        <v>0</v>
      </c>
      <c r="S342" s="3"/>
      <c r="V342" s="17"/>
      <c r="X342" s="12"/>
      <c r="Y342" s="10"/>
      <c r="AJ342" s="182" t="s">
        <v>7</v>
      </c>
      <c r="AK342" s="183"/>
      <c r="AL342" s="183"/>
      <c r="AM342" s="18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85" t="s">
        <v>29</v>
      </c>
      <c r="AD366" s="185"/>
      <c r="AE366" s="185"/>
    </row>
    <row r="367" spans="5:31">
      <c r="H367" s="186" t="s">
        <v>28</v>
      </c>
      <c r="I367" s="186"/>
      <c r="J367" s="186"/>
      <c r="V367" s="17"/>
      <c r="AC367" s="185"/>
      <c r="AD367" s="185"/>
      <c r="AE367" s="185"/>
    </row>
    <row r="368" spans="5:31">
      <c r="H368" s="186"/>
      <c r="I368" s="186"/>
      <c r="J368" s="186"/>
      <c r="V368" s="17"/>
      <c r="AC368" s="185"/>
      <c r="AD368" s="185"/>
      <c r="AE368" s="18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87" t="s">
        <v>20</v>
      </c>
      <c r="F372" s="187"/>
      <c r="G372" s="187"/>
      <c r="H372" s="187"/>
      <c r="V372" s="17"/>
      <c r="X372" s="23" t="s">
        <v>32</v>
      </c>
      <c r="Y372" s="20">
        <f>IF(B372="PAGADO",0,C377)</f>
        <v>0</v>
      </c>
      <c r="AA372" s="187" t="s">
        <v>20</v>
      </c>
      <c r="AB372" s="187"/>
      <c r="AC372" s="187"/>
      <c r="AD372" s="18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88" t="str">
        <f>IF(C377&lt;0,"NO PAGAR","COBRAR")</f>
        <v>COBRAR</v>
      </c>
      <c r="C378" s="18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8" t="str">
        <f>IF(Y377&lt;0,"NO PAGAR","COBRAR")</f>
        <v>COBRAR</v>
      </c>
      <c r="Y378" s="18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80" t="s">
        <v>9</v>
      </c>
      <c r="C379" s="18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0" t="s">
        <v>9</v>
      </c>
      <c r="Y379" s="18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82" t="s">
        <v>7</v>
      </c>
      <c r="F388" s="183"/>
      <c r="G388" s="18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2" t="s">
        <v>7</v>
      </c>
      <c r="AB388" s="183"/>
      <c r="AC388" s="18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82" t="s">
        <v>7</v>
      </c>
      <c r="O390" s="183"/>
      <c r="P390" s="183"/>
      <c r="Q390" s="184"/>
      <c r="R390" s="18">
        <f>SUM(R374:R389)</f>
        <v>0</v>
      </c>
      <c r="S390" s="3"/>
      <c r="V390" s="17"/>
      <c r="X390" s="12"/>
      <c r="Y390" s="10"/>
      <c r="AJ390" s="182" t="s">
        <v>7</v>
      </c>
      <c r="AK390" s="183"/>
      <c r="AL390" s="183"/>
      <c r="AM390" s="18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86" t="s">
        <v>30</v>
      </c>
      <c r="I412" s="186"/>
      <c r="J412" s="186"/>
      <c r="V412" s="17"/>
      <c r="AA412" s="186" t="s">
        <v>31</v>
      </c>
      <c r="AB412" s="186"/>
      <c r="AC412" s="186"/>
    </row>
    <row r="413" spans="1:43">
      <c r="H413" s="186"/>
      <c r="I413" s="186"/>
      <c r="J413" s="186"/>
      <c r="V413" s="17"/>
      <c r="AA413" s="186"/>
      <c r="AB413" s="186"/>
      <c r="AC413" s="18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87" t="s">
        <v>20</v>
      </c>
      <c r="F417" s="187"/>
      <c r="G417" s="187"/>
      <c r="H417" s="187"/>
      <c r="V417" s="17"/>
      <c r="X417" s="23" t="s">
        <v>32</v>
      </c>
      <c r="Y417" s="20">
        <f>IF(B1217="PAGADO",0,C422)</f>
        <v>0</v>
      </c>
      <c r="AA417" s="187" t="s">
        <v>20</v>
      </c>
      <c r="AB417" s="187"/>
      <c r="AC417" s="187"/>
      <c r="AD417" s="18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9" t="str">
        <f>IF(Y422&lt;0,"NO PAGAR","COBRAR'")</f>
        <v>COBRAR'</v>
      </c>
      <c r="Y423" s="18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89" t="str">
        <f>IF(C422&lt;0,"NO PAGAR","COBRAR'")</f>
        <v>COBRAR'</v>
      </c>
      <c r="C424" s="18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80" t="s">
        <v>9</v>
      </c>
      <c r="C425" s="18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0" t="s">
        <v>9</v>
      </c>
      <c r="Y425" s="18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82" t="s">
        <v>7</v>
      </c>
      <c r="F433" s="183"/>
      <c r="G433" s="18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2" t="s">
        <v>7</v>
      </c>
      <c r="AB433" s="183"/>
      <c r="AC433" s="18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82" t="s">
        <v>7</v>
      </c>
      <c r="O435" s="183"/>
      <c r="P435" s="183"/>
      <c r="Q435" s="184"/>
      <c r="R435" s="18">
        <f>SUM(R419:R434)</f>
        <v>0</v>
      </c>
      <c r="S435" s="3"/>
      <c r="V435" s="17"/>
      <c r="X435" s="12"/>
      <c r="Y435" s="10"/>
      <c r="AJ435" s="182" t="s">
        <v>7</v>
      </c>
      <c r="AK435" s="183"/>
      <c r="AL435" s="183"/>
      <c r="AM435" s="18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85" t="s">
        <v>29</v>
      </c>
      <c r="AD463" s="185"/>
      <c r="AE463" s="185"/>
    </row>
    <row r="464" spans="8:31">
      <c r="H464" s="186" t="s">
        <v>28</v>
      </c>
      <c r="I464" s="186"/>
      <c r="J464" s="186"/>
      <c r="V464" s="17"/>
      <c r="AC464" s="185"/>
      <c r="AD464" s="185"/>
      <c r="AE464" s="185"/>
    </row>
    <row r="465" spans="2:41">
      <c r="H465" s="186"/>
      <c r="I465" s="186"/>
      <c r="J465" s="186"/>
      <c r="V465" s="17"/>
      <c r="AC465" s="185"/>
      <c r="AD465" s="185"/>
      <c r="AE465" s="18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87" t="s">
        <v>20</v>
      </c>
      <c r="F469" s="187"/>
      <c r="G469" s="187"/>
      <c r="H469" s="187"/>
      <c r="V469" s="17"/>
      <c r="X469" s="23" t="s">
        <v>32</v>
      </c>
      <c r="Y469" s="20">
        <f>IF(B469="PAGADO",0,C474)</f>
        <v>0</v>
      </c>
      <c r="AA469" s="187" t="s">
        <v>20</v>
      </c>
      <c r="AB469" s="187"/>
      <c r="AC469" s="187"/>
      <c r="AD469" s="18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88" t="str">
        <f>IF(C474&lt;0,"NO PAGAR","COBRAR")</f>
        <v>COBRAR</v>
      </c>
      <c r="C475" s="18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88" t="str">
        <f>IF(Y474&lt;0,"NO PAGAR","COBRAR")</f>
        <v>COBRAR</v>
      </c>
      <c r="Y475" s="18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80" t="s">
        <v>9</v>
      </c>
      <c r="C476" s="18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0" t="s">
        <v>9</v>
      </c>
      <c r="Y476" s="18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82" t="s">
        <v>7</v>
      </c>
      <c r="F485" s="183"/>
      <c r="G485" s="18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2" t="s">
        <v>7</v>
      </c>
      <c r="AB485" s="183"/>
      <c r="AC485" s="18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82" t="s">
        <v>7</v>
      </c>
      <c r="O487" s="183"/>
      <c r="P487" s="183"/>
      <c r="Q487" s="184"/>
      <c r="R487" s="18">
        <f>SUM(R471:R486)</f>
        <v>0</v>
      </c>
      <c r="S487" s="3"/>
      <c r="V487" s="17"/>
      <c r="X487" s="12"/>
      <c r="Y487" s="10"/>
      <c r="AJ487" s="182" t="s">
        <v>7</v>
      </c>
      <c r="AK487" s="183"/>
      <c r="AL487" s="183"/>
      <c r="AM487" s="18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86" t="s">
        <v>30</v>
      </c>
      <c r="I509" s="186"/>
      <c r="J509" s="186"/>
      <c r="V509" s="17"/>
      <c r="AA509" s="186" t="s">
        <v>31</v>
      </c>
      <c r="AB509" s="186"/>
      <c r="AC509" s="186"/>
    </row>
    <row r="510" spans="1:43">
      <c r="H510" s="186"/>
      <c r="I510" s="186"/>
      <c r="J510" s="186"/>
      <c r="V510" s="17"/>
      <c r="AA510" s="186"/>
      <c r="AB510" s="186"/>
      <c r="AC510" s="18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87" t="s">
        <v>20</v>
      </c>
      <c r="F514" s="187"/>
      <c r="G514" s="187"/>
      <c r="H514" s="187"/>
      <c r="V514" s="17"/>
      <c r="X514" s="23" t="s">
        <v>32</v>
      </c>
      <c r="Y514" s="20">
        <f>IF(B1314="PAGADO",0,C519)</f>
        <v>0</v>
      </c>
      <c r="AA514" s="187" t="s">
        <v>20</v>
      </c>
      <c r="AB514" s="187"/>
      <c r="AC514" s="187"/>
      <c r="AD514" s="18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89" t="str">
        <f>IF(Y519&lt;0,"NO PAGAR","COBRAR'")</f>
        <v>COBRAR'</v>
      </c>
      <c r="Y520" s="18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89" t="str">
        <f>IF(C519&lt;0,"NO PAGAR","COBRAR'")</f>
        <v>COBRAR'</v>
      </c>
      <c r="C521" s="18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80" t="s">
        <v>9</v>
      </c>
      <c r="C522" s="18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0" t="s">
        <v>9</v>
      </c>
      <c r="Y522" s="18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82" t="s">
        <v>7</v>
      </c>
      <c r="F530" s="183"/>
      <c r="G530" s="18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2" t="s">
        <v>7</v>
      </c>
      <c r="AB530" s="183"/>
      <c r="AC530" s="18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82" t="s">
        <v>7</v>
      </c>
      <c r="O532" s="183"/>
      <c r="P532" s="183"/>
      <c r="Q532" s="184"/>
      <c r="R532" s="18">
        <f>SUM(R516:R531)</f>
        <v>0</v>
      </c>
      <c r="S532" s="3"/>
      <c r="V532" s="17"/>
      <c r="X532" s="12"/>
      <c r="Y532" s="10"/>
      <c r="AJ532" s="182" t="s">
        <v>7</v>
      </c>
      <c r="AK532" s="183"/>
      <c r="AL532" s="183"/>
      <c r="AM532" s="18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85" t="s">
        <v>29</v>
      </c>
      <c r="AD562" s="185"/>
      <c r="AE562" s="185"/>
    </row>
    <row r="563" spans="2:41">
      <c r="H563" s="186" t="s">
        <v>28</v>
      </c>
      <c r="I563" s="186"/>
      <c r="J563" s="186"/>
      <c r="V563" s="17"/>
      <c r="AC563" s="185"/>
      <c r="AD563" s="185"/>
      <c r="AE563" s="185"/>
    </row>
    <row r="564" spans="2:41">
      <c r="H564" s="186"/>
      <c r="I564" s="186"/>
      <c r="J564" s="186"/>
      <c r="V564" s="17"/>
      <c r="AC564" s="185"/>
      <c r="AD564" s="185"/>
      <c r="AE564" s="18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87" t="s">
        <v>20</v>
      </c>
      <c r="F568" s="187"/>
      <c r="G568" s="187"/>
      <c r="H568" s="187"/>
      <c r="V568" s="17"/>
      <c r="X568" s="23" t="s">
        <v>32</v>
      </c>
      <c r="Y568" s="20">
        <f>IF(B568="PAGADO",0,C573)</f>
        <v>0</v>
      </c>
      <c r="AA568" s="187" t="s">
        <v>20</v>
      </c>
      <c r="AB568" s="187"/>
      <c r="AC568" s="187"/>
      <c r="AD568" s="18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88" t="str">
        <f>IF(C573&lt;0,"NO PAGAR","COBRAR")</f>
        <v>COBRAR</v>
      </c>
      <c r="C574" s="18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88" t="str">
        <f>IF(Y573&lt;0,"NO PAGAR","COBRAR")</f>
        <v>COBRAR</v>
      </c>
      <c r="Y574" s="18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80" t="s">
        <v>9</v>
      </c>
      <c r="C575" s="18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0" t="s">
        <v>9</v>
      </c>
      <c r="Y575" s="18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82" t="s">
        <v>7</v>
      </c>
      <c r="F584" s="183"/>
      <c r="G584" s="18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2" t="s">
        <v>7</v>
      </c>
      <c r="AB584" s="183"/>
      <c r="AC584" s="18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82" t="s">
        <v>7</v>
      </c>
      <c r="O586" s="183"/>
      <c r="P586" s="183"/>
      <c r="Q586" s="184"/>
      <c r="R586" s="18">
        <f>SUM(R570:R585)</f>
        <v>0</v>
      </c>
      <c r="S586" s="3"/>
      <c r="V586" s="17"/>
      <c r="X586" s="12"/>
      <c r="Y586" s="10"/>
      <c r="AJ586" s="182" t="s">
        <v>7</v>
      </c>
      <c r="AK586" s="183"/>
      <c r="AL586" s="183"/>
      <c r="AM586" s="18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86" t="s">
        <v>30</v>
      </c>
      <c r="I608" s="186"/>
      <c r="J608" s="186"/>
      <c r="V608" s="17"/>
      <c r="AA608" s="186" t="s">
        <v>31</v>
      </c>
      <c r="AB608" s="186"/>
      <c r="AC608" s="186"/>
    </row>
    <row r="609" spans="2:41">
      <c r="H609" s="186"/>
      <c r="I609" s="186"/>
      <c r="J609" s="186"/>
      <c r="V609" s="17"/>
      <c r="AA609" s="186"/>
      <c r="AB609" s="186"/>
      <c r="AC609" s="18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87" t="s">
        <v>20</v>
      </c>
      <c r="F613" s="187"/>
      <c r="G613" s="187"/>
      <c r="H613" s="187"/>
      <c r="V613" s="17"/>
      <c r="X613" s="23" t="s">
        <v>32</v>
      </c>
      <c r="Y613" s="20">
        <f>IF(B1413="PAGADO",0,C618)</f>
        <v>0</v>
      </c>
      <c r="AA613" s="187" t="s">
        <v>20</v>
      </c>
      <c r="AB613" s="187"/>
      <c r="AC613" s="187"/>
      <c r="AD613" s="18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89" t="str">
        <f>IF(Y618&lt;0,"NO PAGAR","COBRAR'")</f>
        <v>COBRAR'</v>
      </c>
      <c r="Y619" s="18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89" t="str">
        <f>IF(C618&lt;0,"NO PAGAR","COBRAR'")</f>
        <v>COBRAR'</v>
      </c>
      <c r="C620" s="18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0" t="s">
        <v>9</v>
      </c>
      <c r="C621" s="18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0" t="s">
        <v>9</v>
      </c>
      <c r="Y621" s="18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82" t="s">
        <v>7</v>
      </c>
      <c r="F629" s="183"/>
      <c r="G629" s="18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2" t="s">
        <v>7</v>
      </c>
      <c r="AB629" s="183"/>
      <c r="AC629" s="18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82" t="s">
        <v>7</v>
      </c>
      <c r="O631" s="183"/>
      <c r="P631" s="183"/>
      <c r="Q631" s="184"/>
      <c r="R631" s="18">
        <f>SUM(R615:R630)</f>
        <v>0</v>
      </c>
      <c r="S631" s="3"/>
      <c r="V631" s="17"/>
      <c r="X631" s="12"/>
      <c r="Y631" s="10"/>
      <c r="AJ631" s="182" t="s">
        <v>7</v>
      </c>
      <c r="AK631" s="183"/>
      <c r="AL631" s="183"/>
      <c r="AM631" s="18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85" t="s">
        <v>29</v>
      </c>
      <c r="AD655" s="185"/>
      <c r="AE655" s="185"/>
    </row>
    <row r="656" spans="2:31">
      <c r="H656" s="186" t="s">
        <v>28</v>
      </c>
      <c r="I656" s="186"/>
      <c r="J656" s="186"/>
      <c r="V656" s="17"/>
      <c r="AC656" s="185"/>
      <c r="AD656" s="185"/>
      <c r="AE656" s="185"/>
    </row>
    <row r="657" spans="2:41">
      <c r="H657" s="186"/>
      <c r="I657" s="186"/>
      <c r="J657" s="186"/>
      <c r="V657" s="17"/>
      <c r="AC657" s="185"/>
      <c r="AD657" s="185"/>
      <c r="AE657" s="18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87" t="s">
        <v>20</v>
      </c>
      <c r="F661" s="187"/>
      <c r="G661" s="187"/>
      <c r="H661" s="187"/>
      <c r="V661" s="17"/>
      <c r="X661" s="23" t="s">
        <v>32</v>
      </c>
      <c r="Y661" s="20">
        <f>IF(B661="PAGADO",0,C666)</f>
        <v>0</v>
      </c>
      <c r="AA661" s="187" t="s">
        <v>20</v>
      </c>
      <c r="AB661" s="187"/>
      <c r="AC661" s="187"/>
      <c r="AD661" s="18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88" t="str">
        <f>IF(C666&lt;0,"NO PAGAR","COBRAR")</f>
        <v>COBRAR</v>
      </c>
      <c r="C667" s="18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8" t="str">
        <f>IF(Y666&lt;0,"NO PAGAR","COBRAR")</f>
        <v>COBRAR</v>
      </c>
      <c r="Y667" s="18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80" t="s">
        <v>9</v>
      </c>
      <c r="C668" s="18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0" t="s">
        <v>9</v>
      </c>
      <c r="Y668" s="18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82" t="s">
        <v>7</v>
      </c>
      <c r="F677" s="183"/>
      <c r="G677" s="18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2" t="s">
        <v>7</v>
      </c>
      <c r="AB677" s="183"/>
      <c r="AC677" s="18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2" t="s">
        <v>7</v>
      </c>
      <c r="O679" s="183"/>
      <c r="P679" s="183"/>
      <c r="Q679" s="184"/>
      <c r="R679" s="18">
        <f>SUM(R663:R678)</f>
        <v>0</v>
      </c>
      <c r="S679" s="3"/>
      <c r="V679" s="17"/>
      <c r="X679" s="12"/>
      <c r="Y679" s="10"/>
      <c r="AJ679" s="182" t="s">
        <v>7</v>
      </c>
      <c r="AK679" s="183"/>
      <c r="AL679" s="183"/>
      <c r="AM679" s="18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86" t="s">
        <v>30</v>
      </c>
      <c r="I701" s="186"/>
      <c r="J701" s="186"/>
      <c r="V701" s="17"/>
      <c r="AA701" s="186" t="s">
        <v>31</v>
      </c>
      <c r="AB701" s="186"/>
      <c r="AC701" s="186"/>
    </row>
    <row r="702" spans="1:43">
      <c r="H702" s="186"/>
      <c r="I702" s="186"/>
      <c r="J702" s="186"/>
      <c r="V702" s="17"/>
      <c r="AA702" s="186"/>
      <c r="AB702" s="186"/>
      <c r="AC702" s="18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87" t="s">
        <v>20</v>
      </c>
      <c r="F706" s="187"/>
      <c r="G706" s="187"/>
      <c r="H706" s="187"/>
      <c r="V706" s="17"/>
      <c r="X706" s="23" t="s">
        <v>32</v>
      </c>
      <c r="Y706" s="20">
        <f>IF(B1506="PAGADO",0,C711)</f>
        <v>0</v>
      </c>
      <c r="AA706" s="187" t="s">
        <v>20</v>
      </c>
      <c r="AB706" s="187"/>
      <c r="AC706" s="187"/>
      <c r="AD706" s="18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9" t="str">
        <f>IF(Y711&lt;0,"NO PAGAR","COBRAR'")</f>
        <v>COBRAR'</v>
      </c>
      <c r="Y712" s="18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89" t="str">
        <f>IF(C711&lt;0,"NO PAGAR","COBRAR'")</f>
        <v>COBRAR'</v>
      </c>
      <c r="C713" s="18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80" t="s">
        <v>9</v>
      </c>
      <c r="C714" s="18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0" t="s">
        <v>9</v>
      </c>
      <c r="Y714" s="18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82" t="s">
        <v>7</v>
      </c>
      <c r="F722" s="183"/>
      <c r="G722" s="18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2" t="s">
        <v>7</v>
      </c>
      <c r="AB722" s="183"/>
      <c r="AC722" s="18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82" t="s">
        <v>7</v>
      </c>
      <c r="O724" s="183"/>
      <c r="P724" s="183"/>
      <c r="Q724" s="184"/>
      <c r="R724" s="18">
        <f>SUM(R708:R723)</f>
        <v>0</v>
      </c>
      <c r="S724" s="3"/>
      <c r="V724" s="17"/>
      <c r="X724" s="12"/>
      <c r="Y724" s="10"/>
      <c r="AJ724" s="182" t="s">
        <v>7</v>
      </c>
      <c r="AK724" s="183"/>
      <c r="AL724" s="183"/>
      <c r="AM724" s="18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85" t="s">
        <v>29</v>
      </c>
      <c r="AD748" s="185"/>
      <c r="AE748" s="185"/>
    </row>
    <row r="749" spans="8:31">
      <c r="H749" s="186" t="s">
        <v>28</v>
      </c>
      <c r="I749" s="186"/>
      <c r="J749" s="186"/>
      <c r="V749" s="17"/>
      <c r="AC749" s="185"/>
      <c r="AD749" s="185"/>
      <c r="AE749" s="185"/>
    </row>
    <row r="750" spans="8:31">
      <c r="H750" s="186"/>
      <c r="I750" s="186"/>
      <c r="J750" s="186"/>
      <c r="V750" s="17"/>
      <c r="AC750" s="185"/>
      <c r="AD750" s="185"/>
      <c r="AE750" s="18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87" t="s">
        <v>20</v>
      </c>
      <c r="F754" s="187"/>
      <c r="G754" s="187"/>
      <c r="H754" s="187"/>
      <c r="V754" s="17"/>
      <c r="X754" s="23" t="s">
        <v>32</v>
      </c>
      <c r="Y754" s="20">
        <f>IF(B754="PAGADO",0,C759)</f>
        <v>0</v>
      </c>
      <c r="AA754" s="187" t="s">
        <v>20</v>
      </c>
      <c r="AB754" s="187"/>
      <c r="AC754" s="187"/>
      <c r="AD754" s="18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88" t="str">
        <f>IF(C759&lt;0,"NO PAGAR","COBRAR")</f>
        <v>COBRAR</v>
      </c>
      <c r="C760" s="18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8" t="str">
        <f>IF(Y759&lt;0,"NO PAGAR","COBRAR")</f>
        <v>COBRAR</v>
      </c>
      <c r="Y760" s="18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80" t="s">
        <v>9</v>
      </c>
      <c r="C761" s="18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0" t="s">
        <v>9</v>
      </c>
      <c r="Y761" s="18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82" t="s">
        <v>7</v>
      </c>
      <c r="F770" s="183"/>
      <c r="G770" s="18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2" t="s">
        <v>7</v>
      </c>
      <c r="AB770" s="183"/>
      <c r="AC770" s="18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2" t="s">
        <v>7</v>
      </c>
      <c r="O772" s="183"/>
      <c r="P772" s="183"/>
      <c r="Q772" s="184"/>
      <c r="R772" s="18">
        <f>SUM(R756:R771)</f>
        <v>0</v>
      </c>
      <c r="S772" s="3"/>
      <c r="V772" s="17"/>
      <c r="X772" s="12"/>
      <c r="Y772" s="10"/>
      <c r="AJ772" s="182" t="s">
        <v>7</v>
      </c>
      <c r="AK772" s="183"/>
      <c r="AL772" s="183"/>
      <c r="AM772" s="18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86" t="s">
        <v>30</v>
      </c>
      <c r="I794" s="186"/>
      <c r="J794" s="186"/>
      <c r="V794" s="17"/>
      <c r="AA794" s="186" t="s">
        <v>31</v>
      </c>
      <c r="AB794" s="186"/>
      <c r="AC794" s="186"/>
    </row>
    <row r="795" spans="1:43">
      <c r="H795" s="186"/>
      <c r="I795" s="186"/>
      <c r="J795" s="186"/>
      <c r="V795" s="17"/>
      <c r="AA795" s="186"/>
      <c r="AB795" s="186"/>
      <c r="AC795" s="18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87" t="s">
        <v>20</v>
      </c>
      <c r="F799" s="187"/>
      <c r="G799" s="187"/>
      <c r="H799" s="187"/>
      <c r="V799" s="17"/>
      <c r="X799" s="23" t="s">
        <v>32</v>
      </c>
      <c r="Y799" s="20">
        <f>IF(B1599="PAGADO",0,C804)</f>
        <v>0</v>
      </c>
      <c r="AA799" s="187" t="s">
        <v>20</v>
      </c>
      <c r="AB799" s="187"/>
      <c r="AC799" s="187"/>
      <c r="AD799" s="18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9" t="str">
        <f>IF(Y804&lt;0,"NO PAGAR","COBRAR'")</f>
        <v>COBRAR'</v>
      </c>
      <c r="Y805" s="18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89" t="str">
        <f>IF(C804&lt;0,"NO PAGAR","COBRAR'")</f>
        <v>COBRAR'</v>
      </c>
      <c r="C806" s="18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80" t="s">
        <v>9</v>
      </c>
      <c r="C807" s="18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0" t="s">
        <v>9</v>
      </c>
      <c r="Y807" s="18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82" t="s">
        <v>7</v>
      </c>
      <c r="F815" s="183"/>
      <c r="G815" s="18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2" t="s">
        <v>7</v>
      </c>
      <c r="AB815" s="183"/>
      <c r="AC815" s="18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82" t="s">
        <v>7</v>
      </c>
      <c r="O817" s="183"/>
      <c r="P817" s="183"/>
      <c r="Q817" s="184"/>
      <c r="R817" s="18">
        <f>SUM(R801:R816)</f>
        <v>0</v>
      </c>
      <c r="S817" s="3"/>
      <c r="V817" s="17"/>
      <c r="X817" s="12"/>
      <c r="Y817" s="10"/>
      <c r="AJ817" s="182" t="s">
        <v>7</v>
      </c>
      <c r="AK817" s="183"/>
      <c r="AL817" s="183"/>
      <c r="AM817" s="18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85" t="s">
        <v>29</v>
      </c>
      <c r="AD841" s="185"/>
      <c r="AE841" s="185"/>
    </row>
    <row r="842" spans="2:41">
      <c r="H842" s="186" t="s">
        <v>28</v>
      </c>
      <c r="I842" s="186"/>
      <c r="J842" s="186"/>
      <c r="V842" s="17"/>
      <c r="AC842" s="185"/>
      <c r="AD842" s="185"/>
      <c r="AE842" s="185"/>
    </row>
    <row r="843" spans="2:41">
      <c r="H843" s="186"/>
      <c r="I843" s="186"/>
      <c r="J843" s="186"/>
      <c r="V843" s="17"/>
      <c r="AC843" s="185"/>
      <c r="AD843" s="185"/>
      <c r="AE843" s="18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87" t="s">
        <v>20</v>
      </c>
      <c r="F847" s="187"/>
      <c r="G847" s="187"/>
      <c r="H847" s="187"/>
      <c r="V847" s="17"/>
      <c r="X847" s="23" t="s">
        <v>32</v>
      </c>
      <c r="Y847" s="20">
        <f>IF(B847="PAGADO",0,C852)</f>
        <v>0</v>
      </c>
      <c r="AA847" s="187" t="s">
        <v>20</v>
      </c>
      <c r="AB847" s="187"/>
      <c r="AC847" s="187"/>
      <c r="AD847" s="18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88" t="str">
        <f>IF(C852&lt;0,"NO PAGAR","COBRAR")</f>
        <v>COBRAR</v>
      </c>
      <c r="C853" s="18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8" t="str">
        <f>IF(Y852&lt;0,"NO PAGAR","COBRAR")</f>
        <v>COBRAR</v>
      </c>
      <c r="Y853" s="18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80" t="s">
        <v>9</v>
      </c>
      <c r="C854" s="18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0" t="s">
        <v>9</v>
      </c>
      <c r="Y854" s="18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82" t="s">
        <v>7</v>
      </c>
      <c r="F863" s="183"/>
      <c r="G863" s="18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2" t="s">
        <v>7</v>
      </c>
      <c r="AB863" s="183"/>
      <c r="AC863" s="18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2" t="s">
        <v>7</v>
      </c>
      <c r="O865" s="183"/>
      <c r="P865" s="183"/>
      <c r="Q865" s="184"/>
      <c r="R865" s="18">
        <f>SUM(R849:R864)</f>
        <v>0</v>
      </c>
      <c r="S865" s="3"/>
      <c r="V865" s="17"/>
      <c r="X865" s="12"/>
      <c r="Y865" s="10"/>
      <c r="AJ865" s="182" t="s">
        <v>7</v>
      </c>
      <c r="AK865" s="183"/>
      <c r="AL865" s="183"/>
      <c r="AM865" s="18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86" t="s">
        <v>30</v>
      </c>
      <c r="I887" s="186"/>
      <c r="J887" s="186"/>
      <c r="V887" s="17"/>
      <c r="AA887" s="186" t="s">
        <v>31</v>
      </c>
      <c r="AB887" s="186"/>
      <c r="AC887" s="186"/>
    </row>
    <row r="888" spans="1:43">
      <c r="H888" s="186"/>
      <c r="I888" s="186"/>
      <c r="J888" s="186"/>
      <c r="V888" s="17"/>
      <c r="AA888" s="186"/>
      <c r="AB888" s="186"/>
      <c r="AC888" s="18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87" t="s">
        <v>20</v>
      </c>
      <c r="F892" s="187"/>
      <c r="G892" s="187"/>
      <c r="H892" s="187"/>
      <c r="V892" s="17"/>
      <c r="X892" s="23" t="s">
        <v>32</v>
      </c>
      <c r="Y892" s="20">
        <f>IF(B1692="PAGADO",0,C897)</f>
        <v>0</v>
      </c>
      <c r="AA892" s="187" t="s">
        <v>20</v>
      </c>
      <c r="AB892" s="187"/>
      <c r="AC892" s="187"/>
      <c r="AD892" s="18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9" t="str">
        <f>IF(Y897&lt;0,"NO PAGAR","COBRAR'")</f>
        <v>COBRAR'</v>
      </c>
      <c r="Y898" s="18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89" t="str">
        <f>IF(C897&lt;0,"NO PAGAR","COBRAR'")</f>
        <v>COBRAR'</v>
      </c>
      <c r="C899" s="18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80" t="s">
        <v>9</v>
      </c>
      <c r="C900" s="18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0" t="s">
        <v>9</v>
      </c>
      <c r="Y900" s="18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82" t="s">
        <v>7</v>
      </c>
      <c r="F908" s="183"/>
      <c r="G908" s="18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2" t="s">
        <v>7</v>
      </c>
      <c r="AB908" s="183"/>
      <c r="AC908" s="18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82" t="s">
        <v>7</v>
      </c>
      <c r="O910" s="183"/>
      <c r="P910" s="183"/>
      <c r="Q910" s="184"/>
      <c r="R910" s="18">
        <f>SUM(R894:R909)</f>
        <v>0</v>
      </c>
      <c r="S910" s="3"/>
      <c r="V910" s="17"/>
      <c r="X910" s="12"/>
      <c r="Y910" s="10"/>
      <c r="AJ910" s="182" t="s">
        <v>7</v>
      </c>
      <c r="AK910" s="183"/>
      <c r="AL910" s="183"/>
      <c r="AM910" s="18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85" t="s">
        <v>29</v>
      </c>
      <c r="AD935" s="185"/>
      <c r="AE935" s="185"/>
    </row>
    <row r="936" spans="2:41">
      <c r="H936" s="186" t="s">
        <v>28</v>
      </c>
      <c r="I936" s="186"/>
      <c r="J936" s="186"/>
      <c r="V936" s="17"/>
      <c r="AC936" s="185"/>
      <c r="AD936" s="185"/>
      <c r="AE936" s="185"/>
    </row>
    <row r="937" spans="2:41">
      <c r="H937" s="186"/>
      <c r="I937" s="186"/>
      <c r="J937" s="186"/>
      <c r="V937" s="17"/>
      <c r="AC937" s="185"/>
      <c r="AD937" s="185"/>
      <c r="AE937" s="18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87" t="s">
        <v>20</v>
      </c>
      <c r="F941" s="187"/>
      <c r="G941" s="187"/>
      <c r="H941" s="187"/>
      <c r="V941" s="17"/>
      <c r="X941" s="23" t="s">
        <v>32</v>
      </c>
      <c r="Y941" s="20">
        <f>IF(B941="PAGADO",0,C946)</f>
        <v>0</v>
      </c>
      <c r="AA941" s="187" t="s">
        <v>20</v>
      </c>
      <c r="AB941" s="187"/>
      <c r="AC941" s="187"/>
      <c r="AD941" s="18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88" t="str">
        <f>IF(C946&lt;0,"NO PAGAR","COBRAR")</f>
        <v>COBRAR</v>
      </c>
      <c r="C947" s="18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8" t="str">
        <f>IF(Y946&lt;0,"NO PAGAR","COBRAR")</f>
        <v>COBRAR</v>
      </c>
      <c r="Y947" s="18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80" t="s">
        <v>9</v>
      </c>
      <c r="C948" s="18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0" t="s">
        <v>9</v>
      </c>
      <c r="Y948" s="18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82" t="s">
        <v>7</v>
      </c>
      <c r="F957" s="183"/>
      <c r="G957" s="18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2" t="s">
        <v>7</v>
      </c>
      <c r="AB957" s="183"/>
      <c r="AC957" s="18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2" t="s">
        <v>7</v>
      </c>
      <c r="O959" s="183"/>
      <c r="P959" s="183"/>
      <c r="Q959" s="184"/>
      <c r="R959" s="18">
        <f>SUM(R943:R958)</f>
        <v>0</v>
      </c>
      <c r="S959" s="3"/>
      <c r="V959" s="17"/>
      <c r="X959" s="12"/>
      <c r="Y959" s="10"/>
      <c r="AJ959" s="182" t="s">
        <v>7</v>
      </c>
      <c r="AK959" s="183"/>
      <c r="AL959" s="183"/>
      <c r="AM959" s="18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86" t="s">
        <v>30</v>
      </c>
      <c r="I981" s="186"/>
      <c r="J981" s="186"/>
      <c r="V981" s="17"/>
      <c r="AA981" s="186" t="s">
        <v>31</v>
      </c>
      <c r="AB981" s="186"/>
      <c r="AC981" s="186"/>
    </row>
    <row r="982" spans="1:43">
      <c r="H982" s="186"/>
      <c r="I982" s="186"/>
      <c r="J982" s="186"/>
      <c r="V982" s="17"/>
      <c r="AA982" s="186"/>
      <c r="AB982" s="186"/>
      <c r="AC982" s="18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87" t="s">
        <v>20</v>
      </c>
      <c r="F986" s="187"/>
      <c r="G986" s="187"/>
      <c r="H986" s="187"/>
      <c r="V986" s="17"/>
      <c r="X986" s="23" t="s">
        <v>32</v>
      </c>
      <c r="Y986" s="20">
        <f>IF(B1786="PAGADO",0,C991)</f>
        <v>0</v>
      </c>
      <c r="AA986" s="187" t="s">
        <v>20</v>
      </c>
      <c r="AB986" s="187"/>
      <c r="AC986" s="187"/>
      <c r="AD986" s="18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9" t="str">
        <f>IF(Y991&lt;0,"NO PAGAR","COBRAR'")</f>
        <v>COBRAR'</v>
      </c>
      <c r="Y992" s="18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89" t="str">
        <f>IF(C991&lt;0,"NO PAGAR","COBRAR'")</f>
        <v>COBRAR'</v>
      </c>
      <c r="C993" s="18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80" t="s">
        <v>9</v>
      </c>
      <c r="C994" s="18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0" t="s">
        <v>9</v>
      </c>
      <c r="Y994" s="18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82" t="s">
        <v>7</v>
      </c>
      <c r="F1002" s="183"/>
      <c r="G1002" s="18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2" t="s">
        <v>7</v>
      </c>
      <c r="AB1002" s="183"/>
      <c r="AC1002" s="18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82" t="s">
        <v>7</v>
      </c>
      <c r="O1004" s="183"/>
      <c r="P1004" s="183"/>
      <c r="Q1004" s="184"/>
      <c r="R1004" s="18">
        <f>SUM(R988:R1003)</f>
        <v>0</v>
      </c>
      <c r="S1004" s="3"/>
      <c r="V1004" s="17"/>
      <c r="X1004" s="12"/>
      <c r="Y1004" s="10"/>
      <c r="AJ1004" s="182" t="s">
        <v>7</v>
      </c>
      <c r="AK1004" s="183"/>
      <c r="AL1004" s="183"/>
      <c r="AM1004" s="18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85" t="s">
        <v>29</v>
      </c>
      <c r="AD1028" s="185"/>
      <c r="AE1028" s="185"/>
    </row>
    <row r="1029" spans="2:41">
      <c r="H1029" s="186" t="s">
        <v>28</v>
      </c>
      <c r="I1029" s="186"/>
      <c r="J1029" s="186"/>
      <c r="V1029" s="17"/>
      <c r="AC1029" s="185"/>
      <c r="AD1029" s="185"/>
      <c r="AE1029" s="185"/>
    </row>
    <row r="1030" spans="2:41">
      <c r="H1030" s="186"/>
      <c r="I1030" s="186"/>
      <c r="J1030" s="186"/>
      <c r="V1030" s="17"/>
      <c r="AC1030" s="185"/>
      <c r="AD1030" s="185"/>
      <c r="AE1030" s="18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87" t="s">
        <v>20</v>
      </c>
      <c r="F1034" s="187"/>
      <c r="G1034" s="187"/>
      <c r="H1034" s="187"/>
      <c r="V1034" s="17"/>
      <c r="X1034" s="23" t="s">
        <v>32</v>
      </c>
      <c r="Y1034" s="20">
        <f>IF(B1034="PAGADO",0,C1039)</f>
        <v>0</v>
      </c>
      <c r="AA1034" s="187" t="s">
        <v>20</v>
      </c>
      <c r="AB1034" s="187"/>
      <c r="AC1034" s="187"/>
      <c r="AD1034" s="18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88" t="str">
        <f>IF(C1039&lt;0,"NO PAGAR","COBRAR")</f>
        <v>COBRAR</v>
      </c>
      <c r="C1040" s="18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8" t="str">
        <f>IF(Y1039&lt;0,"NO PAGAR","COBRAR")</f>
        <v>COBRAR</v>
      </c>
      <c r="Y1040" s="18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80" t="s">
        <v>9</v>
      </c>
      <c r="C1041" s="18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0" t="s">
        <v>9</v>
      </c>
      <c r="Y1041" s="18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82" t="s">
        <v>7</v>
      </c>
      <c r="F1050" s="183"/>
      <c r="G1050" s="18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2" t="s">
        <v>7</v>
      </c>
      <c r="AB1050" s="183"/>
      <c r="AC1050" s="18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2" t="s">
        <v>7</v>
      </c>
      <c r="O1052" s="183"/>
      <c r="P1052" s="183"/>
      <c r="Q1052" s="184"/>
      <c r="R1052" s="18">
        <f>SUM(R1036:R1051)</f>
        <v>0</v>
      </c>
      <c r="S1052" s="3"/>
      <c r="V1052" s="17"/>
      <c r="X1052" s="12"/>
      <c r="Y1052" s="10"/>
      <c r="AJ1052" s="182" t="s">
        <v>7</v>
      </c>
      <c r="AK1052" s="183"/>
      <c r="AL1052" s="183"/>
      <c r="AM1052" s="18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86" t="s">
        <v>30</v>
      </c>
      <c r="I1074" s="186"/>
      <c r="J1074" s="186"/>
      <c r="V1074" s="17"/>
      <c r="AA1074" s="186" t="s">
        <v>31</v>
      </c>
      <c r="AB1074" s="186"/>
      <c r="AC1074" s="186"/>
    </row>
    <row r="1075" spans="2:41">
      <c r="H1075" s="186"/>
      <c r="I1075" s="186"/>
      <c r="J1075" s="186"/>
      <c r="V1075" s="17"/>
      <c r="AA1075" s="186"/>
      <c r="AB1075" s="186"/>
      <c r="AC1075" s="18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87" t="s">
        <v>20</v>
      </c>
      <c r="F1079" s="187"/>
      <c r="G1079" s="187"/>
      <c r="H1079" s="187"/>
      <c r="V1079" s="17"/>
      <c r="X1079" s="23" t="s">
        <v>32</v>
      </c>
      <c r="Y1079" s="20">
        <f>IF(B1879="PAGADO",0,C1084)</f>
        <v>0</v>
      </c>
      <c r="AA1079" s="187" t="s">
        <v>20</v>
      </c>
      <c r="AB1079" s="187"/>
      <c r="AC1079" s="187"/>
      <c r="AD1079" s="18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89" t="str">
        <f>IF(Y1084&lt;0,"NO PAGAR","COBRAR'")</f>
        <v>COBRAR'</v>
      </c>
      <c r="Y1085" s="18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89" t="str">
        <f>IF(C1084&lt;0,"NO PAGAR","COBRAR'")</f>
        <v>COBRAR'</v>
      </c>
      <c r="C1086" s="18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80" t="s">
        <v>9</v>
      </c>
      <c r="C1087" s="18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0" t="s">
        <v>9</v>
      </c>
      <c r="Y1087" s="18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82" t="s">
        <v>7</v>
      </c>
      <c r="F1095" s="183"/>
      <c r="G1095" s="18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2" t="s">
        <v>7</v>
      </c>
      <c r="AB1095" s="183"/>
      <c r="AC1095" s="18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82" t="s">
        <v>7</v>
      </c>
      <c r="O1097" s="183"/>
      <c r="P1097" s="183"/>
      <c r="Q1097" s="184"/>
      <c r="R1097" s="18">
        <f>SUM(R1081:R1096)</f>
        <v>0</v>
      </c>
      <c r="S1097" s="3"/>
      <c r="V1097" s="17"/>
      <c r="X1097" s="12"/>
      <c r="Y1097" s="10"/>
      <c r="AJ1097" s="182" t="s">
        <v>7</v>
      </c>
      <c r="AK1097" s="183"/>
      <c r="AL1097" s="183"/>
      <c r="AM1097" s="18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7" t="s">
        <v>224</v>
      </c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215</v>
      </c>
      <c r="AB8" s="187"/>
      <c r="AC8" s="187"/>
      <c r="AD8" s="18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7" t="s">
        <v>202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238</v>
      </c>
      <c r="AB53" s="187"/>
      <c r="AC53" s="187"/>
      <c r="AD53" s="18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5" t="s">
        <v>29</v>
      </c>
      <c r="AD100" s="185"/>
      <c r="AE100" s="185"/>
    </row>
    <row r="101" spans="2:41">
      <c r="H101" s="186" t="s">
        <v>28</v>
      </c>
      <c r="I101" s="186"/>
      <c r="J101" s="186"/>
      <c r="V101" s="17"/>
      <c r="AC101" s="185"/>
      <c r="AD101" s="185"/>
      <c r="AE101" s="185"/>
    </row>
    <row r="102" spans="2:41">
      <c r="H102" s="186"/>
      <c r="I102" s="186"/>
      <c r="J102" s="186"/>
      <c r="V102" s="17"/>
      <c r="AC102" s="185"/>
      <c r="AD102" s="185"/>
      <c r="AE102" s="18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>
      <c r="H147" s="186"/>
      <c r="I147" s="186"/>
      <c r="J147" s="186"/>
      <c r="V147" s="17"/>
      <c r="AA147" s="186"/>
      <c r="AB147" s="186"/>
      <c r="AC147" s="18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87" t="s">
        <v>20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5" t="s">
        <v>29</v>
      </c>
      <c r="AD194" s="185"/>
      <c r="AE194" s="185"/>
    </row>
    <row r="195" spans="2:41">
      <c r="H195" s="186" t="s">
        <v>28</v>
      </c>
      <c r="I195" s="186"/>
      <c r="J195" s="186"/>
      <c r="V195" s="17"/>
      <c r="AC195" s="185"/>
      <c r="AD195" s="185"/>
      <c r="AE195" s="185"/>
    </row>
    <row r="196" spans="2:41">
      <c r="H196" s="186"/>
      <c r="I196" s="186"/>
      <c r="J196" s="186"/>
      <c r="V196" s="17"/>
      <c r="AC196" s="185"/>
      <c r="AD196" s="185"/>
      <c r="AE196" s="18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87" t="s">
        <v>400</v>
      </c>
      <c r="F200" s="187"/>
      <c r="G200" s="187"/>
      <c r="H200" s="187"/>
      <c r="V200" s="17"/>
      <c r="X200" s="23" t="s">
        <v>82</v>
      </c>
      <c r="Y200" s="20">
        <f>IF(B200="PAGADO",0,C205)</f>
        <v>0</v>
      </c>
      <c r="AA200" s="187" t="s">
        <v>437</v>
      </c>
      <c r="AB200" s="187"/>
      <c r="AC200" s="187"/>
      <c r="AD200" s="18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8" t="str">
        <f>IF(C205&lt;0,"NO PAGAR","COBRAR")</f>
        <v>COBRAR</v>
      </c>
      <c r="C206" s="18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8" t="str">
        <f>IF(Y205&lt;0,"NO PAGAR","COBRAR")</f>
        <v>COBRAR</v>
      </c>
      <c r="Y206" s="18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2" t="s">
        <v>7</v>
      </c>
      <c r="F216" s="183"/>
      <c r="G216" s="18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2" t="s">
        <v>7</v>
      </c>
      <c r="O218" s="183"/>
      <c r="P218" s="183"/>
      <c r="Q218" s="184"/>
      <c r="R218" s="18">
        <f>SUM(R202:R217)</f>
        <v>50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>
      <c r="H241" s="186"/>
      <c r="I241" s="186"/>
      <c r="J241" s="186"/>
      <c r="V241" s="17"/>
      <c r="AA241" s="186"/>
      <c r="AB241" s="186"/>
      <c r="AC241" s="18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87" t="s">
        <v>515</v>
      </c>
      <c r="F245" s="187"/>
      <c r="G245" s="187"/>
      <c r="H245" s="187"/>
      <c r="O245" s="204" t="s">
        <v>248</v>
      </c>
      <c r="P245" s="204"/>
      <c r="Q245" s="204"/>
      <c r="R245" s="204"/>
      <c r="V245" s="17"/>
      <c r="X245" s="23" t="s">
        <v>32</v>
      </c>
      <c r="Y245" s="20">
        <f>IF(B245="PAGADO",0,C250)</f>
        <v>0</v>
      </c>
      <c r="AA245" s="187" t="s">
        <v>400</v>
      </c>
      <c r="AB245" s="187"/>
      <c r="AC245" s="187"/>
      <c r="AD245" s="18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89" t="str">
        <f>IF(Y250&lt;0,"NO PAGAR","COBRAR'")</f>
        <v>NO PAGAR</v>
      </c>
      <c r="Y251" s="18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9" t="str">
        <f>IF(C250&lt;0,"NO PAGAR","COBRAR'")</f>
        <v>COBRAR'</v>
      </c>
      <c r="C252" s="189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2" t="s">
        <v>7</v>
      </c>
      <c r="F261" s="183"/>
      <c r="G261" s="18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2" t="s">
        <v>7</v>
      </c>
      <c r="O263" s="183"/>
      <c r="P263" s="183"/>
      <c r="Q263" s="184"/>
      <c r="R263" s="18">
        <f>SUM(R247:R262)</f>
        <v>520</v>
      </c>
      <c r="S263" s="3"/>
      <c r="V263" s="17"/>
      <c r="X263" s="12"/>
      <c r="Y263" s="10"/>
      <c r="AE263" t="s">
        <v>561</v>
      </c>
      <c r="AJ263" s="182" t="s">
        <v>7</v>
      </c>
      <c r="AK263" s="183"/>
      <c r="AL263" s="183"/>
      <c r="AM263" s="18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5" t="s">
        <v>29</v>
      </c>
      <c r="AD286" s="185"/>
      <c r="AE286" s="185"/>
    </row>
    <row r="287" spans="2:31">
      <c r="H287" s="186" t="s">
        <v>28</v>
      </c>
      <c r="I287" s="186"/>
      <c r="J287" s="186"/>
      <c r="V287" s="17"/>
      <c r="AC287" s="185"/>
      <c r="AD287" s="185"/>
      <c r="AE287" s="185"/>
    </row>
    <row r="288" spans="2:31">
      <c r="H288" s="186"/>
      <c r="I288" s="186"/>
      <c r="J288" s="186"/>
      <c r="V288" s="17"/>
      <c r="AC288" s="185"/>
      <c r="AD288" s="185"/>
      <c r="AE288" s="18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87" t="s">
        <v>20</v>
      </c>
      <c r="F292" s="187"/>
      <c r="G292" s="187"/>
      <c r="H292" s="187"/>
      <c r="V292" s="17"/>
      <c r="X292" s="23" t="s">
        <v>32</v>
      </c>
      <c r="Y292" s="20">
        <f>IF(B292="PAGADO",0,C297)</f>
        <v>-200</v>
      </c>
      <c r="AA292" s="187" t="s">
        <v>612</v>
      </c>
      <c r="AB292" s="187"/>
      <c r="AC292" s="187"/>
      <c r="AD292" s="18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8" t="str">
        <f>IF(C297&lt;0,"NO PAGAR","COBRAR")</f>
        <v>NO PAGAR</v>
      </c>
      <c r="C298" s="18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8" t="str">
        <f>IF(Y297&lt;0,"NO PAGAR","COBRAR")</f>
        <v>COBRAR</v>
      </c>
      <c r="Y298" s="18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2" t="s">
        <v>7</v>
      </c>
      <c r="AB308" s="183"/>
      <c r="AC308" s="18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>
      <c r="H333" s="186"/>
      <c r="I333" s="186"/>
      <c r="J333" s="186"/>
      <c r="V333" s="17"/>
      <c r="AA333" s="186"/>
      <c r="AB333" s="186"/>
      <c r="AC333" s="18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87" t="s">
        <v>20</v>
      </c>
      <c r="F337" s="187"/>
      <c r="G337" s="187"/>
      <c r="H337" s="187"/>
      <c r="V337" s="17"/>
      <c r="X337" s="23" t="s">
        <v>32</v>
      </c>
      <c r="Y337" s="20">
        <f>IF(B1129="PAGADO",0,C342)</f>
        <v>14</v>
      </c>
      <c r="AA337" s="187" t="s">
        <v>20</v>
      </c>
      <c r="AB337" s="187"/>
      <c r="AC337" s="187"/>
      <c r="AD337" s="18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9" t="str">
        <f>IF(Y342&lt;0,"NO PAGAR","COBRAR'")</f>
        <v>COBRAR'</v>
      </c>
      <c r="Y343" s="18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89" t="str">
        <f>IF(C342&lt;0,"NO PAGAR","COBRAR'")</f>
        <v>COBRAR'</v>
      </c>
      <c r="C344" s="18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2" t="s">
        <v>7</v>
      </c>
      <c r="F353" s="183"/>
      <c r="G353" s="18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2" t="s">
        <v>7</v>
      </c>
      <c r="AB353" s="183"/>
      <c r="AC353" s="18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85" t="s">
        <v>29</v>
      </c>
      <c r="AD379" s="185"/>
      <c r="AE379" s="185"/>
    </row>
    <row r="380" spans="2:31">
      <c r="H380" s="186" t="s">
        <v>28</v>
      </c>
      <c r="I380" s="186"/>
      <c r="J380" s="186"/>
      <c r="V380" s="17"/>
      <c r="AC380" s="185"/>
      <c r="AD380" s="185"/>
      <c r="AE380" s="185"/>
    </row>
    <row r="381" spans="2:31">
      <c r="H381" s="186"/>
      <c r="I381" s="186"/>
      <c r="J381" s="186"/>
      <c r="V381" s="17"/>
      <c r="AC381" s="185"/>
      <c r="AD381" s="185"/>
      <c r="AE381" s="18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87" t="s">
        <v>20</v>
      </c>
      <c r="F385" s="187"/>
      <c r="G385" s="187"/>
      <c r="H385" s="187"/>
      <c r="V385" s="17"/>
      <c r="X385" s="23" t="s">
        <v>32</v>
      </c>
      <c r="Y385" s="20">
        <f>IF(B385="PAGADO",0,C390)</f>
        <v>14</v>
      </c>
      <c r="AA385" s="187" t="s">
        <v>20</v>
      </c>
      <c r="AB385" s="187"/>
      <c r="AC385" s="187"/>
      <c r="AD385" s="18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88" t="str">
        <f>IF(C390&lt;0,"NO PAGAR","COBRAR")</f>
        <v>COBRAR</v>
      </c>
      <c r="C391" s="18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8" t="str">
        <f>IF(Y390&lt;0,"NO PAGAR","COBRAR")</f>
        <v>COBRAR</v>
      </c>
      <c r="Y391" s="18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0" t="s">
        <v>9</v>
      </c>
      <c r="C392" s="18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0" t="s">
        <v>9</v>
      </c>
      <c r="Y392" s="18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2" t="s">
        <v>7</v>
      </c>
      <c r="F401" s="183"/>
      <c r="G401" s="18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2" t="s">
        <v>7</v>
      </c>
      <c r="AB401" s="183"/>
      <c r="AC401" s="18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2" t="s">
        <v>7</v>
      </c>
      <c r="O403" s="183"/>
      <c r="P403" s="183"/>
      <c r="Q403" s="184"/>
      <c r="R403" s="18">
        <f>SUM(R387:R402)</f>
        <v>0</v>
      </c>
      <c r="S403" s="3"/>
      <c r="V403" s="17"/>
      <c r="X403" s="12"/>
      <c r="Y403" s="10"/>
      <c r="AJ403" s="182" t="s">
        <v>7</v>
      </c>
      <c r="AK403" s="183"/>
      <c r="AL403" s="183"/>
      <c r="AM403" s="18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86" t="s">
        <v>30</v>
      </c>
      <c r="I425" s="186"/>
      <c r="J425" s="186"/>
      <c r="V425" s="17"/>
      <c r="AA425" s="186" t="s">
        <v>31</v>
      </c>
      <c r="AB425" s="186"/>
      <c r="AC425" s="186"/>
    </row>
    <row r="426" spans="1:43">
      <c r="H426" s="186"/>
      <c r="I426" s="186"/>
      <c r="J426" s="186"/>
      <c r="V426" s="17"/>
      <c r="AA426" s="186"/>
      <c r="AB426" s="186"/>
      <c r="AC426" s="18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87" t="s">
        <v>437</v>
      </c>
      <c r="F430" s="187"/>
      <c r="G430" s="187"/>
      <c r="H430" s="187"/>
      <c r="V430" s="17"/>
      <c r="X430" s="23" t="s">
        <v>75</v>
      </c>
      <c r="Y430" s="20">
        <f>IF(B430="PAGADO",0,C435)</f>
        <v>0</v>
      </c>
      <c r="AA430" s="187" t="s">
        <v>20</v>
      </c>
      <c r="AB430" s="187"/>
      <c r="AC430" s="187"/>
      <c r="AD430" s="18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9" t="str">
        <f>IF(Y435&lt;0,"NO PAGAR","COBRAR'")</f>
        <v>COBRAR'</v>
      </c>
      <c r="Y436" s="18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89" t="str">
        <f>IF(C435&lt;0,"NO PAGAR","COBRAR'")</f>
        <v>COBRAR'</v>
      </c>
      <c r="C437" s="18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0" t="s">
        <v>9</v>
      </c>
      <c r="C438" s="18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0" t="s">
        <v>9</v>
      </c>
      <c r="Y438" s="18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2" t="s">
        <v>7</v>
      </c>
      <c r="F446" s="183"/>
      <c r="G446" s="18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2" t="s">
        <v>7</v>
      </c>
      <c r="AB446" s="183"/>
      <c r="AC446" s="18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2" t="s">
        <v>7</v>
      </c>
      <c r="O448" s="183"/>
      <c r="P448" s="183"/>
      <c r="Q448" s="184"/>
      <c r="R448" s="18">
        <f>SUM(R432:R447)</f>
        <v>0</v>
      </c>
      <c r="S448" s="3"/>
      <c r="V448" s="17"/>
      <c r="X448" s="12"/>
      <c r="Y448" s="10"/>
      <c r="AJ448" s="182" t="s">
        <v>7</v>
      </c>
      <c r="AK448" s="183"/>
      <c r="AL448" s="183"/>
      <c r="AM448" s="18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85" t="s">
        <v>29</v>
      </c>
      <c r="AD468" s="185"/>
      <c r="AE468" s="185"/>
    </row>
    <row r="469" spans="2:41">
      <c r="H469" s="186" t="s">
        <v>28</v>
      </c>
      <c r="I469" s="186"/>
      <c r="J469" s="186"/>
      <c r="V469" s="17"/>
      <c r="AC469" s="185"/>
      <c r="AD469" s="185"/>
      <c r="AE469" s="185"/>
    </row>
    <row r="470" spans="2:41">
      <c r="H470" s="186"/>
      <c r="I470" s="186"/>
      <c r="J470" s="186"/>
      <c r="V470" s="17"/>
      <c r="AC470" s="185"/>
      <c r="AD470" s="185"/>
      <c r="AE470" s="18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87" t="s">
        <v>20</v>
      </c>
      <c r="F474" s="187"/>
      <c r="G474" s="187"/>
      <c r="H474" s="187"/>
      <c r="V474" s="17"/>
      <c r="X474" s="23" t="s">
        <v>32</v>
      </c>
      <c r="Y474" s="20">
        <f>IF(B474="PAGADO",0,C479)</f>
        <v>0</v>
      </c>
      <c r="AA474" s="187" t="s">
        <v>20</v>
      </c>
      <c r="AB474" s="187"/>
      <c r="AC474" s="187"/>
      <c r="AD474" s="18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88" t="str">
        <f>IF(C479&lt;0,"NO PAGAR","COBRAR")</f>
        <v>COBRAR</v>
      </c>
      <c r="C480" s="18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88" t="str">
        <f>IF(Y479&lt;0,"NO PAGAR","COBRAR")</f>
        <v>COBRAR</v>
      </c>
      <c r="Y480" s="18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80" t="s">
        <v>9</v>
      </c>
      <c r="C481" s="18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0" t="s">
        <v>9</v>
      </c>
      <c r="Y481" s="18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82" t="s">
        <v>7</v>
      </c>
      <c r="F490" s="183"/>
      <c r="G490" s="18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2" t="s">
        <v>7</v>
      </c>
      <c r="AB490" s="183"/>
      <c r="AC490" s="18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82" t="s">
        <v>7</v>
      </c>
      <c r="O492" s="183"/>
      <c r="P492" s="183"/>
      <c r="Q492" s="184"/>
      <c r="R492" s="18">
        <f>SUM(R476:R491)</f>
        <v>0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86" t="s">
        <v>30</v>
      </c>
      <c r="I514" s="186"/>
      <c r="J514" s="186"/>
      <c r="V514" s="17"/>
      <c r="AA514" s="186" t="s">
        <v>31</v>
      </c>
      <c r="AB514" s="186"/>
      <c r="AC514" s="186"/>
    </row>
    <row r="515" spans="2:41">
      <c r="H515" s="186"/>
      <c r="I515" s="186"/>
      <c r="J515" s="186"/>
      <c r="V515" s="17"/>
      <c r="AA515" s="186"/>
      <c r="AB515" s="186"/>
      <c r="AC515" s="18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87" t="s">
        <v>20</v>
      </c>
      <c r="F519" s="187"/>
      <c r="G519" s="187"/>
      <c r="H519" s="187"/>
      <c r="V519" s="17"/>
      <c r="X519" s="23" t="s">
        <v>32</v>
      </c>
      <c r="Y519" s="20">
        <f>IF(B1319="PAGADO",0,C524)</f>
        <v>0</v>
      </c>
      <c r="AA519" s="187" t="s">
        <v>20</v>
      </c>
      <c r="AB519" s="187"/>
      <c r="AC519" s="187"/>
      <c r="AD519" s="18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89" t="str">
        <f>IF(Y524&lt;0,"NO PAGAR","COBRAR'")</f>
        <v>COBRAR'</v>
      </c>
      <c r="Y525" s="18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89" t="str">
        <f>IF(C524&lt;0,"NO PAGAR","COBRAR'")</f>
        <v>COBRAR'</v>
      </c>
      <c r="C526" s="18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80" t="s">
        <v>9</v>
      </c>
      <c r="C527" s="18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0" t="s">
        <v>9</v>
      </c>
      <c r="Y527" s="18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82" t="s">
        <v>7</v>
      </c>
      <c r="F535" s="183"/>
      <c r="G535" s="18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2" t="s">
        <v>7</v>
      </c>
      <c r="AB535" s="183"/>
      <c r="AC535" s="18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82" t="s">
        <v>7</v>
      </c>
      <c r="O537" s="183"/>
      <c r="P537" s="183"/>
      <c r="Q537" s="184"/>
      <c r="R537" s="18">
        <f>SUM(R521:R536)</f>
        <v>0</v>
      </c>
      <c r="S537" s="3"/>
      <c r="V537" s="17"/>
      <c r="X537" s="12"/>
      <c r="Y537" s="10"/>
      <c r="AJ537" s="182" t="s">
        <v>7</v>
      </c>
      <c r="AK537" s="183"/>
      <c r="AL537" s="183"/>
      <c r="AM537" s="18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85" t="s">
        <v>29</v>
      </c>
      <c r="AD567" s="185"/>
      <c r="AE567" s="185"/>
    </row>
    <row r="568" spans="2:41">
      <c r="H568" s="186" t="s">
        <v>28</v>
      </c>
      <c r="I568" s="186"/>
      <c r="J568" s="186"/>
      <c r="V568" s="17"/>
      <c r="AC568" s="185"/>
      <c r="AD568" s="185"/>
      <c r="AE568" s="185"/>
    </row>
    <row r="569" spans="2:41">
      <c r="H569" s="186"/>
      <c r="I569" s="186"/>
      <c r="J569" s="186"/>
      <c r="V569" s="17"/>
      <c r="AC569" s="185"/>
      <c r="AD569" s="185"/>
      <c r="AE569" s="18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87" t="s">
        <v>20</v>
      </c>
      <c r="F573" s="187"/>
      <c r="G573" s="187"/>
      <c r="H573" s="187"/>
      <c r="V573" s="17"/>
      <c r="X573" s="23" t="s">
        <v>32</v>
      </c>
      <c r="Y573" s="20">
        <f>IF(B573="PAGADO",0,C578)</f>
        <v>0</v>
      </c>
      <c r="AA573" s="187" t="s">
        <v>20</v>
      </c>
      <c r="AB573" s="187"/>
      <c r="AC573" s="187"/>
      <c r="AD573" s="18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88" t="str">
        <f>IF(C578&lt;0,"NO PAGAR","COBRAR")</f>
        <v>COBRAR</v>
      </c>
      <c r="C579" s="18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88" t="str">
        <f>IF(Y578&lt;0,"NO PAGAR","COBRAR")</f>
        <v>COBRAR</v>
      </c>
      <c r="Y579" s="18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80" t="s">
        <v>9</v>
      </c>
      <c r="C580" s="18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0" t="s">
        <v>9</v>
      </c>
      <c r="Y580" s="18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82" t="s">
        <v>7</v>
      </c>
      <c r="F589" s="183"/>
      <c r="G589" s="18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2" t="s">
        <v>7</v>
      </c>
      <c r="AB589" s="183"/>
      <c r="AC589" s="18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82" t="s">
        <v>7</v>
      </c>
      <c r="O591" s="183"/>
      <c r="P591" s="183"/>
      <c r="Q591" s="184"/>
      <c r="R591" s="18">
        <f>SUM(R575:R590)</f>
        <v>0</v>
      </c>
      <c r="S591" s="3"/>
      <c r="V591" s="17"/>
      <c r="X591" s="12"/>
      <c r="Y591" s="10"/>
      <c r="AJ591" s="182" t="s">
        <v>7</v>
      </c>
      <c r="AK591" s="183"/>
      <c r="AL591" s="183"/>
      <c r="AM591" s="18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86" t="s">
        <v>30</v>
      </c>
      <c r="I613" s="186"/>
      <c r="J613" s="186"/>
      <c r="V613" s="17"/>
      <c r="AA613" s="186" t="s">
        <v>31</v>
      </c>
      <c r="AB613" s="186"/>
      <c r="AC613" s="186"/>
    </row>
    <row r="614" spans="1:43">
      <c r="H614" s="186"/>
      <c r="I614" s="186"/>
      <c r="J614" s="186"/>
      <c r="V614" s="17"/>
      <c r="AA614" s="186"/>
      <c r="AB614" s="186"/>
      <c r="AC614" s="18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87" t="s">
        <v>20</v>
      </c>
      <c r="F618" s="187"/>
      <c r="G618" s="187"/>
      <c r="H618" s="187"/>
      <c r="V618" s="17"/>
      <c r="X618" s="23" t="s">
        <v>32</v>
      </c>
      <c r="Y618" s="20">
        <f>IF(B1418="PAGADO",0,C623)</f>
        <v>0</v>
      </c>
      <c r="AA618" s="187" t="s">
        <v>20</v>
      </c>
      <c r="AB618" s="187"/>
      <c r="AC618" s="187"/>
      <c r="AD618" s="18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9" t="str">
        <f>IF(Y623&lt;0,"NO PAGAR","COBRAR'")</f>
        <v>COBRAR'</v>
      </c>
      <c r="Y624" s="18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89" t="str">
        <f>IF(C623&lt;0,"NO PAGAR","COBRAR'")</f>
        <v>COBRAR'</v>
      </c>
      <c r="C625" s="18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80" t="s">
        <v>9</v>
      </c>
      <c r="C626" s="18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0" t="s">
        <v>9</v>
      </c>
      <c r="Y626" s="18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82" t="s">
        <v>7</v>
      </c>
      <c r="F634" s="183"/>
      <c r="G634" s="18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2" t="s">
        <v>7</v>
      </c>
      <c r="AB634" s="183"/>
      <c r="AC634" s="18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82" t="s">
        <v>7</v>
      </c>
      <c r="O636" s="183"/>
      <c r="P636" s="183"/>
      <c r="Q636" s="184"/>
      <c r="R636" s="18">
        <f>SUM(R620:R635)</f>
        <v>0</v>
      </c>
      <c r="S636" s="3"/>
      <c r="V636" s="17"/>
      <c r="X636" s="12"/>
      <c r="Y636" s="10"/>
      <c r="AJ636" s="182" t="s">
        <v>7</v>
      </c>
      <c r="AK636" s="183"/>
      <c r="AL636" s="183"/>
      <c r="AM636" s="18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85" t="s">
        <v>29</v>
      </c>
      <c r="AD660" s="185"/>
      <c r="AE660" s="185"/>
    </row>
    <row r="661" spans="2:41">
      <c r="H661" s="186" t="s">
        <v>28</v>
      </c>
      <c r="I661" s="186"/>
      <c r="J661" s="186"/>
      <c r="V661" s="17"/>
      <c r="AC661" s="185"/>
      <c r="AD661" s="185"/>
      <c r="AE661" s="185"/>
    </row>
    <row r="662" spans="2:41">
      <c r="H662" s="186"/>
      <c r="I662" s="186"/>
      <c r="J662" s="186"/>
      <c r="V662" s="17"/>
      <c r="AC662" s="185"/>
      <c r="AD662" s="185"/>
      <c r="AE662" s="18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87" t="s">
        <v>20</v>
      </c>
      <c r="F666" s="187"/>
      <c r="G666" s="187"/>
      <c r="H666" s="187"/>
      <c r="V666" s="17"/>
      <c r="X666" s="23" t="s">
        <v>32</v>
      </c>
      <c r="Y666" s="20">
        <f>IF(B666="PAGADO",0,C671)</f>
        <v>0</v>
      </c>
      <c r="AA666" s="187" t="s">
        <v>20</v>
      </c>
      <c r="AB666" s="187"/>
      <c r="AC666" s="187"/>
      <c r="AD666" s="18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88" t="str">
        <f>IF(C671&lt;0,"NO PAGAR","COBRAR")</f>
        <v>COBRAR</v>
      </c>
      <c r="C672" s="18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88" t="str">
        <f>IF(Y671&lt;0,"NO PAGAR","COBRAR")</f>
        <v>COBRAR</v>
      </c>
      <c r="Y672" s="18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80" t="s">
        <v>9</v>
      </c>
      <c r="C673" s="18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0" t="s">
        <v>9</v>
      </c>
      <c r="Y673" s="18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82" t="s">
        <v>7</v>
      </c>
      <c r="F682" s="183"/>
      <c r="G682" s="18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2" t="s">
        <v>7</v>
      </c>
      <c r="AB682" s="183"/>
      <c r="AC682" s="18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82" t="s">
        <v>7</v>
      </c>
      <c r="O684" s="183"/>
      <c r="P684" s="183"/>
      <c r="Q684" s="184"/>
      <c r="R684" s="18">
        <f>SUM(R668:R683)</f>
        <v>0</v>
      </c>
      <c r="S684" s="3"/>
      <c r="V684" s="17"/>
      <c r="X684" s="12"/>
      <c r="Y684" s="10"/>
      <c r="AJ684" s="182" t="s">
        <v>7</v>
      </c>
      <c r="AK684" s="183"/>
      <c r="AL684" s="183"/>
      <c r="AM684" s="18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86" t="s">
        <v>30</v>
      </c>
      <c r="I706" s="186"/>
      <c r="J706" s="186"/>
      <c r="V706" s="17"/>
      <c r="AA706" s="186" t="s">
        <v>31</v>
      </c>
      <c r="AB706" s="186"/>
      <c r="AC706" s="186"/>
    </row>
    <row r="707" spans="2:41">
      <c r="H707" s="186"/>
      <c r="I707" s="186"/>
      <c r="J707" s="186"/>
      <c r="V707" s="17"/>
      <c r="AA707" s="186"/>
      <c r="AB707" s="186"/>
      <c r="AC707" s="18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87" t="s">
        <v>20</v>
      </c>
      <c r="F711" s="187"/>
      <c r="G711" s="187"/>
      <c r="H711" s="187"/>
      <c r="V711" s="17"/>
      <c r="X711" s="23" t="s">
        <v>32</v>
      </c>
      <c r="Y711" s="20">
        <f>IF(B1511="PAGADO",0,C716)</f>
        <v>0</v>
      </c>
      <c r="AA711" s="187" t="s">
        <v>20</v>
      </c>
      <c r="AB711" s="187"/>
      <c r="AC711" s="187"/>
      <c r="AD711" s="18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9" t="str">
        <f>IF(Y716&lt;0,"NO PAGAR","COBRAR'")</f>
        <v>COBRAR'</v>
      </c>
      <c r="Y717" s="18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89" t="str">
        <f>IF(C716&lt;0,"NO PAGAR","COBRAR'")</f>
        <v>COBRAR'</v>
      </c>
      <c r="C718" s="18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80" t="s">
        <v>9</v>
      </c>
      <c r="C719" s="18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0" t="s">
        <v>9</v>
      </c>
      <c r="Y719" s="18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82" t="s">
        <v>7</v>
      </c>
      <c r="F727" s="183"/>
      <c r="G727" s="18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2" t="s">
        <v>7</v>
      </c>
      <c r="AB727" s="183"/>
      <c r="AC727" s="18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82" t="s">
        <v>7</v>
      </c>
      <c r="O729" s="183"/>
      <c r="P729" s="183"/>
      <c r="Q729" s="184"/>
      <c r="R729" s="18">
        <f>SUM(R713:R728)</f>
        <v>0</v>
      </c>
      <c r="S729" s="3"/>
      <c r="V729" s="17"/>
      <c r="X729" s="12"/>
      <c r="Y729" s="10"/>
      <c r="AJ729" s="182" t="s">
        <v>7</v>
      </c>
      <c r="AK729" s="183"/>
      <c r="AL729" s="183"/>
      <c r="AM729" s="18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85" t="s">
        <v>29</v>
      </c>
      <c r="AD753" s="185"/>
      <c r="AE753" s="185"/>
    </row>
    <row r="754" spans="2:41">
      <c r="H754" s="186" t="s">
        <v>28</v>
      </c>
      <c r="I754" s="186"/>
      <c r="J754" s="186"/>
      <c r="V754" s="17"/>
      <c r="AC754" s="185"/>
      <c r="AD754" s="185"/>
      <c r="AE754" s="185"/>
    </row>
    <row r="755" spans="2:41">
      <c r="H755" s="186"/>
      <c r="I755" s="186"/>
      <c r="J755" s="186"/>
      <c r="V755" s="17"/>
      <c r="AC755" s="185"/>
      <c r="AD755" s="185"/>
      <c r="AE755" s="18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87" t="s">
        <v>20</v>
      </c>
      <c r="F759" s="187"/>
      <c r="G759" s="187"/>
      <c r="H759" s="187"/>
      <c r="V759" s="17"/>
      <c r="X759" s="23" t="s">
        <v>32</v>
      </c>
      <c r="Y759" s="20">
        <f>IF(B759="PAGADO",0,C764)</f>
        <v>0</v>
      </c>
      <c r="AA759" s="187" t="s">
        <v>20</v>
      </c>
      <c r="AB759" s="187"/>
      <c r="AC759" s="187"/>
      <c r="AD759" s="18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88" t="str">
        <f>IF(C764&lt;0,"NO PAGAR","COBRAR")</f>
        <v>COBRAR</v>
      </c>
      <c r="C765" s="18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88" t="str">
        <f>IF(Y764&lt;0,"NO PAGAR","COBRAR")</f>
        <v>COBRAR</v>
      </c>
      <c r="Y765" s="18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80" t="s">
        <v>9</v>
      </c>
      <c r="C766" s="18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0" t="s">
        <v>9</v>
      </c>
      <c r="Y766" s="18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82" t="s">
        <v>7</v>
      </c>
      <c r="F775" s="183"/>
      <c r="G775" s="18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2" t="s">
        <v>7</v>
      </c>
      <c r="AB775" s="183"/>
      <c r="AC775" s="18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82" t="s">
        <v>7</v>
      </c>
      <c r="O777" s="183"/>
      <c r="P777" s="183"/>
      <c r="Q777" s="184"/>
      <c r="R777" s="18">
        <f>SUM(R761:R776)</f>
        <v>0</v>
      </c>
      <c r="S777" s="3"/>
      <c r="V777" s="17"/>
      <c r="X777" s="12"/>
      <c r="Y777" s="10"/>
      <c r="AJ777" s="182" t="s">
        <v>7</v>
      </c>
      <c r="AK777" s="183"/>
      <c r="AL777" s="183"/>
      <c r="AM777" s="18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86" t="s">
        <v>30</v>
      </c>
      <c r="I799" s="186"/>
      <c r="J799" s="186"/>
      <c r="V799" s="17"/>
      <c r="AA799" s="186" t="s">
        <v>31</v>
      </c>
      <c r="AB799" s="186"/>
      <c r="AC799" s="186"/>
    </row>
    <row r="800" spans="1:43">
      <c r="H800" s="186"/>
      <c r="I800" s="186"/>
      <c r="J800" s="186"/>
      <c r="V800" s="17"/>
      <c r="AA800" s="186"/>
      <c r="AB800" s="186"/>
      <c r="AC800" s="18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87" t="s">
        <v>20</v>
      </c>
      <c r="F804" s="187"/>
      <c r="G804" s="187"/>
      <c r="H804" s="187"/>
      <c r="V804" s="17"/>
      <c r="X804" s="23" t="s">
        <v>32</v>
      </c>
      <c r="Y804" s="20">
        <f>IF(B1604="PAGADO",0,C809)</f>
        <v>0</v>
      </c>
      <c r="AA804" s="187" t="s">
        <v>20</v>
      </c>
      <c r="AB804" s="187"/>
      <c r="AC804" s="187"/>
      <c r="AD804" s="18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9" t="str">
        <f>IF(Y809&lt;0,"NO PAGAR","COBRAR'")</f>
        <v>COBRAR'</v>
      </c>
      <c r="Y810" s="18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89" t="str">
        <f>IF(C809&lt;0,"NO PAGAR","COBRAR'")</f>
        <v>COBRAR'</v>
      </c>
      <c r="C811" s="18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80" t="s">
        <v>9</v>
      </c>
      <c r="C812" s="18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0" t="s">
        <v>9</v>
      </c>
      <c r="Y812" s="18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82" t="s">
        <v>7</v>
      </c>
      <c r="F820" s="183"/>
      <c r="G820" s="18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2" t="s">
        <v>7</v>
      </c>
      <c r="AB820" s="183"/>
      <c r="AC820" s="18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82" t="s">
        <v>7</v>
      </c>
      <c r="O822" s="183"/>
      <c r="P822" s="183"/>
      <c r="Q822" s="184"/>
      <c r="R822" s="18">
        <f>SUM(R806:R821)</f>
        <v>0</v>
      </c>
      <c r="S822" s="3"/>
      <c r="V822" s="17"/>
      <c r="X822" s="12"/>
      <c r="Y822" s="10"/>
      <c r="AJ822" s="182" t="s">
        <v>7</v>
      </c>
      <c r="AK822" s="183"/>
      <c r="AL822" s="183"/>
      <c r="AM822" s="18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85" t="s">
        <v>29</v>
      </c>
      <c r="AD846" s="185"/>
      <c r="AE846" s="185"/>
    </row>
    <row r="847" spans="5:31">
      <c r="H847" s="186" t="s">
        <v>28</v>
      </c>
      <c r="I847" s="186"/>
      <c r="J847" s="186"/>
      <c r="V847" s="17"/>
      <c r="AC847" s="185"/>
      <c r="AD847" s="185"/>
      <c r="AE847" s="185"/>
    </row>
    <row r="848" spans="5:31">
      <c r="H848" s="186"/>
      <c r="I848" s="186"/>
      <c r="J848" s="186"/>
      <c r="V848" s="17"/>
      <c r="AC848" s="185"/>
      <c r="AD848" s="185"/>
      <c r="AE848" s="18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87" t="s">
        <v>20</v>
      </c>
      <c r="F852" s="187"/>
      <c r="G852" s="187"/>
      <c r="H852" s="187"/>
      <c r="V852" s="17"/>
      <c r="X852" s="23" t="s">
        <v>32</v>
      </c>
      <c r="Y852" s="20">
        <f>IF(B852="PAGADO",0,C857)</f>
        <v>0</v>
      </c>
      <c r="AA852" s="187" t="s">
        <v>20</v>
      </c>
      <c r="AB852" s="187"/>
      <c r="AC852" s="187"/>
      <c r="AD852" s="18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88" t="str">
        <f>IF(C857&lt;0,"NO PAGAR","COBRAR")</f>
        <v>COBRAR</v>
      </c>
      <c r="C858" s="18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8" t="str">
        <f>IF(Y857&lt;0,"NO PAGAR","COBRAR")</f>
        <v>COBRAR</v>
      </c>
      <c r="Y858" s="18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80" t="s">
        <v>9</v>
      </c>
      <c r="C859" s="18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0" t="s">
        <v>9</v>
      </c>
      <c r="Y859" s="18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82" t="s">
        <v>7</v>
      </c>
      <c r="F868" s="183"/>
      <c r="G868" s="18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2" t="s">
        <v>7</v>
      </c>
      <c r="AB868" s="183"/>
      <c r="AC868" s="18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82" t="s">
        <v>7</v>
      </c>
      <c r="O870" s="183"/>
      <c r="P870" s="183"/>
      <c r="Q870" s="184"/>
      <c r="R870" s="18">
        <f>SUM(R854:R869)</f>
        <v>0</v>
      </c>
      <c r="S870" s="3"/>
      <c r="V870" s="17"/>
      <c r="X870" s="12"/>
      <c r="Y870" s="10"/>
      <c r="AJ870" s="182" t="s">
        <v>7</v>
      </c>
      <c r="AK870" s="183"/>
      <c r="AL870" s="183"/>
      <c r="AM870" s="18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86" t="s">
        <v>30</v>
      </c>
      <c r="I892" s="186"/>
      <c r="J892" s="186"/>
      <c r="V892" s="17"/>
      <c r="AA892" s="186" t="s">
        <v>31</v>
      </c>
      <c r="AB892" s="186"/>
      <c r="AC892" s="186"/>
    </row>
    <row r="893" spans="1:43">
      <c r="H893" s="186"/>
      <c r="I893" s="186"/>
      <c r="J893" s="186"/>
      <c r="V893" s="17"/>
      <c r="AA893" s="186"/>
      <c r="AB893" s="186"/>
      <c r="AC893" s="18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87" t="s">
        <v>20</v>
      </c>
      <c r="F897" s="187"/>
      <c r="G897" s="187"/>
      <c r="H897" s="187"/>
      <c r="V897" s="17"/>
      <c r="X897" s="23" t="s">
        <v>32</v>
      </c>
      <c r="Y897" s="20">
        <f>IF(B1697="PAGADO",0,C902)</f>
        <v>0</v>
      </c>
      <c r="AA897" s="187" t="s">
        <v>20</v>
      </c>
      <c r="AB897" s="187"/>
      <c r="AC897" s="187"/>
      <c r="AD897" s="18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9" t="str">
        <f>IF(Y902&lt;0,"NO PAGAR","COBRAR'")</f>
        <v>COBRAR'</v>
      </c>
      <c r="Y903" s="18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89" t="str">
        <f>IF(C902&lt;0,"NO PAGAR","COBRAR'")</f>
        <v>COBRAR'</v>
      </c>
      <c r="C904" s="18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80" t="s">
        <v>9</v>
      </c>
      <c r="C905" s="18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0" t="s">
        <v>9</v>
      </c>
      <c r="Y905" s="18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82" t="s">
        <v>7</v>
      </c>
      <c r="F913" s="183"/>
      <c r="G913" s="18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2" t="s">
        <v>7</v>
      </c>
      <c r="AB913" s="183"/>
      <c r="AC913" s="18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82" t="s">
        <v>7</v>
      </c>
      <c r="O915" s="183"/>
      <c r="P915" s="183"/>
      <c r="Q915" s="184"/>
      <c r="R915" s="18">
        <f>SUM(R899:R914)</f>
        <v>0</v>
      </c>
      <c r="S915" s="3"/>
      <c r="V915" s="17"/>
      <c r="X915" s="12"/>
      <c r="Y915" s="10"/>
      <c r="AJ915" s="182" t="s">
        <v>7</v>
      </c>
      <c r="AK915" s="183"/>
      <c r="AL915" s="183"/>
      <c r="AM915" s="18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85" t="s">
        <v>29</v>
      </c>
      <c r="AD940" s="185"/>
      <c r="AE940" s="185"/>
    </row>
    <row r="941" spans="8:31">
      <c r="H941" s="186" t="s">
        <v>28</v>
      </c>
      <c r="I941" s="186"/>
      <c r="J941" s="186"/>
      <c r="V941" s="17"/>
      <c r="AC941" s="185"/>
      <c r="AD941" s="185"/>
      <c r="AE941" s="185"/>
    </row>
    <row r="942" spans="8:31">
      <c r="H942" s="186"/>
      <c r="I942" s="186"/>
      <c r="J942" s="186"/>
      <c r="V942" s="17"/>
      <c r="AC942" s="185"/>
      <c r="AD942" s="185"/>
      <c r="AE942" s="18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87" t="s">
        <v>20</v>
      </c>
      <c r="F946" s="187"/>
      <c r="G946" s="187"/>
      <c r="H946" s="187"/>
      <c r="V946" s="17"/>
      <c r="X946" s="23" t="s">
        <v>32</v>
      </c>
      <c r="Y946" s="20">
        <f>IF(B946="PAGADO",0,C951)</f>
        <v>0</v>
      </c>
      <c r="AA946" s="187" t="s">
        <v>20</v>
      </c>
      <c r="AB946" s="187"/>
      <c r="AC946" s="187"/>
      <c r="AD946" s="18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88" t="str">
        <f>IF(C951&lt;0,"NO PAGAR","COBRAR")</f>
        <v>COBRAR</v>
      </c>
      <c r="C952" s="18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88" t="str">
        <f>IF(Y951&lt;0,"NO PAGAR","COBRAR")</f>
        <v>COBRAR</v>
      </c>
      <c r="Y952" s="18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80" t="s">
        <v>9</v>
      </c>
      <c r="C953" s="18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0" t="s">
        <v>9</v>
      </c>
      <c r="Y953" s="18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82" t="s">
        <v>7</v>
      </c>
      <c r="F962" s="183"/>
      <c r="G962" s="18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2" t="s">
        <v>7</v>
      </c>
      <c r="AB962" s="183"/>
      <c r="AC962" s="18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82" t="s">
        <v>7</v>
      </c>
      <c r="O964" s="183"/>
      <c r="P964" s="183"/>
      <c r="Q964" s="184"/>
      <c r="R964" s="18">
        <f>SUM(R948:R963)</f>
        <v>0</v>
      </c>
      <c r="S964" s="3"/>
      <c r="V964" s="17"/>
      <c r="X964" s="12"/>
      <c r="Y964" s="10"/>
      <c r="AJ964" s="182" t="s">
        <v>7</v>
      </c>
      <c r="AK964" s="183"/>
      <c r="AL964" s="183"/>
      <c r="AM964" s="18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86" t="s">
        <v>30</v>
      </c>
      <c r="I986" s="186"/>
      <c r="J986" s="186"/>
      <c r="V986" s="17"/>
      <c r="AA986" s="186" t="s">
        <v>31</v>
      </c>
      <c r="AB986" s="186"/>
      <c r="AC986" s="186"/>
    </row>
    <row r="987" spans="1:43">
      <c r="H987" s="186"/>
      <c r="I987" s="186"/>
      <c r="J987" s="186"/>
      <c r="V987" s="17"/>
      <c r="AA987" s="186"/>
      <c r="AB987" s="186"/>
      <c r="AC987" s="18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87" t="s">
        <v>20</v>
      </c>
      <c r="F991" s="187"/>
      <c r="G991" s="187"/>
      <c r="H991" s="187"/>
      <c r="V991" s="17"/>
      <c r="X991" s="23" t="s">
        <v>32</v>
      </c>
      <c r="Y991" s="20">
        <f>IF(B1791="PAGADO",0,C996)</f>
        <v>0</v>
      </c>
      <c r="AA991" s="187" t="s">
        <v>20</v>
      </c>
      <c r="AB991" s="187"/>
      <c r="AC991" s="187"/>
      <c r="AD991" s="18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9" t="str">
        <f>IF(Y996&lt;0,"NO PAGAR","COBRAR'")</f>
        <v>COBRAR'</v>
      </c>
      <c r="Y997" s="18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89" t="str">
        <f>IF(C996&lt;0,"NO PAGAR","COBRAR'")</f>
        <v>COBRAR'</v>
      </c>
      <c r="C998" s="18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80" t="s">
        <v>9</v>
      </c>
      <c r="C999" s="18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0" t="s">
        <v>9</v>
      </c>
      <c r="Y999" s="18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82" t="s">
        <v>7</v>
      </c>
      <c r="F1007" s="183"/>
      <c r="G1007" s="18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2" t="s">
        <v>7</v>
      </c>
      <c r="AB1007" s="183"/>
      <c r="AC1007" s="18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82" t="s">
        <v>7</v>
      </c>
      <c r="O1009" s="183"/>
      <c r="P1009" s="183"/>
      <c r="Q1009" s="184"/>
      <c r="R1009" s="18">
        <f>SUM(R993:R1008)</f>
        <v>0</v>
      </c>
      <c r="S1009" s="3"/>
      <c r="V1009" s="17"/>
      <c r="X1009" s="12"/>
      <c r="Y1009" s="10"/>
      <c r="AJ1009" s="182" t="s">
        <v>7</v>
      </c>
      <c r="AK1009" s="183"/>
      <c r="AL1009" s="183"/>
      <c r="AM1009" s="18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85" t="s">
        <v>29</v>
      </c>
      <c r="AD1033" s="185"/>
      <c r="AE1033" s="185"/>
    </row>
    <row r="1034" spans="2:41">
      <c r="H1034" s="186" t="s">
        <v>28</v>
      </c>
      <c r="I1034" s="186"/>
      <c r="J1034" s="186"/>
      <c r="V1034" s="17"/>
      <c r="AC1034" s="185"/>
      <c r="AD1034" s="185"/>
      <c r="AE1034" s="185"/>
    </row>
    <row r="1035" spans="2:41">
      <c r="H1035" s="186"/>
      <c r="I1035" s="186"/>
      <c r="J1035" s="186"/>
      <c r="V1035" s="17"/>
      <c r="AC1035" s="185"/>
      <c r="AD1035" s="185"/>
      <c r="AE1035" s="18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87" t="s">
        <v>20</v>
      </c>
      <c r="F1039" s="187"/>
      <c r="G1039" s="187"/>
      <c r="H1039" s="187"/>
      <c r="V1039" s="17"/>
      <c r="X1039" s="23" t="s">
        <v>32</v>
      </c>
      <c r="Y1039" s="20">
        <f>IF(B1039="PAGADO",0,C1044)</f>
        <v>0</v>
      </c>
      <c r="AA1039" s="187" t="s">
        <v>20</v>
      </c>
      <c r="AB1039" s="187"/>
      <c r="AC1039" s="187"/>
      <c r="AD1039" s="18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88" t="str">
        <f>IF(C1044&lt;0,"NO PAGAR","COBRAR")</f>
        <v>COBRAR</v>
      </c>
      <c r="C1045" s="18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88" t="str">
        <f>IF(Y1044&lt;0,"NO PAGAR","COBRAR")</f>
        <v>COBRAR</v>
      </c>
      <c r="Y1045" s="18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80" t="s">
        <v>9</v>
      </c>
      <c r="C1046" s="18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0" t="s">
        <v>9</v>
      </c>
      <c r="Y1046" s="18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82" t="s">
        <v>7</v>
      </c>
      <c r="F1055" s="183"/>
      <c r="G1055" s="18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2" t="s">
        <v>7</v>
      </c>
      <c r="AB1055" s="183"/>
      <c r="AC1055" s="18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82" t="s">
        <v>7</v>
      </c>
      <c r="O1057" s="183"/>
      <c r="P1057" s="183"/>
      <c r="Q1057" s="184"/>
      <c r="R1057" s="18">
        <f>SUM(R1041:R1056)</f>
        <v>0</v>
      </c>
      <c r="S1057" s="3"/>
      <c r="V1057" s="17"/>
      <c r="X1057" s="12"/>
      <c r="Y1057" s="10"/>
      <c r="AJ1057" s="182" t="s">
        <v>7</v>
      </c>
      <c r="AK1057" s="183"/>
      <c r="AL1057" s="183"/>
      <c r="AM1057" s="18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86" t="s">
        <v>30</v>
      </c>
      <c r="I1079" s="186"/>
      <c r="J1079" s="186"/>
      <c r="V1079" s="17"/>
      <c r="AA1079" s="186" t="s">
        <v>31</v>
      </c>
      <c r="AB1079" s="186"/>
      <c r="AC1079" s="186"/>
    </row>
    <row r="1080" spans="1:43">
      <c r="H1080" s="186"/>
      <c r="I1080" s="186"/>
      <c r="J1080" s="186"/>
      <c r="V1080" s="17"/>
      <c r="AA1080" s="186"/>
      <c r="AB1080" s="186"/>
      <c r="AC1080" s="18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87" t="s">
        <v>20</v>
      </c>
      <c r="F1084" s="187"/>
      <c r="G1084" s="187"/>
      <c r="H1084" s="187"/>
      <c r="V1084" s="17"/>
      <c r="X1084" s="23" t="s">
        <v>32</v>
      </c>
      <c r="Y1084" s="20">
        <f>IF(B1884="PAGADO",0,C1089)</f>
        <v>0</v>
      </c>
      <c r="AA1084" s="187" t="s">
        <v>20</v>
      </c>
      <c r="AB1084" s="187"/>
      <c r="AC1084" s="187"/>
      <c r="AD1084" s="18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89" t="str">
        <f>IF(Y1089&lt;0,"NO PAGAR","COBRAR'")</f>
        <v>COBRAR'</v>
      </c>
      <c r="Y1090" s="18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89" t="str">
        <f>IF(C1089&lt;0,"NO PAGAR","COBRAR'")</f>
        <v>COBRAR'</v>
      </c>
      <c r="C1091" s="18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80" t="s">
        <v>9</v>
      </c>
      <c r="C1092" s="18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0" t="s">
        <v>9</v>
      </c>
      <c r="Y1092" s="18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82" t="s">
        <v>7</v>
      </c>
      <c r="F1100" s="183"/>
      <c r="G1100" s="18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2" t="s">
        <v>7</v>
      </c>
      <c r="AB1100" s="183"/>
      <c r="AC1100" s="18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82" t="s">
        <v>7</v>
      </c>
      <c r="O1102" s="183"/>
      <c r="P1102" s="183"/>
      <c r="Q1102" s="184"/>
      <c r="R1102" s="18">
        <f>SUM(R1086:R1101)</f>
        <v>0</v>
      </c>
      <c r="S1102" s="3"/>
      <c r="V1102" s="17"/>
      <c r="X1102" s="12"/>
      <c r="Y1102" s="10"/>
      <c r="AJ1102" s="182" t="s">
        <v>7</v>
      </c>
      <c r="AK1102" s="183"/>
      <c r="AL1102" s="183"/>
      <c r="AM1102" s="18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7"/>
  <sheetViews>
    <sheetView topLeftCell="V636" workbookViewId="0">
      <selection activeCell="C597" sqref="C597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7"/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215</v>
      </c>
      <c r="AB8" s="187"/>
      <c r="AC8" s="187"/>
      <c r="AD8" s="18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7" t="s">
        <v>202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259</v>
      </c>
      <c r="AB53" s="187"/>
      <c r="AC53" s="187"/>
      <c r="AD53" s="18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2" t="s">
        <v>7</v>
      </c>
      <c r="AB69" s="183"/>
      <c r="AC69" s="18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5" t="s">
        <v>29</v>
      </c>
      <c r="AD100" s="185"/>
      <c r="AE100" s="185"/>
    </row>
    <row r="101" spans="2:41">
      <c r="H101" s="186" t="s">
        <v>28</v>
      </c>
      <c r="I101" s="186"/>
      <c r="J101" s="186"/>
      <c r="V101" s="17"/>
      <c r="AC101" s="185"/>
      <c r="AD101" s="185"/>
      <c r="AE101" s="185"/>
    </row>
    <row r="102" spans="2:41">
      <c r="H102" s="186"/>
      <c r="I102" s="186"/>
      <c r="J102" s="186"/>
      <c r="V102" s="17"/>
      <c r="AC102" s="185"/>
      <c r="AD102" s="185"/>
      <c r="AE102" s="18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310</v>
      </c>
      <c r="AB106" s="187"/>
      <c r="AC106" s="187"/>
      <c r="AD106" s="18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>
      <c r="H147" s="186"/>
      <c r="I147" s="186"/>
      <c r="J147" s="186"/>
      <c r="V147" s="17"/>
      <c r="AA147" s="186"/>
      <c r="AB147" s="186"/>
      <c r="AC147" s="18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87" t="s">
        <v>224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5" t="s">
        <v>29</v>
      </c>
      <c r="AD194" s="185"/>
      <c r="AE194" s="185"/>
    </row>
    <row r="195" spans="2:41">
      <c r="H195" s="186" t="s">
        <v>28</v>
      </c>
      <c r="I195" s="186"/>
      <c r="J195" s="186"/>
      <c r="V195" s="17"/>
      <c r="AC195" s="185"/>
      <c r="AD195" s="185"/>
      <c r="AE195" s="185"/>
    </row>
    <row r="196" spans="2:41">
      <c r="H196" s="186"/>
      <c r="I196" s="186"/>
      <c r="J196" s="186"/>
      <c r="V196" s="17"/>
      <c r="AC196" s="185"/>
      <c r="AD196" s="185"/>
      <c r="AE196" s="18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87" t="s">
        <v>439</v>
      </c>
      <c r="F200" s="187"/>
      <c r="G200" s="187"/>
      <c r="H200" s="187"/>
      <c r="V200" s="17"/>
      <c r="X200" s="23" t="s">
        <v>130</v>
      </c>
      <c r="Y200" s="20">
        <f>IF(B200="PAGADO",0,C205)</f>
        <v>520</v>
      </c>
      <c r="AA200" s="187" t="s">
        <v>20</v>
      </c>
      <c r="AB200" s="187"/>
      <c r="AC200" s="187"/>
      <c r="AD200" s="18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8" t="str">
        <f>IF(C205&lt;0,"NO PAGAR","COBRAR")</f>
        <v>COBRAR</v>
      </c>
      <c r="C206" s="18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8" t="str">
        <f>IF(Y205&lt;0,"NO PAGAR","COBRAR")</f>
        <v>COBRAR</v>
      </c>
      <c r="Y206" s="18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2" t="s">
        <v>7</v>
      </c>
      <c r="F216" s="183"/>
      <c r="G216" s="18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2" t="s">
        <v>7</v>
      </c>
      <c r="O218" s="183"/>
      <c r="P218" s="183"/>
      <c r="Q218" s="184"/>
      <c r="R218" s="18">
        <f>SUM(R202:R217)</f>
        <v>0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>
      <c r="H241" s="186"/>
      <c r="I241" s="186"/>
      <c r="J241" s="186"/>
      <c r="V241" s="17"/>
      <c r="AA241" s="186"/>
      <c r="AB241" s="186"/>
      <c r="AC241" s="18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87" t="s">
        <v>224</v>
      </c>
      <c r="F245" s="187"/>
      <c r="G245" s="187"/>
      <c r="H245" s="187"/>
      <c r="V245" s="17"/>
      <c r="X245" s="23" t="s">
        <v>130</v>
      </c>
      <c r="Y245" s="20">
        <f>IF(B245="PAGADO",0,C250)</f>
        <v>0</v>
      </c>
      <c r="AA245" s="187" t="s">
        <v>564</v>
      </c>
      <c r="AB245" s="187"/>
      <c r="AC245" s="187"/>
      <c r="AD245" s="18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9" t="str">
        <f>IF(Y250&lt;0,"NO PAGAR","COBRAR'")</f>
        <v>COBRAR'</v>
      </c>
      <c r="Y251" s="18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9" t="str">
        <f>IF(C250&lt;0,"NO PAGAR","COBRAR'")</f>
        <v>COBRAR'</v>
      </c>
      <c r="C252" s="18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2" t="s">
        <v>7</v>
      </c>
      <c r="F261" s="183"/>
      <c r="G261" s="18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2" t="s">
        <v>7</v>
      </c>
      <c r="O263" s="183"/>
      <c r="P263" s="183"/>
      <c r="Q263" s="18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2" t="s">
        <v>7</v>
      </c>
      <c r="AK263" s="183"/>
      <c r="AL263" s="183"/>
      <c r="AM263" s="18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5" t="s">
        <v>29</v>
      </c>
      <c r="AD286" s="185"/>
      <c r="AE286" s="185"/>
    </row>
    <row r="287" spans="2:31">
      <c r="H287" s="186" t="s">
        <v>28</v>
      </c>
      <c r="I287" s="186"/>
      <c r="J287" s="186"/>
      <c r="V287" s="17"/>
      <c r="AC287" s="185"/>
      <c r="AD287" s="185"/>
      <c r="AE287" s="185"/>
    </row>
    <row r="288" spans="2:31">
      <c r="H288" s="186"/>
      <c r="I288" s="186"/>
      <c r="J288" s="186"/>
      <c r="V288" s="17"/>
      <c r="AC288" s="185"/>
      <c r="AD288" s="185"/>
      <c r="AE288" s="18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87" t="s">
        <v>20</v>
      </c>
      <c r="F292" s="187"/>
      <c r="G292" s="187"/>
      <c r="H292" s="187"/>
      <c r="V292" s="17"/>
      <c r="X292" s="23" t="s">
        <v>581</v>
      </c>
      <c r="Y292" s="20">
        <f>IF(B292="PAGADO",0,C297)</f>
        <v>0</v>
      </c>
      <c r="AA292" s="187" t="s">
        <v>224</v>
      </c>
      <c r="AB292" s="187"/>
      <c r="AC292" s="187"/>
      <c r="AD292" s="18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8" t="str">
        <f>IF(C297&lt;0,"NO PAGAR","COBRAR")</f>
        <v>COBRAR</v>
      </c>
      <c r="C298" s="18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8" t="str">
        <f>IF(Y297&lt;0,"NO PAGAR","COBRAR")</f>
        <v>COBRAR</v>
      </c>
      <c r="Y298" s="18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2" t="s">
        <v>7</v>
      </c>
      <c r="AB308" s="183"/>
      <c r="AC308" s="18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>
      <c r="H333" s="186"/>
      <c r="I333" s="186"/>
      <c r="J333" s="186"/>
      <c r="V333" s="17"/>
      <c r="AA333" s="186"/>
      <c r="AB333" s="186"/>
      <c r="AC333" s="18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87" t="s">
        <v>564</v>
      </c>
      <c r="F337" s="187"/>
      <c r="G337" s="187"/>
      <c r="H337" s="187"/>
      <c r="V337" s="17"/>
      <c r="X337" s="23" t="s">
        <v>32</v>
      </c>
      <c r="Y337" s="20">
        <f>IF(B337="PAGADO",0,C342)</f>
        <v>0</v>
      </c>
      <c r="AA337" s="187" t="s">
        <v>20</v>
      </c>
      <c r="AB337" s="187"/>
      <c r="AC337" s="187"/>
      <c r="AD337" s="18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9" t="str">
        <f>IF(Y342&lt;0,"NO PAGAR","COBRAR'")</f>
        <v>COBRAR'</v>
      </c>
      <c r="Y343" s="18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89" t="str">
        <f>IF(C342&lt;0,"NO PAGAR","COBRAR'")</f>
        <v>COBRAR'</v>
      </c>
      <c r="C344" s="18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2" t="s">
        <v>7</v>
      </c>
      <c r="F353" s="183"/>
      <c r="G353" s="18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2" t="s">
        <v>7</v>
      </c>
      <c r="AB353" s="183"/>
      <c r="AC353" s="18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85" t="s">
        <v>29</v>
      </c>
      <c r="AD373" s="185"/>
      <c r="AE373" s="185"/>
    </row>
    <row r="374" spans="2:41">
      <c r="H374" s="186" t="s">
        <v>28</v>
      </c>
      <c r="I374" s="186"/>
      <c r="J374" s="186"/>
      <c r="V374" s="17"/>
      <c r="AC374" s="185"/>
      <c r="AD374" s="185"/>
      <c r="AE374" s="185"/>
    </row>
    <row r="375" spans="2:41">
      <c r="H375" s="186"/>
      <c r="I375" s="186"/>
      <c r="J375" s="186"/>
      <c r="V375" s="17"/>
      <c r="AC375" s="185"/>
      <c r="AD375" s="185"/>
      <c r="AE375" s="18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87" t="s">
        <v>20</v>
      </c>
      <c r="F379" s="187"/>
      <c r="G379" s="187"/>
      <c r="H379" s="187"/>
      <c r="V379" s="17"/>
      <c r="X379" s="23" t="s">
        <v>82</v>
      </c>
      <c r="Y379" s="20">
        <f>IF(B379="PAGADO",0,C384)</f>
        <v>0</v>
      </c>
      <c r="AA379" s="187" t="s">
        <v>564</v>
      </c>
      <c r="AB379" s="187"/>
      <c r="AC379" s="187"/>
      <c r="AD379" s="18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88" t="str">
        <f>IF(C384&lt;0,"NO PAGAR","COBRAR")</f>
        <v>COBRAR</v>
      </c>
      <c r="C385" s="18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88" t="str">
        <f>IF(Y384&lt;0,"NO PAGAR","COBRAR")</f>
        <v>COBRAR</v>
      </c>
      <c r="Y385" s="18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80" t="s">
        <v>9</v>
      </c>
      <c r="C386" s="18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0" t="s">
        <v>9</v>
      </c>
      <c r="Y386" s="18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82" t="s">
        <v>7</v>
      </c>
      <c r="F395" s="183"/>
      <c r="G395" s="18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2" t="s">
        <v>7</v>
      </c>
      <c r="AB395" s="183"/>
      <c r="AC395" s="18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82" t="s">
        <v>7</v>
      </c>
      <c r="O397" s="183"/>
      <c r="P397" s="183"/>
      <c r="Q397" s="184"/>
      <c r="R397" s="18">
        <f>SUM(R381:R396)</f>
        <v>0</v>
      </c>
      <c r="S397" s="3"/>
      <c r="V397" s="17"/>
      <c r="X397" s="12"/>
      <c r="Y397" s="10"/>
      <c r="AJ397" s="182" t="s">
        <v>7</v>
      </c>
      <c r="AK397" s="183"/>
      <c r="AL397" s="183"/>
      <c r="AM397" s="18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86" t="s">
        <v>30</v>
      </c>
      <c r="I414" s="186"/>
      <c r="J414" s="186"/>
      <c r="V414" s="17"/>
      <c r="AA414" s="186" t="s">
        <v>31</v>
      </c>
      <c r="AB414" s="186"/>
      <c r="AC414" s="186"/>
    </row>
    <row r="415" spans="1:43">
      <c r="H415" s="186"/>
      <c r="I415" s="186"/>
      <c r="J415" s="186"/>
      <c r="V415" s="17"/>
      <c r="AA415" s="186"/>
      <c r="AB415" s="186"/>
      <c r="AC415" s="18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87" t="s">
        <v>20</v>
      </c>
      <c r="F419" s="187"/>
      <c r="G419" s="187"/>
      <c r="H419" s="187"/>
      <c r="V419" s="17"/>
      <c r="X419" s="23" t="s">
        <v>82</v>
      </c>
      <c r="Y419" s="20">
        <f>IF(B1200="PAGADO",0,C424)</f>
        <v>0</v>
      </c>
      <c r="AA419" s="187" t="s">
        <v>848</v>
      </c>
      <c r="AB419" s="187"/>
      <c r="AC419" s="187"/>
      <c r="AD419" s="18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9" t="str">
        <f>IF(Y424&lt;0,"NO PAGAR","COBRAR'")</f>
        <v>COBRAR'</v>
      </c>
      <c r="Y425" s="18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89" t="str">
        <f>IF(C424&lt;0,"NO PAGAR","COBRAR'")</f>
        <v>COBRAR'</v>
      </c>
      <c r="C426" s="18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80" t="s">
        <v>9</v>
      </c>
      <c r="C427" s="18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0" t="s">
        <v>9</v>
      </c>
      <c r="Y427" s="18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82" t="s">
        <v>7</v>
      </c>
      <c r="F435" s="183"/>
      <c r="G435" s="18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2" t="s">
        <v>7</v>
      </c>
      <c r="AB435" s="183"/>
      <c r="AC435" s="18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82" t="s">
        <v>7</v>
      </c>
      <c r="O437" s="183"/>
      <c r="P437" s="183"/>
      <c r="Q437" s="184"/>
      <c r="R437" s="18">
        <f>SUM(R421:R436)</f>
        <v>0</v>
      </c>
      <c r="S437" s="3"/>
      <c r="V437" s="17"/>
      <c r="X437" s="12"/>
      <c r="Y437" s="10"/>
      <c r="AJ437" s="182" t="s">
        <v>7</v>
      </c>
      <c r="AK437" s="183"/>
      <c r="AL437" s="183"/>
      <c r="AM437" s="18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85" t="s">
        <v>29</v>
      </c>
      <c r="AD458" s="185"/>
      <c r="AE458" s="185"/>
    </row>
    <row r="459" spans="2:31">
      <c r="H459" s="186" t="s">
        <v>28</v>
      </c>
      <c r="I459" s="186"/>
      <c r="J459" s="186"/>
      <c r="V459" s="17"/>
      <c r="AC459" s="185"/>
      <c r="AD459" s="185"/>
      <c r="AE459" s="185"/>
    </row>
    <row r="460" spans="2:31">
      <c r="H460" s="186"/>
      <c r="I460" s="186"/>
      <c r="J460" s="186"/>
      <c r="V460" s="17"/>
      <c r="AC460" s="185"/>
      <c r="AD460" s="185"/>
      <c r="AE460" s="18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87" t="s">
        <v>20</v>
      </c>
      <c r="F464" s="187"/>
      <c r="G464" s="187"/>
      <c r="H464" s="187"/>
      <c r="V464" s="17"/>
      <c r="X464" s="23" t="s">
        <v>32</v>
      </c>
      <c r="Y464" s="20">
        <f>IF(B464="PAGADO",0,C469)</f>
        <v>0</v>
      </c>
      <c r="AA464" s="187" t="s">
        <v>20</v>
      </c>
      <c r="AB464" s="187"/>
      <c r="AC464" s="187"/>
      <c r="AD464" s="18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88" t="str">
        <f>IF(C469&lt;0,"NO PAGAR","COBRAR")</f>
        <v>COBRAR</v>
      </c>
      <c r="C470" s="18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8" t="str">
        <f>IF(Y469&lt;0,"NO PAGAR","COBRAR")</f>
        <v>COBRAR</v>
      </c>
      <c r="Y470" s="18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80" t="s">
        <v>9</v>
      </c>
      <c r="C471" s="18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0" t="s">
        <v>9</v>
      </c>
      <c r="Y471" s="18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82" t="s">
        <v>7</v>
      </c>
      <c r="F480" s="183"/>
      <c r="G480" s="18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2" t="s">
        <v>7</v>
      </c>
      <c r="AB480" s="183"/>
      <c r="AC480" s="18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82" t="s">
        <v>7</v>
      </c>
      <c r="O482" s="183"/>
      <c r="P482" s="183"/>
      <c r="Q482" s="184"/>
      <c r="R482" s="18">
        <f>SUM(R466:R481)</f>
        <v>0</v>
      </c>
      <c r="S482" s="3"/>
      <c r="V482" s="17"/>
      <c r="X482" s="12"/>
      <c r="Y482" s="10"/>
      <c r="AJ482" s="182" t="s">
        <v>7</v>
      </c>
      <c r="AK482" s="183"/>
      <c r="AL482" s="183"/>
      <c r="AM482" s="18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86" t="s">
        <v>30</v>
      </c>
      <c r="I504" s="186"/>
      <c r="J504" s="186"/>
      <c r="V504" s="17"/>
      <c r="AA504" s="186" t="s">
        <v>31</v>
      </c>
      <c r="AB504" s="186"/>
      <c r="AC504" s="186"/>
    </row>
    <row r="505" spans="1:43">
      <c r="H505" s="186"/>
      <c r="I505" s="186"/>
      <c r="J505" s="186"/>
      <c r="V505" s="17"/>
      <c r="AA505" s="186"/>
      <c r="AB505" s="186"/>
      <c r="AC505" s="18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87" t="s">
        <v>20</v>
      </c>
      <c r="F509" s="187"/>
      <c r="G509" s="187"/>
      <c r="H509" s="187"/>
      <c r="V509" s="17"/>
      <c r="X509" s="23" t="s">
        <v>82</v>
      </c>
      <c r="Y509" s="20">
        <f>IF(B1297="PAGADO",0,C514)</f>
        <v>0</v>
      </c>
      <c r="AA509" s="187" t="s">
        <v>848</v>
      </c>
      <c r="AB509" s="187"/>
      <c r="AC509" s="187"/>
      <c r="AD509" s="18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89" t="str">
        <f>IF(Y514&lt;0,"NO PAGAR","COBRAR'")</f>
        <v>COBRAR'</v>
      </c>
      <c r="Y515" s="18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89" t="str">
        <f>IF(C514&lt;0,"NO PAGAR","COBRAR'")</f>
        <v>COBRAR'</v>
      </c>
      <c r="C516" s="18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80" t="s">
        <v>9</v>
      </c>
      <c r="C517" s="18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0" t="s">
        <v>9</v>
      </c>
      <c r="Y517" s="18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82" t="s">
        <v>7</v>
      </c>
      <c r="F525" s="183"/>
      <c r="G525" s="18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2" t="s">
        <v>7</v>
      </c>
      <c r="AB525" s="183"/>
      <c r="AC525" s="18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82" t="s">
        <v>7</v>
      </c>
      <c r="O527" s="183"/>
      <c r="P527" s="183"/>
      <c r="Q527" s="184"/>
      <c r="R527" s="18">
        <f>SUM(R511:R526)</f>
        <v>0</v>
      </c>
      <c r="S527" s="3"/>
      <c r="V527" s="17"/>
      <c r="X527" s="12"/>
      <c r="Y527" s="10"/>
      <c r="AJ527" s="182" t="s">
        <v>7</v>
      </c>
      <c r="AK527" s="183"/>
      <c r="AL527" s="183"/>
      <c r="AM527" s="18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85" t="s">
        <v>29</v>
      </c>
      <c r="AD550" s="185"/>
      <c r="AE550" s="185"/>
    </row>
    <row r="551" spans="2:41">
      <c r="H551" s="186" t="s">
        <v>28</v>
      </c>
      <c r="I551" s="186"/>
      <c r="J551" s="186"/>
      <c r="V551" s="17"/>
      <c r="AC551" s="185"/>
      <c r="AD551" s="185"/>
      <c r="AE551" s="185"/>
    </row>
    <row r="552" spans="2:41">
      <c r="H552" s="186"/>
      <c r="I552" s="186"/>
      <c r="J552" s="186"/>
      <c r="V552" s="17"/>
      <c r="AC552" s="185"/>
      <c r="AD552" s="185"/>
      <c r="AE552" s="18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87" t="s">
        <v>1024</v>
      </c>
      <c r="F556" s="187"/>
      <c r="G556" s="187"/>
      <c r="H556" s="187"/>
      <c r="V556" s="17"/>
      <c r="X556" s="23" t="s">
        <v>32</v>
      </c>
      <c r="Y556" s="20">
        <f>IF(B556="PAGADO",0,C561)</f>
        <v>0</v>
      </c>
      <c r="AA556" s="187" t="s">
        <v>20</v>
      </c>
      <c r="AB556" s="187"/>
      <c r="AC556" s="187"/>
      <c r="AD556" s="18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88" t="str">
        <f>IF(C561&lt;0,"NO PAGAR","COBRAR")</f>
        <v>COBRAR</v>
      </c>
      <c r="C562" s="18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88" t="str">
        <f>IF(Y561&lt;0,"NO PAGAR","COBRAR")</f>
        <v>COBRAR</v>
      </c>
      <c r="Y562" s="18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80" t="s">
        <v>9</v>
      </c>
      <c r="C563" s="18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0" t="s">
        <v>9</v>
      </c>
      <c r="Y563" s="18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82" t="s">
        <v>7</v>
      </c>
      <c r="F572" s="183"/>
      <c r="G572" s="18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2" t="s">
        <v>7</v>
      </c>
      <c r="AB572" s="183"/>
      <c r="AC572" s="18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2" t="s">
        <v>7</v>
      </c>
      <c r="O574" s="183"/>
      <c r="P574" s="183"/>
      <c r="Q574" s="184"/>
      <c r="R574" s="18">
        <f>SUM(R558:R573)</f>
        <v>0</v>
      </c>
      <c r="S574" s="3"/>
      <c r="V574" s="17"/>
      <c r="X574" s="12"/>
      <c r="Y574" s="10"/>
      <c r="AJ574" s="182" t="s">
        <v>7</v>
      </c>
      <c r="AK574" s="183"/>
      <c r="AL574" s="183"/>
      <c r="AM574" s="18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86" t="s">
        <v>30</v>
      </c>
      <c r="I591" s="186"/>
      <c r="J591" s="186"/>
      <c r="V591" s="17"/>
      <c r="AA591" s="186" t="s">
        <v>31</v>
      </c>
      <c r="AB591" s="186"/>
      <c r="AC591" s="186"/>
    </row>
    <row r="592" spans="1:43">
      <c r="H592" s="186"/>
      <c r="I592" s="186"/>
      <c r="J592" s="186"/>
      <c r="V592" s="17"/>
      <c r="AA592" s="186"/>
      <c r="AB592" s="186"/>
      <c r="AC592" s="18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87" t="s">
        <v>20</v>
      </c>
      <c r="F596" s="187"/>
      <c r="G596" s="187"/>
      <c r="H596" s="187"/>
      <c r="V596" s="17"/>
      <c r="X596" s="23" t="s">
        <v>32</v>
      </c>
      <c r="Y596" s="20">
        <f>IF(B1396="PAGADO",0,C601)</f>
        <v>0</v>
      </c>
      <c r="AA596" s="187" t="s">
        <v>20</v>
      </c>
      <c r="AB596" s="187"/>
      <c r="AC596" s="187"/>
      <c r="AD596" s="18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89" t="str">
        <f>IF(Y601&lt;0,"NO PAGAR","COBRAR'")</f>
        <v>COBRAR'</v>
      </c>
      <c r="Y602" s="18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89" t="str">
        <f>IF(C601&lt;0,"NO PAGAR","COBRAR'")</f>
        <v>COBRAR'</v>
      </c>
      <c r="C603" s="18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80" t="s">
        <v>9</v>
      </c>
      <c r="C604" s="18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0" t="s">
        <v>9</v>
      </c>
      <c r="Y604" s="18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82" t="s">
        <v>7</v>
      </c>
      <c r="F612" s="183"/>
      <c r="G612" s="18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2" t="s">
        <v>7</v>
      </c>
      <c r="AB612" s="183"/>
      <c r="AC612" s="18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82" t="s">
        <v>7</v>
      </c>
      <c r="O614" s="183"/>
      <c r="P614" s="183"/>
      <c r="Q614" s="184"/>
      <c r="R614" s="18">
        <f>SUM(R598:R613)</f>
        <v>0</v>
      </c>
      <c r="S614" s="3"/>
      <c r="V614" s="17"/>
      <c r="X614" s="12"/>
      <c r="Y614" s="10"/>
      <c r="AJ614" s="182" t="s">
        <v>7</v>
      </c>
      <c r="AK614" s="183"/>
      <c r="AL614" s="183"/>
      <c r="AM614" s="18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85" t="s">
        <v>29</v>
      </c>
      <c r="AD638" s="185"/>
      <c r="AE638" s="185"/>
    </row>
    <row r="639" spans="5:31">
      <c r="H639" s="186" t="s">
        <v>28</v>
      </c>
      <c r="I639" s="186"/>
      <c r="J639" s="186"/>
      <c r="V639" s="17"/>
      <c r="AC639" s="185"/>
      <c r="AD639" s="185"/>
      <c r="AE639" s="185"/>
    </row>
    <row r="640" spans="5:31">
      <c r="H640" s="186"/>
      <c r="I640" s="186"/>
      <c r="J640" s="186"/>
      <c r="V640" s="17"/>
      <c r="AC640" s="185"/>
      <c r="AD640" s="185"/>
      <c r="AE640" s="18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32</v>
      </c>
      <c r="C644" s="20">
        <f>IF(X596="PAGADO",0,Y601)</f>
        <v>0</v>
      </c>
      <c r="E644" s="187" t="s">
        <v>564</v>
      </c>
      <c r="F644" s="187"/>
      <c r="G644" s="187"/>
      <c r="H644" s="187"/>
      <c r="V644" s="17"/>
      <c r="X644" s="23" t="s">
        <v>32</v>
      </c>
      <c r="Y644" s="20">
        <f>IF(B644="PAGADO",0,C649)</f>
        <v>1100</v>
      </c>
      <c r="AA644" s="187" t="s">
        <v>1110</v>
      </c>
      <c r="AB644" s="187"/>
      <c r="AC644" s="187"/>
      <c r="AD644" s="18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1108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1650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C671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1650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88" t="str">
        <f>IF(C649&lt;0,"NO PAGAR","COBRAR")</f>
        <v>COBRAR</v>
      </c>
      <c r="C650" s="18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88" t="str">
        <f>IF(Y649&lt;0,"NO PAGAR","COBRAR")</f>
        <v>COBRAR</v>
      </c>
      <c r="Y650" s="18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80" t="s">
        <v>9</v>
      </c>
      <c r="C651" s="18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0" t="s">
        <v>9</v>
      </c>
      <c r="Y651" s="18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IF(C685&lt;0,"SALDO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82" t="s">
        <v>7</v>
      </c>
      <c r="F660" s="183"/>
      <c r="G660" s="18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2" t="s">
        <v>7</v>
      </c>
      <c r="AB660" s="183"/>
      <c r="AC660" s="18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82" t="s">
        <v>7</v>
      </c>
      <c r="O662" s="183"/>
      <c r="P662" s="183"/>
      <c r="Q662" s="184"/>
      <c r="R662" s="18">
        <f>SUM(R646:R661)</f>
        <v>0</v>
      </c>
      <c r="S662" s="3"/>
      <c r="V662" s="17"/>
      <c r="X662" s="12"/>
      <c r="Y662" s="10"/>
      <c r="AJ662" s="182" t="s">
        <v>7</v>
      </c>
      <c r="AK662" s="183"/>
      <c r="AL662" s="183"/>
      <c r="AM662" s="18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1"/>
      <c r="C670" s="10"/>
      <c r="V670" s="17"/>
      <c r="X670" s="11"/>
      <c r="Y670" s="10"/>
    </row>
    <row r="671" spans="2:41">
      <c r="B671" s="15" t="s">
        <v>18</v>
      </c>
      <c r="C671" s="16">
        <f>SUM(C652:C670)</f>
        <v>0</v>
      </c>
      <c r="V671" s="17"/>
      <c r="X671" s="15" t="s">
        <v>18</v>
      </c>
      <c r="Y671" s="16">
        <f>SUM(Y652:Y670)</f>
        <v>0</v>
      </c>
    </row>
    <row r="672" spans="2:41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>
      <c r="E673" s="1" t="s">
        <v>19</v>
      </c>
      <c r="V673" s="17"/>
      <c r="AA673" s="1" t="s">
        <v>19</v>
      </c>
    </row>
    <row r="674" spans="1:43">
      <c r="V674" s="17"/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V683" s="17"/>
    </row>
    <row r="684" spans="1:43">
      <c r="H684" s="186" t="s">
        <v>30</v>
      </c>
      <c r="I684" s="186"/>
      <c r="J684" s="186"/>
      <c r="V684" s="17"/>
      <c r="AA684" s="186" t="s">
        <v>31</v>
      </c>
      <c r="AB684" s="186"/>
      <c r="AC684" s="186"/>
    </row>
    <row r="685" spans="1:43">
      <c r="H685" s="186"/>
      <c r="I685" s="186"/>
      <c r="J685" s="186"/>
      <c r="V685" s="17"/>
      <c r="AA685" s="186"/>
      <c r="AB685" s="186"/>
      <c r="AC685" s="186"/>
    </row>
    <row r="686" spans="1:43">
      <c r="V686" s="17"/>
    </row>
    <row r="687" spans="1:43">
      <c r="V687" s="17"/>
    </row>
    <row r="688" spans="1:43" ht="23.25">
      <c r="B688" s="24" t="s">
        <v>68</v>
      </c>
      <c r="V688" s="17"/>
      <c r="X688" s="22" t="s">
        <v>68</v>
      </c>
    </row>
    <row r="689" spans="2:41" ht="23.25">
      <c r="B689" s="23" t="s">
        <v>32</v>
      </c>
      <c r="C689" s="20">
        <f>IF(X644="PAGADO",0,C649)</f>
        <v>1100</v>
      </c>
      <c r="E689" s="187" t="s">
        <v>20</v>
      </c>
      <c r="F689" s="187"/>
      <c r="G689" s="187"/>
      <c r="H689" s="187"/>
      <c r="V689" s="17"/>
      <c r="X689" s="23" t="s">
        <v>32</v>
      </c>
      <c r="Y689" s="20">
        <f>IF(B1489="PAGADO",0,C694)</f>
        <v>1100</v>
      </c>
      <c r="AA689" s="187" t="s">
        <v>20</v>
      </c>
      <c r="AB689" s="187"/>
      <c r="AC689" s="187"/>
      <c r="AD689" s="187"/>
    </row>
    <row r="690" spans="2:41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24</v>
      </c>
      <c r="C692" s="19">
        <f>IF(C689&gt;0,C689+C690,C690)</f>
        <v>1100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1100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9</v>
      </c>
      <c r="C693" s="20">
        <f>C717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6" t="s">
        <v>26</v>
      </c>
      <c r="C694" s="21">
        <f>C692-C693</f>
        <v>1100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1100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89" t="str">
        <f>IF(Y694&lt;0,"NO PAGAR","COBRAR'")</f>
        <v>COBRAR'</v>
      </c>
      <c r="Y695" s="189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89" t="str">
        <f>IF(C694&lt;0,"NO PAGAR","COBRAR'")</f>
        <v>COBRAR'</v>
      </c>
      <c r="C696" s="189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80" t="s">
        <v>9</v>
      </c>
      <c r="C697" s="181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80" t="s">
        <v>9</v>
      </c>
      <c r="Y697" s="181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IF(Y649&lt;0,"SALDO ADELANTADO","SALDO A FAVOR '")</f>
        <v>SALDO A FAVOR '</v>
      </c>
      <c r="C698" s="10" t="b">
        <f>IF(Y649&lt;=0,Y649*-1)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 FAVOR'</v>
      </c>
      <c r="Y698" s="10" t="b">
        <f>IF(C694&lt;=0,C694*-1)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182" t="s">
        <v>7</v>
      </c>
      <c r="F705" s="183"/>
      <c r="G705" s="184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82" t="s">
        <v>7</v>
      </c>
      <c r="AB705" s="183"/>
      <c r="AC705" s="184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>
      <c r="B707" s="12"/>
      <c r="C707" s="10"/>
      <c r="N707" s="182" t="s">
        <v>7</v>
      </c>
      <c r="O707" s="183"/>
      <c r="P707" s="183"/>
      <c r="Q707" s="184"/>
      <c r="R707" s="18">
        <f>SUM(R691:R706)</f>
        <v>0</v>
      </c>
      <c r="S707" s="3"/>
      <c r="V707" s="17"/>
      <c r="X707" s="12"/>
      <c r="Y707" s="10"/>
      <c r="AJ707" s="182" t="s">
        <v>7</v>
      </c>
      <c r="AK707" s="183"/>
      <c r="AL707" s="183"/>
      <c r="AM707" s="184"/>
      <c r="AN707" s="18">
        <f>SUM(AN691:AN706)</f>
        <v>0</v>
      </c>
      <c r="AO707" s="3"/>
    </row>
    <row r="708" spans="2:41">
      <c r="B708" s="12"/>
      <c r="C708" s="10"/>
      <c r="V708" s="17"/>
      <c r="X708" s="12"/>
      <c r="Y708" s="10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E710" s="14"/>
      <c r="V710" s="17"/>
      <c r="X710" s="12"/>
      <c r="Y710" s="10"/>
      <c r="AA710" s="14"/>
    </row>
    <row r="711" spans="2:41">
      <c r="B711" s="12"/>
      <c r="C711" s="10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0</v>
      </c>
      <c r="D717" t="s">
        <v>22</v>
      </c>
      <c r="E717" t="s">
        <v>21</v>
      </c>
      <c r="V717" s="17"/>
      <c r="X717" s="15" t="s">
        <v>18</v>
      </c>
      <c r="Y717" s="16">
        <f>SUM(Y698:Y716)</f>
        <v>0</v>
      </c>
      <c r="Z717" t="s">
        <v>22</v>
      </c>
      <c r="AA717" t="s">
        <v>21</v>
      </c>
    </row>
    <row r="718" spans="2:41">
      <c r="E718" s="1" t="s">
        <v>19</v>
      </c>
      <c r="V718" s="17"/>
      <c r="AA718" s="1" t="s">
        <v>19</v>
      </c>
    </row>
    <row r="719" spans="2:41">
      <c r="V719" s="17"/>
    </row>
    <row r="720" spans="2:41">
      <c r="V720" s="17"/>
    </row>
    <row r="721" spans="2:31">
      <c r="V721" s="17"/>
    </row>
    <row r="722" spans="2:31">
      <c r="V722" s="17"/>
    </row>
    <row r="723" spans="2:31"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  <c r="AC731" s="185" t="s">
        <v>29</v>
      </c>
      <c r="AD731" s="185"/>
      <c r="AE731" s="185"/>
    </row>
    <row r="732" spans="2:31">
      <c r="H732" s="186" t="s">
        <v>28</v>
      </c>
      <c r="I732" s="186"/>
      <c r="J732" s="186"/>
      <c r="V732" s="17"/>
      <c r="AC732" s="185"/>
      <c r="AD732" s="185"/>
      <c r="AE732" s="185"/>
    </row>
    <row r="733" spans="2:31">
      <c r="H733" s="186"/>
      <c r="I733" s="186"/>
      <c r="J733" s="186"/>
      <c r="V733" s="17"/>
      <c r="AC733" s="185"/>
      <c r="AD733" s="185"/>
      <c r="AE733" s="185"/>
    </row>
    <row r="734" spans="2:31">
      <c r="V734" s="17"/>
    </row>
    <row r="735" spans="2:31">
      <c r="V735" s="17"/>
    </row>
    <row r="736" spans="2:31" ht="23.25">
      <c r="B736" s="22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IF(X689="PAGADO",0,Y694)</f>
        <v>1100</v>
      </c>
      <c r="E737" s="187" t="s">
        <v>20</v>
      </c>
      <c r="F737" s="187"/>
      <c r="G737" s="187"/>
      <c r="H737" s="187"/>
      <c r="V737" s="17"/>
      <c r="X737" s="23" t="s">
        <v>32</v>
      </c>
      <c r="Y737" s="20">
        <f>IF(B737="PAGADO",0,C742)</f>
        <v>1100</v>
      </c>
      <c r="AA737" s="187" t="s">
        <v>20</v>
      </c>
      <c r="AB737" s="187"/>
      <c r="AC737" s="187"/>
      <c r="AD737" s="187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1100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1100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C764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25</v>
      </c>
      <c r="C742" s="21">
        <f>C740-C741</f>
        <v>1100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1100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>
      <c r="B743" s="188" t="str">
        <f>IF(C742&lt;0,"NO PAGAR","COBRAR")</f>
        <v>COBRAR</v>
      </c>
      <c r="C743" s="18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88" t="str">
        <f>IF(Y742&lt;0,"NO PAGAR","COBRAR")</f>
        <v>COBRAR</v>
      </c>
      <c r="Y743" s="18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80" t="s">
        <v>9</v>
      </c>
      <c r="C744" s="181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80" t="s">
        <v>9</v>
      </c>
      <c r="Y744" s="181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9" t="str">
        <f>IF(C778&lt;0,"SALDO A FAVOR","SALDO ADELANTAD0'")</f>
        <v>SALDO ADELANTAD0'</v>
      </c>
      <c r="C745" s="10" t="b">
        <f>IF(Y689&lt;=0,Y689*-1)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 FAVOR'</v>
      </c>
      <c r="Y745" s="10" t="b">
        <f>IF(C742&lt;=0,C742*-1)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17</v>
      </c>
      <c r="C753" s="10"/>
      <c r="E753" s="182" t="s">
        <v>7</v>
      </c>
      <c r="F753" s="183"/>
      <c r="G753" s="184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82" t="s">
        <v>7</v>
      </c>
      <c r="AB753" s="183"/>
      <c r="AC753" s="184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82" t="s">
        <v>7</v>
      </c>
      <c r="O755" s="183"/>
      <c r="P755" s="183"/>
      <c r="Q755" s="184"/>
      <c r="R755" s="18">
        <f>SUM(R739:R754)</f>
        <v>0</v>
      </c>
      <c r="S755" s="3"/>
      <c r="V755" s="17"/>
      <c r="X755" s="12"/>
      <c r="Y755" s="10"/>
      <c r="AJ755" s="182" t="s">
        <v>7</v>
      </c>
      <c r="AK755" s="183"/>
      <c r="AL755" s="183"/>
      <c r="AM755" s="184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1"/>
      <c r="C763" s="10"/>
      <c r="V763" s="17"/>
      <c r="X763" s="11"/>
      <c r="Y763" s="10"/>
    </row>
    <row r="764" spans="2:41">
      <c r="B764" s="15" t="s">
        <v>18</v>
      </c>
      <c r="C764" s="16">
        <f>SUM(C745:C763)</f>
        <v>0</v>
      </c>
      <c r="V764" s="17"/>
      <c r="X764" s="15" t="s">
        <v>18</v>
      </c>
      <c r="Y764" s="16">
        <f>SUM(Y745:Y763)</f>
        <v>0</v>
      </c>
    </row>
    <row r="765" spans="2:41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V776" s="17"/>
    </row>
    <row r="777" spans="1:43">
      <c r="H777" s="186" t="s">
        <v>30</v>
      </c>
      <c r="I777" s="186"/>
      <c r="J777" s="186"/>
      <c r="V777" s="17"/>
      <c r="AA777" s="186" t="s">
        <v>31</v>
      </c>
      <c r="AB777" s="186"/>
      <c r="AC777" s="186"/>
    </row>
    <row r="778" spans="1:43">
      <c r="H778" s="186"/>
      <c r="I778" s="186"/>
      <c r="J778" s="186"/>
      <c r="V778" s="17"/>
      <c r="AA778" s="186"/>
      <c r="AB778" s="186"/>
      <c r="AC778" s="186"/>
    </row>
    <row r="779" spans="1:43">
      <c r="V779" s="17"/>
    </row>
    <row r="780" spans="1:43">
      <c r="V780" s="17"/>
    </row>
    <row r="781" spans="1:43" ht="23.25">
      <c r="B781" s="24" t="s">
        <v>69</v>
      </c>
      <c r="V781" s="17"/>
      <c r="X781" s="22" t="s">
        <v>69</v>
      </c>
    </row>
    <row r="782" spans="1:43" ht="23.25">
      <c r="B782" s="23" t="s">
        <v>32</v>
      </c>
      <c r="C782" s="20">
        <f>IF(X737="PAGADO",0,C742)</f>
        <v>1100</v>
      </c>
      <c r="E782" s="187" t="s">
        <v>20</v>
      </c>
      <c r="F782" s="187"/>
      <c r="G782" s="187"/>
      <c r="H782" s="187"/>
      <c r="V782" s="17"/>
      <c r="X782" s="23" t="s">
        <v>32</v>
      </c>
      <c r="Y782" s="20">
        <f>IF(B1582="PAGADO",0,C787)</f>
        <v>1100</v>
      </c>
      <c r="AA782" s="187" t="s">
        <v>20</v>
      </c>
      <c r="AB782" s="187"/>
      <c r="AC782" s="187"/>
      <c r="AD782" s="187"/>
    </row>
    <row r="783" spans="1:43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1100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1100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C810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26</v>
      </c>
      <c r="C787" s="21">
        <f>C785-C786</f>
        <v>1100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1100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89" t="str">
        <f>IF(Y787&lt;0,"NO PAGAR","COBRAR'")</f>
        <v>COBRAR'</v>
      </c>
      <c r="Y788" s="189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89" t="str">
        <f>IF(C787&lt;0,"NO PAGAR","COBRAR'")</f>
        <v>COBRAR'</v>
      </c>
      <c r="C789" s="189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80" t="s">
        <v>9</v>
      </c>
      <c r="C790" s="181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80" t="s">
        <v>9</v>
      </c>
      <c r="Y790" s="181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IF(Y742&lt;0,"SALDO ADELANTADO","SALDO A FAVOR '")</f>
        <v>SALDO A FAVOR '</v>
      </c>
      <c r="C791" s="10" t="b">
        <f>IF(Y742&lt;=0,Y742*-1)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 FAVOR'</v>
      </c>
      <c r="Y791" s="10" t="b">
        <f>IF(C787&lt;=0,C787*-1)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182" t="s">
        <v>7</v>
      </c>
      <c r="F798" s="183"/>
      <c r="G798" s="184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82" t="s">
        <v>7</v>
      </c>
      <c r="AB798" s="183"/>
      <c r="AC798" s="184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82" t="s">
        <v>7</v>
      </c>
      <c r="O800" s="183"/>
      <c r="P800" s="183"/>
      <c r="Q800" s="184"/>
      <c r="R800" s="18">
        <f>SUM(R784:R799)</f>
        <v>0</v>
      </c>
      <c r="S800" s="3"/>
      <c r="V800" s="17"/>
      <c r="X800" s="12"/>
      <c r="Y800" s="10"/>
      <c r="AJ800" s="182" t="s">
        <v>7</v>
      </c>
      <c r="AK800" s="183"/>
      <c r="AL800" s="183"/>
      <c r="AM800" s="184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2"/>
      <c r="C808" s="10"/>
      <c r="V808" s="17"/>
      <c r="X808" s="12"/>
      <c r="Y808" s="10"/>
    </row>
    <row r="809" spans="2:27">
      <c r="B809" s="11"/>
      <c r="C809" s="10"/>
      <c r="V809" s="17"/>
      <c r="X809" s="11"/>
      <c r="Y809" s="10"/>
    </row>
    <row r="810" spans="2:27">
      <c r="B810" s="15" t="s">
        <v>18</v>
      </c>
      <c r="C810" s="16">
        <f>SUM(C791:C809)</f>
        <v>0</v>
      </c>
      <c r="D810" t="s">
        <v>22</v>
      </c>
      <c r="E810" t="s">
        <v>21</v>
      </c>
      <c r="V810" s="17"/>
      <c r="X810" s="15" t="s">
        <v>18</v>
      </c>
      <c r="Y810" s="16">
        <f>SUM(Y791:Y809)</f>
        <v>0</v>
      </c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  <c r="AC824" s="185" t="s">
        <v>29</v>
      </c>
      <c r="AD824" s="185"/>
      <c r="AE824" s="185"/>
    </row>
    <row r="825" spans="2:41">
      <c r="H825" s="186" t="s">
        <v>28</v>
      </c>
      <c r="I825" s="186"/>
      <c r="J825" s="186"/>
      <c r="V825" s="17"/>
      <c r="AC825" s="185"/>
      <c r="AD825" s="185"/>
      <c r="AE825" s="185"/>
    </row>
    <row r="826" spans="2:41">
      <c r="H826" s="186"/>
      <c r="I826" s="186"/>
      <c r="J826" s="186"/>
      <c r="V826" s="17"/>
      <c r="AC826" s="185"/>
      <c r="AD826" s="185"/>
      <c r="AE826" s="185"/>
    </row>
    <row r="827" spans="2:41">
      <c r="V827" s="17"/>
    </row>
    <row r="828" spans="2:41">
      <c r="V828" s="17"/>
    </row>
    <row r="829" spans="2:41" ht="23.25">
      <c r="B829" s="22" t="s">
        <v>70</v>
      </c>
      <c r="V829" s="17"/>
      <c r="X829" s="22" t="s">
        <v>70</v>
      </c>
    </row>
    <row r="830" spans="2:41" ht="23.25">
      <c r="B830" s="23" t="s">
        <v>32</v>
      </c>
      <c r="C830" s="20">
        <f>IF(X782="PAGADO",0,Y787)</f>
        <v>1100</v>
      </c>
      <c r="E830" s="187" t="s">
        <v>20</v>
      </c>
      <c r="F830" s="187"/>
      <c r="G830" s="187"/>
      <c r="H830" s="187"/>
      <c r="V830" s="17"/>
      <c r="X830" s="23" t="s">
        <v>32</v>
      </c>
      <c r="Y830" s="20">
        <f>IF(B830="PAGADO",0,C835)</f>
        <v>1100</v>
      </c>
      <c r="AA830" s="187" t="s">
        <v>20</v>
      </c>
      <c r="AB830" s="187"/>
      <c r="AC830" s="187"/>
      <c r="AD830" s="187"/>
    </row>
    <row r="831" spans="2:41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1100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1100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C857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25</v>
      </c>
      <c r="C835" s="21">
        <f>C833-C834</f>
        <v>1100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1100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>
      <c r="B836" s="188" t="str">
        <f>IF(C835&lt;0,"NO PAGAR","COBRAR")</f>
        <v>COBRAR</v>
      </c>
      <c r="C836" s="188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88" t="str">
        <f>IF(Y835&lt;0,"NO PAGAR","COBRAR")</f>
        <v>COBRAR</v>
      </c>
      <c r="Y836" s="18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80" t="s">
        <v>9</v>
      </c>
      <c r="C837" s="181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80" t="s">
        <v>9</v>
      </c>
      <c r="Y837" s="181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IF(C871&lt;0,"SALDO A FAVOR","SALDO ADELANTAD0'")</f>
        <v>SALDO ADELANTAD0'</v>
      </c>
      <c r="C838" s="10" t="b">
        <f>IF(Y782&lt;=0,Y782*-1)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 FAVOR'</v>
      </c>
      <c r="Y838" s="10" t="b">
        <f>IF(C835&lt;=0,C835*-1)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82" t="s">
        <v>7</v>
      </c>
      <c r="F846" s="183"/>
      <c r="G846" s="184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82" t="s">
        <v>7</v>
      </c>
      <c r="AB846" s="183"/>
      <c r="AC846" s="184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82" t="s">
        <v>7</v>
      </c>
      <c r="O848" s="183"/>
      <c r="P848" s="183"/>
      <c r="Q848" s="184"/>
      <c r="R848" s="18">
        <f>SUM(R832:R847)</f>
        <v>0</v>
      </c>
      <c r="S848" s="3"/>
      <c r="V848" s="17"/>
      <c r="X848" s="12"/>
      <c r="Y848" s="10"/>
      <c r="AJ848" s="182" t="s">
        <v>7</v>
      </c>
      <c r="AK848" s="183"/>
      <c r="AL848" s="183"/>
      <c r="AM848" s="184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0</v>
      </c>
      <c r="V857" s="17"/>
      <c r="X857" s="15" t="s">
        <v>18</v>
      </c>
      <c r="Y857" s="16">
        <f>SUM(Y838:Y856)</f>
        <v>0</v>
      </c>
    </row>
    <row r="858" spans="2:27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1:43">
      <c r="V865" s="17"/>
    </row>
    <row r="866" spans="1:4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V869" s="17"/>
    </row>
    <row r="870" spans="1:43">
      <c r="H870" s="186" t="s">
        <v>30</v>
      </c>
      <c r="I870" s="186"/>
      <c r="J870" s="186"/>
      <c r="V870" s="17"/>
      <c r="AA870" s="186" t="s">
        <v>31</v>
      </c>
      <c r="AB870" s="186"/>
      <c r="AC870" s="186"/>
    </row>
    <row r="871" spans="1:43">
      <c r="H871" s="186"/>
      <c r="I871" s="186"/>
      <c r="J871" s="186"/>
      <c r="V871" s="17"/>
      <c r="AA871" s="186"/>
      <c r="AB871" s="186"/>
      <c r="AC871" s="186"/>
    </row>
    <row r="872" spans="1:43">
      <c r="V872" s="17"/>
    </row>
    <row r="873" spans="1:43">
      <c r="V873" s="17"/>
    </row>
    <row r="874" spans="1:43" ht="23.25">
      <c r="B874" s="24" t="s">
        <v>70</v>
      </c>
      <c r="V874" s="17"/>
      <c r="X874" s="22" t="s">
        <v>70</v>
      </c>
    </row>
    <row r="875" spans="1:43" ht="23.25">
      <c r="B875" s="23" t="s">
        <v>32</v>
      </c>
      <c r="C875" s="20">
        <f>IF(X830="PAGADO",0,C835)</f>
        <v>1100</v>
      </c>
      <c r="E875" s="187" t="s">
        <v>20</v>
      </c>
      <c r="F875" s="187"/>
      <c r="G875" s="187"/>
      <c r="H875" s="187"/>
      <c r="V875" s="17"/>
      <c r="X875" s="23" t="s">
        <v>32</v>
      </c>
      <c r="Y875" s="20">
        <f>IF(B1675="PAGADO",0,C880)</f>
        <v>1100</v>
      </c>
      <c r="AA875" s="187" t="s">
        <v>20</v>
      </c>
      <c r="AB875" s="187"/>
      <c r="AC875" s="187"/>
      <c r="AD875" s="187"/>
    </row>
    <row r="876" spans="1:43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24</v>
      </c>
      <c r="C878" s="19">
        <f>IF(C875&gt;0,C875+C876,C876)</f>
        <v>1100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1100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9</v>
      </c>
      <c r="C879" s="20">
        <f>C903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6" t="s">
        <v>26</v>
      </c>
      <c r="C880" s="21">
        <f>C878-C879</f>
        <v>1100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1100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89" t="str">
        <f>IF(Y880&lt;0,"NO PAGAR","COBRAR'")</f>
        <v>COBRAR'</v>
      </c>
      <c r="Y881" s="189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89" t="str">
        <f>IF(C880&lt;0,"NO PAGAR","COBRAR'")</f>
        <v>COBRAR'</v>
      </c>
      <c r="C882" s="189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80" t="s">
        <v>9</v>
      </c>
      <c r="C883" s="181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80" t="s">
        <v>9</v>
      </c>
      <c r="Y883" s="181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IF(Y835&lt;0,"SALDO ADELANTADO","SALDO A FAVOR '")</f>
        <v>SALDO A FAVOR '</v>
      </c>
      <c r="C884" s="10" t="b">
        <f>IF(Y835&lt;=0,Y835*-1)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 FAVOR'</v>
      </c>
      <c r="Y884" s="10" t="b">
        <f>IF(C880&lt;=0,C880*-1)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182" t="s">
        <v>7</v>
      </c>
      <c r="F891" s="183"/>
      <c r="G891" s="184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82" t="s">
        <v>7</v>
      </c>
      <c r="AB891" s="183"/>
      <c r="AC891" s="184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>
      <c r="B893" s="12"/>
      <c r="C893" s="10"/>
      <c r="N893" s="182" t="s">
        <v>7</v>
      </c>
      <c r="O893" s="183"/>
      <c r="P893" s="183"/>
      <c r="Q893" s="184"/>
      <c r="R893" s="18">
        <f>SUM(R877:R892)</f>
        <v>0</v>
      </c>
      <c r="S893" s="3"/>
      <c r="V893" s="17"/>
      <c r="X893" s="12"/>
      <c r="Y893" s="10"/>
      <c r="AJ893" s="182" t="s">
        <v>7</v>
      </c>
      <c r="AK893" s="183"/>
      <c r="AL893" s="183"/>
      <c r="AM893" s="184"/>
      <c r="AN893" s="18">
        <f>SUM(AN877:AN892)</f>
        <v>0</v>
      </c>
      <c r="AO893" s="3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E896" s="14"/>
      <c r="V896" s="17"/>
      <c r="X896" s="12"/>
      <c r="Y896" s="10"/>
      <c r="AA896" s="14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1"/>
      <c r="C902" s="10"/>
      <c r="V902" s="17"/>
      <c r="X902" s="11"/>
      <c r="Y902" s="10"/>
    </row>
    <row r="903" spans="2:27">
      <c r="B903" s="15" t="s">
        <v>18</v>
      </c>
      <c r="C903" s="16">
        <f>SUM(C884:C902)</f>
        <v>0</v>
      </c>
      <c r="D903" t="s">
        <v>22</v>
      </c>
      <c r="E903" t="s">
        <v>21</v>
      </c>
      <c r="V903" s="17"/>
      <c r="X903" s="15" t="s">
        <v>18</v>
      </c>
      <c r="Y903" s="16">
        <f>SUM(Y884:Y902)</f>
        <v>0</v>
      </c>
      <c r="Z903" t="s">
        <v>22</v>
      </c>
      <c r="AA903" t="s">
        <v>21</v>
      </c>
    </row>
    <row r="904" spans="2:27">
      <c r="E904" s="1" t="s">
        <v>19</v>
      </c>
      <c r="V904" s="17"/>
      <c r="AA904" s="1" t="s">
        <v>19</v>
      </c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  <c r="AC918" s="185" t="s">
        <v>29</v>
      </c>
      <c r="AD918" s="185"/>
      <c r="AE918" s="185"/>
    </row>
    <row r="919" spans="2:41">
      <c r="H919" s="186" t="s">
        <v>28</v>
      </c>
      <c r="I919" s="186"/>
      <c r="J919" s="186"/>
      <c r="V919" s="17"/>
      <c r="AC919" s="185"/>
      <c r="AD919" s="185"/>
      <c r="AE919" s="185"/>
    </row>
    <row r="920" spans="2:41">
      <c r="H920" s="186"/>
      <c r="I920" s="186"/>
      <c r="J920" s="186"/>
      <c r="V920" s="17"/>
      <c r="AC920" s="185"/>
      <c r="AD920" s="185"/>
      <c r="AE920" s="185"/>
    </row>
    <row r="921" spans="2:41">
      <c r="V921" s="17"/>
    </row>
    <row r="922" spans="2:41">
      <c r="V922" s="17"/>
    </row>
    <row r="923" spans="2:41" ht="23.25">
      <c r="B923" s="22" t="s">
        <v>71</v>
      </c>
      <c r="V923" s="17"/>
      <c r="X923" s="22" t="s">
        <v>71</v>
      </c>
    </row>
    <row r="924" spans="2:41" ht="23.25">
      <c r="B924" s="23" t="s">
        <v>32</v>
      </c>
      <c r="C924" s="20">
        <f>IF(X875="PAGADO",0,Y880)</f>
        <v>1100</v>
      </c>
      <c r="E924" s="187" t="s">
        <v>20</v>
      </c>
      <c r="F924" s="187"/>
      <c r="G924" s="187"/>
      <c r="H924" s="187"/>
      <c r="V924" s="17"/>
      <c r="X924" s="23" t="s">
        <v>32</v>
      </c>
      <c r="Y924" s="20">
        <f>IF(B924="PAGADO",0,C929)</f>
        <v>1100</v>
      </c>
      <c r="AA924" s="187" t="s">
        <v>20</v>
      </c>
      <c r="AB924" s="187"/>
      <c r="AC924" s="187"/>
      <c r="AD924" s="187"/>
    </row>
    <row r="925" spans="2:41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24</v>
      </c>
      <c r="C927" s="19">
        <f>IF(C924&gt;0,C924+C925,C925)</f>
        <v>1100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1100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9</v>
      </c>
      <c r="C928" s="20">
        <f>C951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25</v>
      </c>
      <c r="C929" s="21">
        <f>C927-C928</f>
        <v>1100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1100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>
      <c r="B930" s="188" t="str">
        <f>IF(C929&lt;0,"NO PAGAR","COBRAR")</f>
        <v>COBRAR</v>
      </c>
      <c r="C930" s="18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88" t="str">
        <f>IF(Y929&lt;0,"NO PAGAR","COBRAR")</f>
        <v>COBRAR</v>
      </c>
      <c r="Y930" s="18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80" t="s">
        <v>9</v>
      </c>
      <c r="C931" s="181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80" t="s">
        <v>9</v>
      </c>
      <c r="Y931" s="181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IF(C965&lt;0,"SALDO A FAVOR","SALDO ADELANTAD0'")</f>
        <v>SALDO ADELANTAD0'</v>
      </c>
      <c r="C932" s="10" t="b">
        <f>IF(Y880&lt;=0,Y880*-1)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 FAVOR'</v>
      </c>
      <c r="Y932" s="10" t="b">
        <f>IF(C929&lt;=0,C929*-1)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82" t="s">
        <v>7</v>
      </c>
      <c r="F940" s="183"/>
      <c r="G940" s="184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82" t="s">
        <v>7</v>
      </c>
      <c r="AB940" s="183"/>
      <c r="AC940" s="184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82" t="s">
        <v>7</v>
      </c>
      <c r="O942" s="183"/>
      <c r="P942" s="183"/>
      <c r="Q942" s="184"/>
      <c r="R942" s="18">
        <f>SUM(R926:R941)</f>
        <v>0</v>
      </c>
      <c r="S942" s="3"/>
      <c r="V942" s="17"/>
      <c r="X942" s="12"/>
      <c r="Y942" s="10"/>
      <c r="AJ942" s="182" t="s">
        <v>7</v>
      </c>
      <c r="AK942" s="183"/>
      <c r="AL942" s="183"/>
      <c r="AM942" s="184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E945" s="14"/>
      <c r="V945" s="17"/>
      <c r="X945" s="12"/>
      <c r="Y945" s="10"/>
      <c r="AA945" s="14"/>
    </row>
    <row r="946" spans="1:43">
      <c r="B946" s="12"/>
      <c r="C946" s="10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2"/>
      <c r="C949" s="10"/>
      <c r="V949" s="17"/>
      <c r="X949" s="12"/>
      <c r="Y949" s="10"/>
    </row>
    <row r="950" spans="1:43">
      <c r="B950" s="11"/>
      <c r="C950" s="10"/>
      <c r="V950" s="17"/>
      <c r="X950" s="11"/>
      <c r="Y950" s="10"/>
    </row>
    <row r="951" spans="1:43">
      <c r="B951" s="15" t="s">
        <v>18</v>
      </c>
      <c r="C951" s="16">
        <f>SUM(C932:C950)</f>
        <v>0</v>
      </c>
      <c r="V951" s="17"/>
      <c r="X951" s="15" t="s">
        <v>18</v>
      </c>
      <c r="Y951" s="16">
        <f>SUM(Y932:Y950)</f>
        <v>0</v>
      </c>
    </row>
    <row r="952" spans="1:43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>
      <c r="E953" s="1" t="s">
        <v>19</v>
      </c>
      <c r="V953" s="17"/>
      <c r="AA953" s="1" t="s">
        <v>19</v>
      </c>
    </row>
    <row r="954" spans="1:43">
      <c r="V954" s="17"/>
    </row>
    <row r="955" spans="1:43">
      <c r="V955" s="17"/>
    </row>
    <row r="956" spans="1:43">
      <c r="V956" s="17"/>
    </row>
    <row r="957" spans="1:43">
      <c r="V957" s="17"/>
    </row>
    <row r="958" spans="1:43">
      <c r="V958" s="17"/>
    </row>
    <row r="959" spans="1:43">
      <c r="V959" s="17"/>
    </row>
    <row r="960" spans="1:4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V963" s="17"/>
    </row>
    <row r="964" spans="1:43">
      <c r="H964" s="186" t="s">
        <v>30</v>
      </c>
      <c r="I964" s="186"/>
      <c r="J964" s="186"/>
      <c r="V964" s="17"/>
      <c r="AA964" s="186" t="s">
        <v>31</v>
      </c>
      <c r="AB964" s="186"/>
      <c r="AC964" s="186"/>
    </row>
    <row r="965" spans="1:43">
      <c r="H965" s="186"/>
      <c r="I965" s="186"/>
      <c r="J965" s="186"/>
      <c r="V965" s="17"/>
      <c r="AA965" s="186"/>
      <c r="AB965" s="186"/>
      <c r="AC965" s="186"/>
    </row>
    <row r="966" spans="1:43">
      <c r="V966" s="17"/>
    </row>
    <row r="967" spans="1:43">
      <c r="V967" s="17"/>
    </row>
    <row r="968" spans="1:43" ht="23.25">
      <c r="B968" s="24" t="s">
        <v>73</v>
      </c>
      <c r="V968" s="17"/>
      <c r="X968" s="22" t="s">
        <v>71</v>
      </c>
    </row>
    <row r="969" spans="1:43" ht="23.25">
      <c r="B969" s="23" t="s">
        <v>32</v>
      </c>
      <c r="C969" s="20">
        <f>IF(X924="PAGADO",0,C929)</f>
        <v>1100</v>
      </c>
      <c r="E969" s="187" t="s">
        <v>20</v>
      </c>
      <c r="F969" s="187"/>
      <c r="G969" s="187"/>
      <c r="H969" s="187"/>
      <c r="V969" s="17"/>
      <c r="X969" s="23" t="s">
        <v>32</v>
      </c>
      <c r="Y969" s="20">
        <f>IF(B1769="PAGADO",0,C974)</f>
        <v>1100</v>
      </c>
      <c r="AA969" s="187" t="s">
        <v>20</v>
      </c>
      <c r="AB969" s="187"/>
      <c r="AC969" s="187"/>
      <c r="AD969" s="187"/>
    </row>
    <row r="970" spans="1:43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24</v>
      </c>
      <c r="C972" s="19">
        <f>IF(C969&gt;0,C969+C970,C970)</f>
        <v>1100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1100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9</v>
      </c>
      <c r="C973" s="20">
        <f>C997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6" t="s">
        <v>26</v>
      </c>
      <c r="C974" s="21">
        <f>C972-C973</f>
        <v>1100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1100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89" t="str">
        <f>IF(Y974&lt;0,"NO PAGAR","COBRAR'")</f>
        <v>COBRAR'</v>
      </c>
      <c r="Y975" s="189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89" t="str">
        <f>IF(C974&lt;0,"NO PAGAR","COBRAR'")</f>
        <v>COBRAR'</v>
      </c>
      <c r="C976" s="189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80" t="s">
        <v>9</v>
      </c>
      <c r="C977" s="181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80" t="s">
        <v>9</v>
      </c>
      <c r="Y977" s="181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IF(Y929&lt;0,"SALDO ADELANTADO","SALDO A FAVOR '")</f>
        <v>SALDO A FAVOR '</v>
      </c>
      <c r="C978" s="10" t="b">
        <f>IF(Y929&lt;=0,Y929*-1)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 FAVOR'</v>
      </c>
      <c r="Y978" s="10" t="b">
        <f>IF(C974&lt;=0,C974*-1)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182" t="s">
        <v>7</v>
      </c>
      <c r="F985" s="183"/>
      <c r="G985" s="184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82" t="s">
        <v>7</v>
      </c>
      <c r="AB985" s="183"/>
      <c r="AC985" s="184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82" t="s">
        <v>7</v>
      </c>
      <c r="O987" s="183"/>
      <c r="P987" s="183"/>
      <c r="Q987" s="184"/>
      <c r="R987" s="18">
        <f>SUM(R971:R986)</f>
        <v>0</v>
      </c>
      <c r="S987" s="3"/>
      <c r="V987" s="17"/>
      <c r="X987" s="12"/>
      <c r="Y987" s="10"/>
      <c r="AJ987" s="182" t="s">
        <v>7</v>
      </c>
      <c r="AK987" s="183"/>
      <c r="AL987" s="183"/>
      <c r="AM987" s="184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1"/>
      <c r="C996" s="10"/>
      <c r="V996" s="17"/>
      <c r="X996" s="11"/>
      <c r="Y996" s="10"/>
    </row>
    <row r="997" spans="2:27">
      <c r="B997" s="15" t="s">
        <v>18</v>
      </c>
      <c r="C997" s="16">
        <f>SUM(C978:C996)</f>
        <v>0</v>
      </c>
      <c r="D997" t="s">
        <v>22</v>
      </c>
      <c r="E997" t="s">
        <v>21</v>
      </c>
      <c r="V997" s="17"/>
      <c r="X997" s="15" t="s">
        <v>18</v>
      </c>
      <c r="Y997" s="16">
        <f>SUM(Y978:Y996)</f>
        <v>0</v>
      </c>
      <c r="Z997" t="s">
        <v>22</v>
      </c>
      <c r="AA997" t="s">
        <v>21</v>
      </c>
    </row>
    <row r="998" spans="2:27">
      <c r="E998" s="1" t="s">
        <v>19</v>
      </c>
      <c r="V998" s="17"/>
      <c r="AA998" s="1" t="s">
        <v>19</v>
      </c>
    </row>
    <row r="999" spans="2:27">
      <c r="V999" s="17"/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  <c r="AC1011" s="185" t="s">
        <v>29</v>
      </c>
      <c r="AD1011" s="185"/>
      <c r="AE1011" s="185"/>
    </row>
    <row r="1012" spans="2:41">
      <c r="H1012" s="186" t="s">
        <v>28</v>
      </c>
      <c r="I1012" s="186"/>
      <c r="J1012" s="186"/>
      <c r="V1012" s="17"/>
      <c r="AC1012" s="185"/>
      <c r="AD1012" s="185"/>
      <c r="AE1012" s="185"/>
    </row>
    <row r="1013" spans="2:41">
      <c r="H1013" s="186"/>
      <c r="I1013" s="186"/>
      <c r="J1013" s="186"/>
      <c r="V1013" s="17"/>
      <c r="AC1013" s="185"/>
      <c r="AD1013" s="185"/>
      <c r="AE1013" s="185"/>
    </row>
    <row r="1014" spans="2:41">
      <c r="V1014" s="17"/>
    </row>
    <row r="1015" spans="2:41">
      <c r="V1015" s="17"/>
    </row>
    <row r="1016" spans="2:41" ht="23.25">
      <c r="B1016" s="22" t="s">
        <v>72</v>
      </c>
      <c r="V1016" s="17"/>
      <c r="X1016" s="22" t="s">
        <v>74</v>
      </c>
    </row>
    <row r="1017" spans="2:41" ht="23.25">
      <c r="B1017" s="23" t="s">
        <v>32</v>
      </c>
      <c r="C1017" s="20">
        <f>IF(X969="PAGADO",0,Y974)</f>
        <v>1100</v>
      </c>
      <c r="E1017" s="187" t="s">
        <v>20</v>
      </c>
      <c r="F1017" s="187"/>
      <c r="G1017" s="187"/>
      <c r="H1017" s="187"/>
      <c r="V1017" s="17"/>
      <c r="X1017" s="23" t="s">
        <v>32</v>
      </c>
      <c r="Y1017" s="20">
        <f>IF(B1017="PAGADO",0,C1022)</f>
        <v>1100</v>
      </c>
      <c r="AA1017" s="187" t="s">
        <v>20</v>
      </c>
      <c r="AB1017" s="187"/>
      <c r="AC1017" s="187"/>
      <c r="AD1017" s="187"/>
    </row>
    <row r="1018" spans="2:41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24</v>
      </c>
      <c r="C1020" s="19">
        <f>IF(C1017&gt;0,C1017+C1018,C1018)</f>
        <v>1100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1100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9</v>
      </c>
      <c r="C1021" s="20">
        <f>C1044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6" t="s">
        <v>25</v>
      </c>
      <c r="C1022" s="21">
        <f>C1020-C1021</f>
        <v>1100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1100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>
      <c r="B1023" s="188" t="str">
        <f>IF(C1022&lt;0,"NO PAGAR","COBRAR")</f>
        <v>COBRAR</v>
      </c>
      <c r="C1023" s="18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88" t="str">
        <f>IF(Y1022&lt;0,"NO PAGAR","COBRAR")</f>
        <v>COBRAR</v>
      </c>
      <c r="Y1023" s="18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80" t="s">
        <v>9</v>
      </c>
      <c r="C1024" s="181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80" t="s">
        <v>9</v>
      </c>
      <c r="Y1024" s="181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IF(C1058&lt;0,"SALDO A FAVOR","SALDO ADELANTAD0'")</f>
        <v>SALDO ADELANTAD0'</v>
      </c>
      <c r="C1025" s="10" t="b">
        <f>IF(Y969&lt;=0,Y969*-1)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 FAVOR'</v>
      </c>
      <c r="Y1025" s="10" t="b">
        <f>IF(C1022&lt;=0,C1022*-1)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82" t="s">
        <v>7</v>
      </c>
      <c r="F1033" s="183"/>
      <c r="G1033" s="184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82" t="s">
        <v>7</v>
      </c>
      <c r="AB1033" s="183"/>
      <c r="AC1033" s="184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82" t="s">
        <v>7</v>
      </c>
      <c r="O1035" s="183"/>
      <c r="P1035" s="183"/>
      <c r="Q1035" s="184"/>
      <c r="R1035" s="18">
        <f>SUM(R1019:R1034)</f>
        <v>0</v>
      </c>
      <c r="S1035" s="3"/>
      <c r="V1035" s="17"/>
      <c r="X1035" s="12"/>
      <c r="Y1035" s="10"/>
      <c r="AJ1035" s="182" t="s">
        <v>7</v>
      </c>
      <c r="AK1035" s="183"/>
      <c r="AL1035" s="183"/>
      <c r="AM1035" s="184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1"/>
      <c r="C1043" s="10"/>
      <c r="V1043" s="17"/>
      <c r="X1043" s="11"/>
      <c r="Y1043" s="10"/>
    </row>
    <row r="1044" spans="1:43">
      <c r="B1044" s="15" t="s">
        <v>18</v>
      </c>
      <c r="C1044" s="16">
        <f>SUM(C1025:C1043)</f>
        <v>0</v>
      </c>
      <c r="V1044" s="17"/>
      <c r="X1044" s="15" t="s">
        <v>18</v>
      </c>
      <c r="Y1044" s="16">
        <f>SUM(Y1025:Y1043)</f>
        <v>0</v>
      </c>
    </row>
    <row r="1045" spans="1:43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>
      <c r="E1046" s="1" t="s">
        <v>19</v>
      </c>
      <c r="V1046" s="17"/>
      <c r="AA1046" s="1" t="s">
        <v>19</v>
      </c>
    </row>
    <row r="1047" spans="1:43">
      <c r="V1047" s="17"/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V1056" s="17"/>
    </row>
    <row r="1057" spans="2:41">
      <c r="H1057" s="186" t="s">
        <v>30</v>
      </c>
      <c r="I1057" s="186"/>
      <c r="J1057" s="186"/>
      <c r="V1057" s="17"/>
      <c r="AA1057" s="186" t="s">
        <v>31</v>
      </c>
      <c r="AB1057" s="186"/>
      <c r="AC1057" s="186"/>
    </row>
    <row r="1058" spans="2:41">
      <c r="H1058" s="186"/>
      <c r="I1058" s="186"/>
      <c r="J1058" s="186"/>
      <c r="V1058" s="17"/>
      <c r="AA1058" s="186"/>
      <c r="AB1058" s="186"/>
      <c r="AC1058" s="186"/>
    </row>
    <row r="1059" spans="2:41">
      <c r="V1059" s="17"/>
    </row>
    <row r="1060" spans="2:41">
      <c r="V1060" s="17"/>
    </row>
    <row r="1061" spans="2:41" ht="23.25">
      <c r="B1061" s="24" t="s">
        <v>72</v>
      </c>
      <c r="V1061" s="17"/>
      <c r="X1061" s="22" t="s">
        <v>72</v>
      </c>
    </row>
    <row r="1062" spans="2:41" ht="23.25">
      <c r="B1062" s="23" t="s">
        <v>32</v>
      </c>
      <c r="C1062" s="20">
        <f>IF(X1017="PAGADO",0,C1022)</f>
        <v>1100</v>
      </c>
      <c r="E1062" s="187" t="s">
        <v>20</v>
      </c>
      <c r="F1062" s="187"/>
      <c r="G1062" s="187"/>
      <c r="H1062" s="187"/>
      <c r="V1062" s="17"/>
      <c r="X1062" s="23" t="s">
        <v>32</v>
      </c>
      <c r="Y1062" s="20">
        <f>IF(B1862="PAGADO",0,C1067)</f>
        <v>1100</v>
      </c>
      <c r="AA1062" s="187" t="s">
        <v>20</v>
      </c>
      <c r="AB1062" s="187"/>
      <c r="AC1062" s="187"/>
      <c r="AD1062" s="187"/>
    </row>
    <row r="1063" spans="2:41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24</v>
      </c>
      <c r="C1065" s="19">
        <f>IF(C1062&gt;0,C1062+C1063,C1063)</f>
        <v>1100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1100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9</v>
      </c>
      <c r="C1066" s="20">
        <f>C1090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6" t="s">
        <v>26</v>
      </c>
      <c r="C1067" s="21">
        <f>C1065-C1066</f>
        <v>1100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1100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89" t="str">
        <f>IF(Y1067&lt;0,"NO PAGAR","COBRAR'")</f>
        <v>COBRAR'</v>
      </c>
      <c r="Y1068" s="189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189" t="str">
        <f>IF(C1067&lt;0,"NO PAGAR","COBRAR'")</f>
        <v>COBRAR'</v>
      </c>
      <c r="C1069" s="189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80" t="s">
        <v>9</v>
      </c>
      <c r="C1070" s="181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80" t="s">
        <v>9</v>
      </c>
      <c r="Y1070" s="181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9" t="str">
        <f>IF(Y1022&lt;0,"SALDO ADELANTADO","SALDO A FAVOR '")</f>
        <v>SALDO A FAVOR '</v>
      </c>
      <c r="C1071" s="10" t="b">
        <f>IF(Y1022&lt;=0,Y1022*-1)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 FAVOR'</v>
      </c>
      <c r="Y1071" s="10" t="b">
        <f>IF(C1067&lt;=0,C1067*-1)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16</v>
      </c>
      <c r="C1078" s="10"/>
      <c r="E1078" s="182" t="s">
        <v>7</v>
      </c>
      <c r="F1078" s="183"/>
      <c r="G1078" s="184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82" t="s">
        <v>7</v>
      </c>
      <c r="AB1078" s="183"/>
      <c r="AC1078" s="184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>
      <c r="B1080" s="12"/>
      <c r="C1080" s="10"/>
      <c r="N1080" s="182" t="s">
        <v>7</v>
      </c>
      <c r="O1080" s="183"/>
      <c r="P1080" s="183"/>
      <c r="Q1080" s="184"/>
      <c r="R1080" s="18">
        <f>SUM(R1064:R1079)</f>
        <v>0</v>
      </c>
      <c r="S1080" s="3"/>
      <c r="V1080" s="17"/>
      <c r="X1080" s="12"/>
      <c r="Y1080" s="10"/>
      <c r="AJ1080" s="182" t="s">
        <v>7</v>
      </c>
      <c r="AK1080" s="183"/>
      <c r="AL1080" s="183"/>
      <c r="AM1080" s="184"/>
      <c r="AN1080" s="18">
        <f>SUM(AN1064:AN1079)</f>
        <v>0</v>
      </c>
      <c r="AO1080" s="3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E1083" s="14"/>
      <c r="V1083" s="17"/>
      <c r="X1083" s="12"/>
      <c r="Y1083" s="10"/>
      <c r="AA1083" s="14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1"/>
      <c r="C1089" s="10"/>
      <c r="V1089" s="17"/>
      <c r="X1089" s="11"/>
      <c r="Y1089" s="10"/>
    </row>
    <row r="1090" spans="2:27">
      <c r="B1090" s="15" t="s">
        <v>18</v>
      </c>
      <c r="C1090" s="16">
        <f>SUM(C1071:C1089)</f>
        <v>0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0</v>
      </c>
      <c r="Z1090" t="s">
        <v>22</v>
      </c>
      <c r="AA1090" t="s">
        <v>21</v>
      </c>
    </row>
    <row r="1091" spans="2:27">
      <c r="E1091" s="1" t="s">
        <v>19</v>
      </c>
      <c r="V1091" s="17"/>
      <c r="AA1091" s="1" t="s">
        <v>19</v>
      </c>
    </row>
    <row r="1092" spans="2:27">
      <c r="V1092" s="17"/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</sheetData>
  <mergeCells count="288">
    <mergeCell ref="B1070:C1070"/>
    <mergeCell ref="X1070:Y1070"/>
    <mergeCell ref="E1078:G1078"/>
    <mergeCell ref="AA1078:AC1078"/>
    <mergeCell ref="N1080:Q1080"/>
    <mergeCell ref="AJ1080:AM1080"/>
    <mergeCell ref="H1057:J1058"/>
    <mergeCell ref="AA1057:AC1058"/>
    <mergeCell ref="E1062:H1062"/>
    <mergeCell ref="AA1062:AD1062"/>
    <mergeCell ref="X1068:Y1068"/>
    <mergeCell ref="B1069:C1069"/>
    <mergeCell ref="B1024:C1024"/>
    <mergeCell ref="X1024:Y1024"/>
    <mergeCell ref="E1033:G1033"/>
    <mergeCell ref="AA1033:AC1033"/>
    <mergeCell ref="N1035:Q1035"/>
    <mergeCell ref="AJ1035:AM1035"/>
    <mergeCell ref="AC1011:AE1013"/>
    <mergeCell ref="H1012:J1013"/>
    <mergeCell ref="E1017:H1017"/>
    <mergeCell ref="AA1017:AD1017"/>
    <mergeCell ref="B1023:C1023"/>
    <mergeCell ref="X1023:Y1023"/>
    <mergeCell ref="B977:C977"/>
    <mergeCell ref="X977:Y977"/>
    <mergeCell ref="E985:G985"/>
    <mergeCell ref="AA985:AC985"/>
    <mergeCell ref="N987:Q987"/>
    <mergeCell ref="AJ987:AM987"/>
    <mergeCell ref="H964:J965"/>
    <mergeCell ref="AA964:AC965"/>
    <mergeCell ref="E969:H969"/>
    <mergeCell ref="AA969:AD969"/>
    <mergeCell ref="X975:Y975"/>
    <mergeCell ref="B976:C976"/>
    <mergeCell ref="B931:C931"/>
    <mergeCell ref="X931:Y931"/>
    <mergeCell ref="E940:G940"/>
    <mergeCell ref="AA940:AC940"/>
    <mergeCell ref="N942:Q942"/>
    <mergeCell ref="AJ942:AM942"/>
    <mergeCell ref="AC918:AE920"/>
    <mergeCell ref="H919:J920"/>
    <mergeCell ref="E924:H924"/>
    <mergeCell ref="AA924:AD924"/>
    <mergeCell ref="B930:C930"/>
    <mergeCell ref="X930:Y930"/>
    <mergeCell ref="B883:C883"/>
    <mergeCell ref="X883:Y883"/>
    <mergeCell ref="E891:G891"/>
    <mergeCell ref="AA891:AC891"/>
    <mergeCell ref="N893:Q893"/>
    <mergeCell ref="AJ893:AM893"/>
    <mergeCell ref="H870:J871"/>
    <mergeCell ref="AA870:AC871"/>
    <mergeCell ref="E875:H875"/>
    <mergeCell ref="AA875:AD875"/>
    <mergeCell ref="X881:Y881"/>
    <mergeCell ref="B882:C882"/>
    <mergeCell ref="B837:C837"/>
    <mergeCell ref="X837:Y837"/>
    <mergeCell ref="E846:G846"/>
    <mergeCell ref="AA846:AC846"/>
    <mergeCell ref="N848:Q848"/>
    <mergeCell ref="AJ848:AM848"/>
    <mergeCell ref="AC824:AE826"/>
    <mergeCell ref="H825:J826"/>
    <mergeCell ref="E830:H830"/>
    <mergeCell ref="AA830:AD830"/>
    <mergeCell ref="B836:C836"/>
    <mergeCell ref="X836:Y836"/>
    <mergeCell ref="B790:C790"/>
    <mergeCell ref="X790:Y790"/>
    <mergeCell ref="E798:G798"/>
    <mergeCell ref="AA798:AC798"/>
    <mergeCell ref="N800:Q800"/>
    <mergeCell ref="AJ800:AM800"/>
    <mergeCell ref="H777:J778"/>
    <mergeCell ref="AA777:AC778"/>
    <mergeCell ref="E782:H782"/>
    <mergeCell ref="AA782:AD782"/>
    <mergeCell ref="X788:Y788"/>
    <mergeCell ref="B789:C789"/>
    <mergeCell ref="B744:C744"/>
    <mergeCell ref="X744:Y744"/>
    <mergeCell ref="E753:G753"/>
    <mergeCell ref="AA753:AC753"/>
    <mergeCell ref="N755:Q755"/>
    <mergeCell ref="AJ755:AM755"/>
    <mergeCell ref="AC731:AE733"/>
    <mergeCell ref="H732:J733"/>
    <mergeCell ref="E737:H737"/>
    <mergeCell ref="AA737:AD737"/>
    <mergeCell ref="B743:C743"/>
    <mergeCell ref="X743:Y743"/>
    <mergeCell ref="B697:C697"/>
    <mergeCell ref="X697:Y697"/>
    <mergeCell ref="E705:G705"/>
    <mergeCell ref="AA705:AC705"/>
    <mergeCell ref="N707:Q707"/>
    <mergeCell ref="AJ707:AM707"/>
    <mergeCell ref="H684:J685"/>
    <mergeCell ref="AA684:AC685"/>
    <mergeCell ref="E689:H689"/>
    <mergeCell ref="AA689:AD689"/>
    <mergeCell ref="X695:Y695"/>
    <mergeCell ref="B696:C696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A739" zoomScale="70" zoomScaleNormal="70" workbookViewId="0">
      <selection activeCell="X506" sqref="X50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7" t="s">
        <v>134</v>
      </c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157</v>
      </c>
      <c r="AB8" s="187"/>
      <c r="AC8" s="187"/>
      <c r="AD8" s="18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ht="15" customHeight="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7" t="s">
        <v>195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239</v>
      </c>
      <c r="AB53" s="187"/>
      <c r="AC53" s="187"/>
      <c r="AD53" s="18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85" t="s">
        <v>29</v>
      </c>
      <c r="AD93" s="185"/>
      <c r="AE93" s="185"/>
    </row>
    <row r="94" spans="2:31">
      <c r="H94" s="186" t="s">
        <v>28</v>
      </c>
      <c r="I94" s="186"/>
      <c r="J94" s="186"/>
      <c r="V94" s="17"/>
      <c r="AC94" s="185"/>
      <c r="AD94" s="185"/>
      <c r="AE94" s="185"/>
    </row>
    <row r="95" spans="2:31">
      <c r="H95" s="186"/>
      <c r="I95" s="186"/>
      <c r="J95" s="186"/>
      <c r="V95" s="17"/>
      <c r="AC95" s="185"/>
      <c r="AD95" s="185"/>
      <c r="AE95" s="18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87" t="s">
        <v>287</v>
      </c>
      <c r="F99" s="187"/>
      <c r="G99" s="187"/>
      <c r="H99" s="187"/>
      <c r="V99" s="17"/>
      <c r="X99" s="23" t="s">
        <v>282</v>
      </c>
      <c r="Y99" s="20">
        <f>IF(B99="PAGADO",0,C104)</f>
        <v>0</v>
      </c>
      <c r="AA99" s="187" t="s">
        <v>134</v>
      </c>
      <c r="AB99" s="187"/>
      <c r="AC99" s="187"/>
      <c r="AD99" s="18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88" t="str">
        <f>IF(C104&lt;0,"NO PAGAR","COBRAR")</f>
        <v>COBRAR</v>
      </c>
      <c r="C105" s="18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88" t="str">
        <f>IF(Y104&lt;0,"NO PAGAR","COBRAR")</f>
        <v>COBRAR</v>
      </c>
      <c r="Y105" s="18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80" t="s">
        <v>9</v>
      </c>
      <c r="C106" s="18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0" t="s">
        <v>9</v>
      </c>
      <c r="Y106" s="18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82" t="s">
        <v>7</v>
      </c>
      <c r="F115" s="183"/>
      <c r="G115" s="18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2" t="s">
        <v>7</v>
      </c>
      <c r="AB115" s="183"/>
      <c r="AC115" s="18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82" t="s">
        <v>7</v>
      </c>
      <c r="O117" s="183"/>
      <c r="P117" s="183"/>
      <c r="Q117" s="184"/>
      <c r="R117" s="18">
        <f>SUM(R101:R116)</f>
        <v>0</v>
      </c>
      <c r="S117" s="3"/>
      <c r="V117" s="17"/>
      <c r="X117" s="12"/>
      <c r="Y117" s="10"/>
      <c r="AJ117" s="182" t="s">
        <v>7</v>
      </c>
      <c r="AK117" s="183"/>
      <c r="AL117" s="183"/>
      <c r="AM117" s="18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86" t="s">
        <v>30</v>
      </c>
      <c r="I131" s="186"/>
      <c r="J131" s="186"/>
      <c r="V131" s="17"/>
      <c r="AA131" s="186" t="s">
        <v>31</v>
      </c>
      <c r="AB131" s="186"/>
      <c r="AC131" s="186"/>
    </row>
    <row r="132" spans="1:43">
      <c r="H132" s="186"/>
      <c r="I132" s="186"/>
      <c r="J132" s="186"/>
      <c r="V132" s="17"/>
      <c r="AA132" s="186"/>
      <c r="AB132" s="186"/>
      <c r="AC132" s="18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87" t="s">
        <v>20</v>
      </c>
      <c r="F136" s="187"/>
      <c r="G136" s="187"/>
      <c r="H136" s="187"/>
      <c r="V136" s="17"/>
      <c r="X136" s="23" t="s">
        <v>82</v>
      </c>
      <c r="Y136" s="20">
        <f>IF(B136="PAGADO",0,C141)</f>
        <v>0</v>
      </c>
      <c r="AA136" s="187" t="s">
        <v>20</v>
      </c>
      <c r="AB136" s="187"/>
      <c r="AC136" s="187"/>
      <c r="AD136" s="18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9" t="str">
        <f>IF(Y141&lt;0,"NO PAGAR","COBRAR'")</f>
        <v>COBRAR'</v>
      </c>
      <c r="Y142" s="18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89" t="str">
        <f>IF(C141&lt;0,"NO PAGAR","COBRAR'")</f>
        <v>COBRAR'</v>
      </c>
      <c r="C143" s="18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80" t="s">
        <v>9</v>
      </c>
      <c r="C144" s="18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0" t="s">
        <v>9</v>
      </c>
      <c r="Y144" s="18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2" t="s">
        <v>7</v>
      </c>
      <c r="F152" s="183"/>
      <c r="G152" s="18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2" t="s">
        <v>7</v>
      </c>
      <c r="AB152" s="183"/>
      <c r="AC152" s="18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2" t="s">
        <v>7</v>
      </c>
      <c r="O154" s="183"/>
      <c r="P154" s="183"/>
      <c r="Q154" s="184"/>
      <c r="R154" s="18">
        <f>SUM(R138:R153)</f>
        <v>0</v>
      </c>
      <c r="S154" s="3"/>
      <c r="V154" s="17"/>
      <c r="X154" s="12"/>
      <c r="Y154" s="10"/>
      <c r="AJ154" s="182" t="s">
        <v>7</v>
      </c>
      <c r="AK154" s="183"/>
      <c r="AL154" s="183"/>
      <c r="AM154" s="18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85" t="s">
        <v>29</v>
      </c>
      <c r="AD179" s="185"/>
      <c r="AE179" s="185"/>
    </row>
    <row r="180" spans="2:41">
      <c r="H180" s="186" t="s">
        <v>28</v>
      </c>
      <c r="I180" s="186"/>
      <c r="J180" s="186"/>
      <c r="V180" s="17"/>
      <c r="AC180" s="185"/>
      <c r="AD180" s="185"/>
      <c r="AE180" s="185"/>
    </row>
    <row r="181" spans="2:41">
      <c r="H181" s="186"/>
      <c r="I181" s="186"/>
      <c r="J181" s="186"/>
      <c r="V181" s="17"/>
      <c r="AC181" s="185"/>
      <c r="AD181" s="185"/>
      <c r="AE181" s="18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87" t="s">
        <v>20</v>
      </c>
      <c r="F185" s="187"/>
      <c r="G185" s="187"/>
      <c r="H185" s="187"/>
      <c r="V185" s="17"/>
      <c r="X185" s="23" t="s">
        <v>82</v>
      </c>
      <c r="Y185" s="20">
        <f>IF(B185="PAGADO",0,C190)</f>
        <v>0</v>
      </c>
      <c r="AA185" s="187" t="s">
        <v>20</v>
      </c>
      <c r="AB185" s="187"/>
      <c r="AC185" s="187"/>
      <c r="AD185" s="18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88" t="str">
        <f>IF(C190&lt;0,"NO PAGAR","COBRAR")</f>
        <v>COBRAR</v>
      </c>
      <c r="C191" s="18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88" t="str">
        <f>IF(Y190&lt;0,"NO PAGAR","COBRAR")</f>
        <v>COBRAR</v>
      </c>
      <c r="Y191" s="18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80" t="s">
        <v>9</v>
      </c>
      <c r="C192" s="18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0" t="s">
        <v>9</v>
      </c>
      <c r="Y192" s="18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82" t="s">
        <v>7</v>
      </c>
      <c r="F201" s="183"/>
      <c r="G201" s="18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2" t="s">
        <v>7</v>
      </c>
      <c r="AB201" s="183"/>
      <c r="AC201" s="18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82" t="s">
        <v>7</v>
      </c>
      <c r="O203" s="183"/>
      <c r="P203" s="183"/>
      <c r="Q203" s="184"/>
      <c r="R203" s="18">
        <f>SUM(R187:R202)</f>
        <v>0</v>
      </c>
      <c r="S203" s="3"/>
      <c r="V203" s="17"/>
      <c r="X203" s="12"/>
      <c r="Y203" s="10"/>
      <c r="AJ203" s="182" t="s">
        <v>7</v>
      </c>
      <c r="AK203" s="183"/>
      <c r="AL203" s="183"/>
      <c r="AM203" s="18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86" t="s">
        <v>30</v>
      </c>
      <c r="I225" s="186"/>
      <c r="J225" s="186"/>
      <c r="V225" s="17"/>
      <c r="AA225" s="186" t="s">
        <v>31</v>
      </c>
      <c r="AB225" s="186"/>
      <c r="AC225" s="186"/>
    </row>
    <row r="226" spans="2:41">
      <c r="H226" s="186"/>
      <c r="I226" s="186"/>
      <c r="J226" s="186"/>
      <c r="V226" s="17"/>
      <c r="AA226" s="186"/>
      <c r="AB226" s="186"/>
      <c r="AC226" s="18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87" t="s">
        <v>20</v>
      </c>
      <c r="F230" s="187"/>
      <c r="G230" s="187"/>
      <c r="H230" s="187"/>
      <c r="V230" s="17"/>
      <c r="X230" s="23" t="s">
        <v>32</v>
      </c>
      <c r="Y230" s="20">
        <f>IF(B1016="PAGADO",0,C235)</f>
        <v>0</v>
      </c>
      <c r="AA230" s="187" t="s">
        <v>20</v>
      </c>
      <c r="AB230" s="187"/>
      <c r="AC230" s="187"/>
      <c r="AD230" s="18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89" t="str">
        <f>IF(Y235&lt;0,"NO PAGAR","COBRAR'")</f>
        <v>COBRAR'</v>
      </c>
      <c r="Y236" s="18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89" t="str">
        <f>IF(C235&lt;0,"NO PAGAR","COBRAR'")</f>
        <v>COBRAR'</v>
      </c>
      <c r="C237" s="18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80" t="s">
        <v>9</v>
      </c>
      <c r="C238" s="18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0" t="s">
        <v>9</v>
      </c>
      <c r="Y238" s="18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82" t="s">
        <v>7</v>
      </c>
      <c r="F246" s="183"/>
      <c r="G246" s="18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2" t="s">
        <v>7</v>
      </c>
      <c r="AB246" s="183"/>
      <c r="AC246" s="18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82" t="s">
        <v>7</v>
      </c>
      <c r="O248" s="183"/>
      <c r="P248" s="183"/>
      <c r="Q248" s="184"/>
      <c r="R248" s="18">
        <f>SUM(R232:R247)</f>
        <v>0</v>
      </c>
      <c r="S248" s="3"/>
      <c r="V248" s="17"/>
      <c r="X248" s="12"/>
      <c r="Y248" s="10"/>
      <c r="AJ248" s="182" t="s">
        <v>7</v>
      </c>
      <c r="AK248" s="183"/>
      <c r="AL248" s="183"/>
      <c r="AM248" s="18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85" t="s">
        <v>29</v>
      </c>
      <c r="AD271" s="185"/>
      <c r="AE271" s="185"/>
    </row>
    <row r="272" spans="2:31">
      <c r="H272" s="186" t="s">
        <v>28</v>
      </c>
      <c r="I272" s="186"/>
      <c r="J272" s="186"/>
      <c r="V272" s="17"/>
      <c r="AC272" s="185"/>
      <c r="AD272" s="185"/>
      <c r="AE272" s="185"/>
    </row>
    <row r="273" spans="2:41">
      <c r="H273" s="186"/>
      <c r="I273" s="186"/>
      <c r="J273" s="186"/>
      <c r="V273" s="17"/>
      <c r="AC273" s="185"/>
      <c r="AD273" s="185"/>
      <c r="AE273" s="18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87" t="s">
        <v>20</v>
      </c>
      <c r="F277" s="187"/>
      <c r="G277" s="187"/>
      <c r="H277" s="187"/>
      <c r="V277" s="17"/>
      <c r="X277" s="23" t="s">
        <v>282</v>
      </c>
      <c r="Y277" s="20">
        <f>IF(B277="PAGADO",0,C282)</f>
        <v>0</v>
      </c>
      <c r="AA277" s="187" t="s">
        <v>134</v>
      </c>
      <c r="AB277" s="187"/>
      <c r="AC277" s="187"/>
      <c r="AD277" s="18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88" t="str">
        <f>IF(C282&lt;0,"NO PAGAR","COBRAR")</f>
        <v>COBRAR</v>
      </c>
      <c r="C283" s="18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88" t="str">
        <f>IF(Y282&lt;0,"NO PAGAR","COBRAR")</f>
        <v>COBRAR</v>
      </c>
      <c r="Y283" s="18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80" t="s">
        <v>9</v>
      </c>
      <c r="C284" s="18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0" t="s">
        <v>9</v>
      </c>
      <c r="Y284" s="18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82" t="s">
        <v>7</v>
      </c>
      <c r="F293" s="183"/>
      <c r="G293" s="18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2" t="s">
        <v>7</v>
      </c>
      <c r="AB293" s="183"/>
      <c r="AC293" s="18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82" t="s">
        <v>7</v>
      </c>
      <c r="O295" s="183"/>
      <c r="P295" s="183"/>
      <c r="Q295" s="184"/>
      <c r="R295" s="18">
        <f>SUM(R279:R294)</f>
        <v>0</v>
      </c>
      <c r="S295" s="3"/>
      <c r="V295" s="17"/>
      <c r="X295" s="12"/>
      <c r="Y295" s="10"/>
      <c r="AJ295" s="182" t="s">
        <v>7</v>
      </c>
      <c r="AK295" s="183"/>
      <c r="AL295" s="183"/>
      <c r="AM295" s="18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86" t="s">
        <v>30</v>
      </c>
      <c r="I317" s="186"/>
      <c r="J317" s="186"/>
      <c r="V317" s="17"/>
      <c r="AA317" s="186" t="s">
        <v>31</v>
      </c>
      <c r="AB317" s="186"/>
      <c r="AC317" s="186"/>
    </row>
    <row r="318" spans="1:43">
      <c r="H318" s="186"/>
      <c r="I318" s="186"/>
      <c r="J318" s="186"/>
      <c r="V318" s="17"/>
      <c r="AA318" s="186"/>
      <c r="AB318" s="186"/>
      <c r="AC318" s="18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87" t="s">
        <v>20</v>
      </c>
      <c r="F322" s="187"/>
      <c r="G322" s="187"/>
      <c r="H322" s="187"/>
      <c r="V322" s="17"/>
      <c r="X322" s="23" t="s">
        <v>32</v>
      </c>
      <c r="Y322" s="20">
        <f>IF(B1108="PAGADO",0,C327)</f>
        <v>0</v>
      </c>
      <c r="AA322" s="187" t="s">
        <v>20</v>
      </c>
      <c r="AB322" s="187"/>
      <c r="AC322" s="187"/>
      <c r="AD322" s="18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89" t="str">
        <f>IF(Y327&lt;0,"NO PAGAR","COBRAR'")</f>
        <v>COBRAR'</v>
      </c>
      <c r="Y328" s="18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89" t="str">
        <f>IF(C327&lt;0,"NO PAGAR","COBRAR'")</f>
        <v>COBRAR'</v>
      </c>
      <c r="C329" s="18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80" t="s">
        <v>9</v>
      </c>
      <c r="C330" s="18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0" t="s">
        <v>9</v>
      </c>
      <c r="Y330" s="18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82" t="s">
        <v>7</v>
      </c>
      <c r="F338" s="183"/>
      <c r="G338" s="18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2" t="s">
        <v>7</v>
      </c>
      <c r="AB338" s="183"/>
      <c r="AC338" s="18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82" t="s">
        <v>7</v>
      </c>
      <c r="O340" s="183"/>
      <c r="P340" s="183"/>
      <c r="Q340" s="184"/>
      <c r="R340" s="18">
        <f>SUM(R324:R339)</f>
        <v>0</v>
      </c>
      <c r="S340" s="3"/>
      <c r="V340" s="17"/>
      <c r="X340" s="12"/>
      <c r="Y340" s="10"/>
      <c r="AJ340" s="182" t="s">
        <v>7</v>
      </c>
      <c r="AK340" s="183"/>
      <c r="AL340" s="183"/>
      <c r="AM340" s="18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85" t="s">
        <v>29</v>
      </c>
      <c r="AD364" s="185"/>
      <c r="AE364" s="185"/>
    </row>
    <row r="365" spans="8:31">
      <c r="H365" s="186" t="s">
        <v>28</v>
      </c>
      <c r="I365" s="186"/>
      <c r="J365" s="186"/>
      <c r="V365" s="17"/>
      <c r="AC365" s="185"/>
      <c r="AD365" s="185"/>
      <c r="AE365" s="185"/>
    </row>
    <row r="366" spans="8:31">
      <c r="H366" s="186"/>
      <c r="I366" s="186"/>
      <c r="J366" s="186"/>
      <c r="V366" s="17"/>
      <c r="AC366" s="185"/>
      <c r="AD366" s="185"/>
      <c r="AE366" s="18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87" t="s">
        <v>20</v>
      </c>
      <c r="F370" s="187"/>
      <c r="G370" s="187"/>
      <c r="H370" s="187"/>
      <c r="V370" s="17"/>
      <c r="X370" s="23" t="s">
        <v>32</v>
      </c>
      <c r="Y370" s="20">
        <f>IF(B370="PAGADO",0,C375)</f>
        <v>0</v>
      </c>
      <c r="AA370" s="187" t="s">
        <v>20</v>
      </c>
      <c r="AB370" s="187"/>
      <c r="AC370" s="187"/>
      <c r="AD370" s="18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88" t="str">
        <f>IF(C375&lt;0,"NO PAGAR","COBRAR")</f>
        <v>COBRAR</v>
      </c>
      <c r="C376" s="18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8" t="str">
        <f>IF(Y375&lt;0,"NO PAGAR","COBRAR")</f>
        <v>COBRAR</v>
      </c>
      <c r="Y376" s="18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80" t="s">
        <v>9</v>
      </c>
      <c r="C377" s="18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0" t="s">
        <v>9</v>
      </c>
      <c r="Y377" s="18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82" t="s">
        <v>7</v>
      </c>
      <c r="F386" s="183"/>
      <c r="G386" s="18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2" t="s">
        <v>7</v>
      </c>
      <c r="AB386" s="183"/>
      <c r="AC386" s="18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82" t="s">
        <v>7</v>
      </c>
      <c r="O388" s="183"/>
      <c r="P388" s="183"/>
      <c r="Q388" s="184"/>
      <c r="R388" s="18">
        <f>SUM(R372:R387)</f>
        <v>0</v>
      </c>
      <c r="S388" s="3"/>
      <c r="V388" s="17"/>
      <c r="X388" s="12"/>
      <c r="Y388" s="10"/>
      <c r="AJ388" s="182" t="s">
        <v>7</v>
      </c>
      <c r="AK388" s="183"/>
      <c r="AL388" s="183"/>
      <c r="AM388" s="18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86" t="s">
        <v>30</v>
      </c>
      <c r="I410" s="186"/>
      <c r="J410" s="186"/>
      <c r="V410" s="17"/>
      <c r="AA410" s="186" t="s">
        <v>31</v>
      </c>
      <c r="AB410" s="186"/>
      <c r="AC410" s="186"/>
    </row>
    <row r="411" spans="1:43">
      <c r="H411" s="186"/>
      <c r="I411" s="186"/>
      <c r="J411" s="186"/>
      <c r="V411" s="17"/>
      <c r="AA411" s="186"/>
      <c r="AB411" s="186"/>
      <c r="AC411" s="18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87" t="s">
        <v>20</v>
      </c>
      <c r="F415" s="187"/>
      <c r="G415" s="187"/>
      <c r="H415" s="187"/>
      <c r="V415" s="17"/>
      <c r="X415" s="23" t="s">
        <v>156</v>
      </c>
      <c r="Y415" s="20">
        <f>IF(B1201="PAGADO",0,C420)</f>
        <v>0</v>
      </c>
      <c r="AA415" s="187" t="s">
        <v>860</v>
      </c>
      <c r="AB415" s="187"/>
      <c r="AC415" s="187"/>
      <c r="AD415" s="18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9" t="str">
        <f>IF(Y420&lt;0,"NO PAGAR","COBRAR'")</f>
        <v>COBRAR'</v>
      </c>
      <c r="Y421" s="18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89" t="str">
        <f>IF(C420&lt;0,"NO PAGAR","COBRAR'")</f>
        <v>COBRAR'</v>
      </c>
      <c r="C422" s="18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0" t="s">
        <v>9</v>
      </c>
      <c r="C423" s="18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0" t="s">
        <v>9</v>
      </c>
      <c r="Y423" s="18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82" t="s">
        <v>7</v>
      </c>
      <c r="F431" s="183"/>
      <c r="G431" s="18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2" t="s">
        <v>7</v>
      </c>
      <c r="AB431" s="183"/>
      <c r="AC431" s="18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82" t="s">
        <v>7</v>
      </c>
      <c r="O433" s="183"/>
      <c r="P433" s="183"/>
      <c r="Q433" s="184"/>
      <c r="R433" s="18">
        <f>SUM(R417:R432)</f>
        <v>0</v>
      </c>
      <c r="S433" s="3"/>
      <c r="V433" s="17"/>
      <c r="X433" s="12"/>
      <c r="Y433" s="10"/>
      <c r="AJ433" s="182" t="s">
        <v>7</v>
      </c>
      <c r="AK433" s="183"/>
      <c r="AL433" s="183"/>
      <c r="AM433" s="18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85" t="s">
        <v>29</v>
      </c>
      <c r="AD454" s="185"/>
      <c r="AE454" s="185"/>
    </row>
    <row r="455" spans="2:41">
      <c r="H455" s="186" t="s">
        <v>28</v>
      </c>
      <c r="I455" s="186"/>
      <c r="J455" s="186"/>
      <c r="V455" s="17"/>
      <c r="AC455" s="185"/>
      <c r="AD455" s="185"/>
      <c r="AE455" s="185"/>
    </row>
    <row r="456" spans="2:41">
      <c r="H456" s="186"/>
      <c r="I456" s="186"/>
      <c r="J456" s="186"/>
      <c r="V456" s="17"/>
      <c r="AC456" s="185"/>
      <c r="AD456" s="185"/>
      <c r="AE456" s="18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87" t="s">
        <v>20</v>
      </c>
      <c r="F460" s="187"/>
      <c r="G460" s="187"/>
      <c r="H460" s="187"/>
      <c r="V460" s="17"/>
      <c r="X460" s="23" t="s">
        <v>32</v>
      </c>
      <c r="Y460" s="20">
        <f>IF(B460="PAGADO",0,C465)</f>
        <v>0</v>
      </c>
      <c r="AA460" s="187" t="s">
        <v>921</v>
      </c>
      <c r="AB460" s="187"/>
      <c r="AC460" s="187"/>
      <c r="AD460" s="18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88" t="str">
        <f>IF(C465&lt;0,"NO PAGAR","COBRAR")</f>
        <v>COBRAR</v>
      </c>
      <c r="C466" s="18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8" t="str">
        <f>IF(Y465&lt;0,"NO PAGAR","COBRAR")</f>
        <v>COBRAR</v>
      </c>
      <c r="Y466" s="18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80" t="s">
        <v>9</v>
      </c>
      <c r="C467" s="18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0" t="s">
        <v>9</v>
      </c>
      <c r="Y467" s="18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82" t="s">
        <v>7</v>
      </c>
      <c r="F476" s="183"/>
      <c r="G476" s="18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2" t="s">
        <v>7</v>
      </c>
      <c r="AB476" s="183"/>
      <c r="AC476" s="18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82" t="s">
        <v>7</v>
      </c>
      <c r="O478" s="183"/>
      <c r="P478" s="183"/>
      <c r="Q478" s="184"/>
      <c r="R478" s="18">
        <f>SUM(R462:R477)</f>
        <v>0</v>
      </c>
      <c r="S478" s="3"/>
      <c r="V478" s="17"/>
      <c r="X478" s="12"/>
      <c r="Y478" s="10"/>
      <c r="AJ478" s="182" t="s">
        <v>7</v>
      </c>
      <c r="AK478" s="183"/>
      <c r="AL478" s="183"/>
      <c r="AM478" s="18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86" t="s">
        <v>30</v>
      </c>
      <c r="I500" s="186"/>
      <c r="J500" s="186"/>
      <c r="V500" s="17"/>
      <c r="AA500" s="186" t="s">
        <v>31</v>
      </c>
      <c r="AB500" s="186"/>
      <c r="AC500" s="186"/>
    </row>
    <row r="501" spans="1:43">
      <c r="H501" s="186"/>
      <c r="I501" s="186"/>
      <c r="J501" s="186"/>
      <c r="V501" s="17"/>
      <c r="AA501" s="186"/>
      <c r="AB501" s="186"/>
      <c r="AC501" s="18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87" t="s">
        <v>991</v>
      </c>
      <c r="F505" s="187"/>
      <c r="G505" s="187"/>
      <c r="H505" s="187"/>
      <c r="V505" s="17"/>
      <c r="X505" s="23" t="s">
        <v>156</v>
      </c>
      <c r="Y505" s="20">
        <f>IF(B505="PAGADO",0,C510)</f>
        <v>0</v>
      </c>
      <c r="AA505" s="187" t="s">
        <v>20</v>
      </c>
      <c r="AB505" s="187"/>
      <c r="AC505" s="187"/>
      <c r="AD505" s="18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9" t="str">
        <f>IF(Y510&lt;0,"NO PAGAR","COBRAR'")</f>
        <v>COBRAR'</v>
      </c>
      <c r="Y511" s="18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89" t="s">
        <v>993</v>
      </c>
      <c r="C512" s="18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80" t="s">
        <v>9</v>
      </c>
      <c r="C513" s="18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0" t="s">
        <v>9</v>
      </c>
      <c r="Y513" s="18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82" t="s">
        <v>7</v>
      </c>
      <c r="F521" s="183"/>
      <c r="G521" s="18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2" t="s">
        <v>7</v>
      </c>
      <c r="AB521" s="183"/>
      <c r="AC521" s="18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82" t="s">
        <v>7</v>
      </c>
      <c r="O523" s="183"/>
      <c r="P523" s="183"/>
      <c r="Q523" s="184"/>
      <c r="R523" s="18">
        <f>SUM(R507:R522)</f>
        <v>0</v>
      </c>
      <c r="S523" s="3"/>
      <c r="V523" s="17"/>
      <c r="X523" s="12"/>
      <c r="Y523" s="10"/>
      <c r="AJ523" s="182" t="s">
        <v>7</v>
      </c>
      <c r="AK523" s="183"/>
      <c r="AL523" s="183"/>
      <c r="AM523" s="18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5" t="s">
        <v>29</v>
      </c>
      <c r="AD546" s="185"/>
      <c r="AE546" s="185"/>
    </row>
    <row r="547" spans="2:41">
      <c r="H547" s="186" t="s">
        <v>28</v>
      </c>
      <c r="I547" s="186"/>
      <c r="J547" s="186"/>
      <c r="V547" s="17"/>
      <c r="AC547" s="185"/>
      <c r="AD547" s="185"/>
      <c r="AE547" s="185"/>
    </row>
    <row r="548" spans="2:41">
      <c r="H548" s="186"/>
      <c r="I548" s="186"/>
      <c r="J548" s="186"/>
      <c r="V548" s="17"/>
      <c r="AC548" s="185"/>
      <c r="AD548" s="185"/>
      <c r="AE548" s="18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87" t="s">
        <v>20</v>
      </c>
      <c r="F552" s="187"/>
      <c r="G552" s="187"/>
      <c r="H552" s="187"/>
      <c r="V552" s="17"/>
      <c r="X552" s="23" t="s">
        <v>32</v>
      </c>
      <c r="Y552" s="20">
        <f>IF(B552="PAGADO",0,C557)</f>
        <v>0</v>
      </c>
      <c r="AA552" s="187" t="s">
        <v>20</v>
      </c>
      <c r="AB552" s="187"/>
      <c r="AC552" s="187"/>
      <c r="AD552" s="18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88" t="str">
        <f>IF(C557&lt;0,"NO PAGAR","COBRAR")</f>
        <v>COBRAR</v>
      </c>
      <c r="C558" s="18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8" t="str">
        <f>IF(Y557&lt;0,"NO PAGAR","COBRAR")</f>
        <v>COBRAR</v>
      </c>
      <c r="Y558" s="18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0" t="s">
        <v>9</v>
      </c>
      <c r="C559" s="18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0" t="s">
        <v>9</v>
      </c>
      <c r="Y559" s="18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82" t="s">
        <v>7</v>
      </c>
      <c r="F568" s="183"/>
      <c r="G568" s="18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2" t="s">
        <v>7</v>
      </c>
      <c r="AB568" s="183"/>
      <c r="AC568" s="18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82" t="s">
        <v>7</v>
      </c>
      <c r="O570" s="183"/>
      <c r="P570" s="183"/>
      <c r="Q570" s="184"/>
      <c r="R570" s="18">
        <f>SUM(R554:R569)</f>
        <v>0</v>
      </c>
      <c r="S570" s="3"/>
      <c r="V570" s="17"/>
      <c r="X570" s="12"/>
      <c r="Y570" s="10"/>
      <c r="AJ570" s="182" t="s">
        <v>7</v>
      </c>
      <c r="AK570" s="183"/>
      <c r="AL570" s="183"/>
      <c r="AM570" s="18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86" t="s">
        <v>30</v>
      </c>
      <c r="I592" s="186"/>
      <c r="J592" s="186"/>
      <c r="V592" s="17"/>
      <c r="AA592" s="186" t="s">
        <v>31</v>
      </c>
      <c r="AB592" s="186"/>
      <c r="AC592" s="186"/>
    </row>
    <row r="593" spans="2:41">
      <c r="H593" s="186"/>
      <c r="I593" s="186"/>
      <c r="J593" s="186"/>
      <c r="V593" s="17"/>
      <c r="AA593" s="186"/>
      <c r="AB593" s="186"/>
      <c r="AC593" s="18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87" t="s">
        <v>20</v>
      </c>
      <c r="F597" s="187"/>
      <c r="G597" s="187"/>
      <c r="H597" s="187"/>
      <c r="V597" s="17"/>
      <c r="X597" s="23" t="s">
        <v>32</v>
      </c>
      <c r="Y597" s="20">
        <f>IF(B1397="PAGADO",0,C602)</f>
        <v>0</v>
      </c>
      <c r="AA597" s="187" t="s">
        <v>20</v>
      </c>
      <c r="AB597" s="187"/>
      <c r="AC597" s="187"/>
      <c r="AD597" s="18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89" t="str">
        <f>IF(Y602&lt;0,"NO PAGAR","COBRAR'")</f>
        <v>COBRAR'</v>
      </c>
      <c r="Y603" s="18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89" t="str">
        <f>IF(C602&lt;0,"NO PAGAR","COBRAR'")</f>
        <v>COBRAR'</v>
      </c>
      <c r="C604" s="18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80" t="s">
        <v>9</v>
      </c>
      <c r="C605" s="18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0" t="s">
        <v>9</v>
      </c>
      <c r="Y605" s="18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82" t="s">
        <v>7</v>
      </c>
      <c r="F613" s="183"/>
      <c r="G613" s="18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2" t="s">
        <v>7</v>
      </c>
      <c r="AB613" s="183"/>
      <c r="AC613" s="18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82" t="s">
        <v>7</v>
      </c>
      <c r="O615" s="183"/>
      <c r="P615" s="183"/>
      <c r="Q615" s="184"/>
      <c r="R615" s="18">
        <f>SUM(R599:R614)</f>
        <v>0</v>
      </c>
      <c r="S615" s="3"/>
      <c r="V615" s="17"/>
      <c r="X615" s="12"/>
      <c r="Y615" s="10"/>
      <c r="AJ615" s="182" t="s">
        <v>7</v>
      </c>
      <c r="AK615" s="183"/>
      <c r="AL615" s="183"/>
      <c r="AM615" s="18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85" t="s">
        <v>29</v>
      </c>
      <c r="AD639" s="185"/>
      <c r="AE639" s="185"/>
    </row>
    <row r="640" spans="2:31">
      <c r="H640" s="186" t="s">
        <v>28</v>
      </c>
      <c r="I640" s="186"/>
      <c r="J640" s="186"/>
      <c r="V640" s="17"/>
      <c r="AC640" s="185"/>
      <c r="AD640" s="185"/>
      <c r="AE640" s="185"/>
    </row>
    <row r="641" spans="2:41">
      <c r="H641" s="186"/>
      <c r="I641" s="186"/>
      <c r="J641" s="186"/>
      <c r="V641" s="17"/>
      <c r="AC641" s="185"/>
      <c r="AD641" s="185"/>
      <c r="AE641" s="18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87" t="s">
        <v>20</v>
      </c>
      <c r="F645" s="187"/>
      <c r="G645" s="187"/>
      <c r="H645" s="187"/>
      <c r="V645" s="17"/>
      <c r="X645" s="23" t="s">
        <v>32</v>
      </c>
      <c r="Y645" s="20">
        <f>IF(B645="PAGADO",0,C650)</f>
        <v>0</v>
      </c>
      <c r="AA645" s="187" t="s">
        <v>20</v>
      </c>
      <c r="AB645" s="187"/>
      <c r="AC645" s="187"/>
      <c r="AD645" s="18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88" t="str">
        <f>IF(C650&lt;0,"NO PAGAR","COBRAR")</f>
        <v>COBRAR</v>
      </c>
      <c r="C651" s="18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8" t="str">
        <f>IF(Y650&lt;0,"NO PAGAR","COBRAR")</f>
        <v>COBRAR</v>
      </c>
      <c r="Y651" s="18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80" t="s">
        <v>9</v>
      </c>
      <c r="C652" s="18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0" t="s">
        <v>9</v>
      </c>
      <c r="Y652" s="18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82" t="s">
        <v>7</v>
      </c>
      <c r="F661" s="183"/>
      <c r="G661" s="18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2" t="s">
        <v>7</v>
      </c>
      <c r="AB661" s="183"/>
      <c r="AC661" s="184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82" t="s">
        <v>7</v>
      </c>
      <c r="O663" s="183"/>
      <c r="P663" s="183"/>
      <c r="Q663" s="184"/>
      <c r="R663" s="18">
        <f>SUM(R647:R662)</f>
        <v>0</v>
      </c>
      <c r="S663" s="3"/>
      <c r="V663" s="17"/>
      <c r="X663" s="12"/>
      <c r="Y663" s="10"/>
      <c r="AJ663" s="182" t="s">
        <v>7</v>
      </c>
      <c r="AK663" s="183"/>
      <c r="AL663" s="183"/>
      <c r="AM663" s="18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86" t="s">
        <v>30</v>
      </c>
      <c r="I685" s="186"/>
      <c r="J685" s="186"/>
      <c r="V685" s="17"/>
      <c r="AA685" s="186" t="s">
        <v>31</v>
      </c>
      <c r="AB685" s="186"/>
      <c r="AC685" s="186"/>
    </row>
    <row r="686" spans="1:43">
      <c r="H686" s="186"/>
      <c r="I686" s="186"/>
      <c r="J686" s="186"/>
      <c r="V686" s="17"/>
      <c r="AA686" s="186"/>
      <c r="AB686" s="186"/>
      <c r="AC686" s="186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0</v>
      </c>
      <c r="E690" s="187" t="s">
        <v>20</v>
      </c>
      <c r="F690" s="187"/>
      <c r="G690" s="187"/>
      <c r="H690" s="187"/>
      <c r="V690" s="17"/>
      <c r="X690" s="23" t="s">
        <v>32</v>
      </c>
      <c r="Y690" s="20">
        <f>IF(B1490="PAGADO",0,C695)</f>
        <v>0</v>
      </c>
      <c r="AA690" s="187" t="s">
        <v>20</v>
      </c>
      <c r="AB690" s="187"/>
      <c r="AC690" s="187"/>
      <c r="AD690" s="187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89" t="str">
        <f>IF(Y695&lt;0,"NO PAGAR","COBRAR'")</f>
        <v>COBRAR'</v>
      </c>
      <c r="Y696" s="189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89" t="str">
        <f>IF(C695&lt;0,"NO PAGAR","COBRAR'")</f>
        <v>COBRAR'</v>
      </c>
      <c r="C697" s="189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80" t="s">
        <v>9</v>
      </c>
      <c r="C698" s="181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80" t="s">
        <v>9</v>
      </c>
      <c r="Y698" s="181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82" t="s">
        <v>7</v>
      </c>
      <c r="F706" s="183"/>
      <c r="G706" s="184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82" t="s">
        <v>7</v>
      </c>
      <c r="AB706" s="183"/>
      <c r="AC706" s="184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82" t="s">
        <v>7</v>
      </c>
      <c r="O708" s="183"/>
      <c r="P708" s="183"/>
      <c r="Q708" s="184"/>
      <c r="R708" s="18">
        <f>SUM(R692:R707)</f>
        <v>0</v>
      </c>
      <c r="S708" s="3"/>
      <c r="V708" s="17"/>
      <c r="X708" s="12"/>
      <c r="Y708" s="10"/>
      <c r="AJ708" s="182" t="s">
        <v>7</v>
      </c>
      <c r="AK708" s="183"/>
      <c r="AL708" s="183"/>
      <c r="AM708" s="184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85" t="s">
        <v>29</v>
      </c>
      <c r="AD732" s="185"/>
      <c r="AE732" s="185"/>
    </row>
    <row r="733" spans="8:31">
      <c r="H733" s="186" t="s">
        <v>28</v>
      </c>
      <c r="I733" s="186"/>
      <c r="J733" s="186"/>
      <c r="V733" s="17"/>
      <c r="AC733" s="185"/>
      <c r="AD733" s="185"/>
      <c r="AE733" s="185"/>
    </row>
    <row r="734" spans="8:31">
      <c r="H734" s="186"/>
      <c r="I734" s="186"/>
      <c r="J734" s="186"/>
      <c r="V734" s="17"/>
      <c r="AC734" s="185"/>
      <c r="AD734" s="185"/>
      <c r="AE734" s="185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0</v>
      </c>
      <c r="E738" s="187" t="s">
        <v>20</v>
      </c>
      <c r="F738" s="187"/>
      <c r="G738" s="187"/>
      <c r="H738" s="187"/>
      <c r="V738" s="17"/>
      <c r="X738" s="23" t="s">
        <v>32</v>
      </c>
      <c r="Y738" s="20">
        <f>IF(B738="PAGADO",0,C743)</f>
        <v>0</v>
      </c>
      <c r="AA738" s="187" t="s">
        <v>20</v>
      </c>
      <c r="AB738" s="187"/>
      <c r="AC738" s="187"/>
      <c r="AD738" s="187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88" t="str">
        <f>IF(C743&lt;0,"NO PAGAR","COBRAR")</f>
        <v>COBRAR</v>
      </c>
      <c r="C744" s="188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88" t="str">
        <f>IF(Y743&lt;0,"NO PAGAR","COBRAR")</f>
        <v>COBRAR</v>
      </c>
      <c r="Y744" s="18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80" t="s">
        <v>9</v>
      </c>
      <c r="C745" s="18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80" t="s">
        <v>9</v>
      </c>
      <c r="Y745" s="18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82" t="s">
        <v>7</v>
      </c>
      <c r="F754" s="183"/>
      <c r="G754" s="184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82" t="s">
        <v>7</v>
      </c>
      <c r="AB754" s="183"/>
      <c r="AC754" s="184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82" t="s">
        <v>7</v>
      </c>
      <c r="O756" s="183"/>
      <c r="P756" s="183"/>
      <c r="Q756" s="184"/>
      <c r="R756" s="18">
        <f>SUM(R740:R755)</f>
        <v>0</v>
      </c>
      <c r="S756" s="3"/>
      <c r="V756" s="17"/>
      <c r="X756" s="12"/>
      <c r="Y756" s="10"/>
      <c r="AJ756" s="182" t="s">
        <v>7</v>
      </c>
      <c r="AK756" s="183"/>
      <c r="AL756" s="183"/>
      <c r="AM756" s="184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86" t="s">
        <v>30</v>
      </c>
      <c r="I778" s="186"/>
      <c r="J778" s="186"/>
      <c r="V778" s="17"/>
      <c r="AA778" s="186" t="s">
        <v>31</v>
      </c>
      <c r="AB778" s="186"/>
      <c r="AC778" s="186"/>
    </row>
    <row r="779" spans="1:43">
      <c r="H779" s="186"/>
      <c r="I779" s="186"/>
      <c r="J779" s="186"/>
      <c r="V779" s="17"/>
      <c r="AA779" s="186"/>
      <c r="AB779" s="186"/>
      <c r="AC779" s="186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0</v>
      </c>
      <c r="E783" s="187" t="s">
        <v>20</v>
      </c>
      <c r="F783" s="187"/>
      <c r="G783" s="187"/>
      <c r="H783" s="187"/>
      <c r="V783" s="17"/>
      <c r="X783" s="23" t="s">
        <v>32</v>
      </c>
      <c r="Y783" s="20">
        <f>IF(B1583="PAGADO",0,C788)</f>
        <v>0</v>
      </c>
      <c r="AA783" s="187" t="s">
        <v>20</v>
      </c>
      <c r="AB783" s="187"/>
      <c r="AC783" s="187"/>
      <c r="AD783" s="187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89" t="str">
        <f>IF(Y788&lt;0,"NO PAGAR","COBRAR'")</f>
        <v>COBRAR'</v>
      </c>
      <c r="Y789" s="189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89" t="str">
        <f>IF(C788&lt;0,"NO PAGAR","COBRAR'")</f>
        <v>COBRAR'</v>
      </c>
      <c r="C790" s="18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80" t="s">
        <v>9</v>
      </c>
      <c r="C791" s="181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80" t="s">
        <v>9</v>
      </c>
      <c r="Y791" s="181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82" t="s">
        <v>7</v>
      </c>
      <c r="F799" s="183"/>
      <c r="G799" s="184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82" t="s">
        <v>7</v>
      </c>
      <c r="AB799" s="183"/>
      <c r="AC799" s="184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82" t="s">
        <v>7</v>
      </c>
      <c r="O801" s="183"/>
      <c r="P801" s="183"/>
      <c r="Q801" s="184"/>
      <c r="R801" s="18">
        <f>SUM(R785:R800)</f>
        <v>0</v>
      </c>
      <c r="S801" s="3"/>
      <c r="V801" s="17"/>
      <c r="X801" s="12"/>
      <c r="Y801" s="10"/>
      <c r="AJ801" s="182" t="s">
        <v>7</v>
      </c>
      <c r="AK801" s="183"/>
      <c r="AL801" s="183"/>
      <c r="AM801" s="184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85" t="s">
        <v>29</v>
      </c>
      <c r="AD825" s="185"/>
      <c r="AE825" s="185"/>
    </row>
    <row r="826" spans="2:41">
      <c r="H826" s="186" t="s">
        <v>28</v>
      </c>
      <c r="I826" s="186"/>
      <c r="J826" s="186"/>
      <c r="V826" s="17"/>
      <c r="AC826" s="185"/>
      <c r="AD826" s="185"/>
      <c r="AE826" s="185"/>
    </row>
    <row r="827" spans="2:41">
      <c r="H827" s="186"/>
      <c r="I827" s="186"/>
      <c r="J827" s="186"/>
      <c r="V827" s="17"/>
      <c r="AC827" s="185"/>
      <c r="AD827" s="185"/>
      <c r="AE827" s="185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0</v>
      </c>
      <c r="E831" s="187" t="s">
        <v>20</v>
      </c>
      <c r="F831" s="187"/>
      <c r="G831" s="187"/>
      <c r="H831" s="187"/>
      <c r="V831" s="17"/>
      <c r="X831" s="23" t="s">
        <v>32</v>
      </c>
      <c r="Y831" s="20">
        <f>IF(B831="PAGADO",0,C836)</f>
        <v>0</v>
      </c>
      <c r="AA831" s="187" t="s">
        <v>20</v>
      </c>
      <c r="AB831" s="187"/>
      <c r="AC831" s="187"/>
      <c r="AD831" s="187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88" t="str">
        <f>IF(C836&lt;0,"NO PAGAR","COBRAR")</f>
        <v>COBRAR</v>
      </c>
      <c r="C837" s="188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88" t="str">
        <f>IF(Y836&lt;0,"NO PAGAR","COBRAR")</f>
        <v>COBRAR</v>
      </c>
      <c r="Y837" s="188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80" t="s">
        <v>9</v>
      </c>
      <c r="C838" s="181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80" t="s">
        <v>9</v>
      </c>
      <c r="Y838" s="181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82" t="s">
        <v>7</v>
      </c>
      <c r="F847" s="183"/>
      <c r="G847" s="184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82" t="s">
        <v>7</v>
      </c>
      <c r="AB847" s="183"/>
      <c r="AC847" s="184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82" t="s">
        <v>7</v>
      </c>
      <c r="O849" s="183"/>
      <c r="P849" s="183"/>
      <c r="Q849" s="184"/>
      <c r="R849" s="18">
        <f>SUM(R833:R848)</f>
        <v>0</v>
      </c>
      <c r="S849" s="3"/>
      <c r="V849" s="17"/>
      <c r="X849" s="12"/>
      <c r="Y849" s="10"/>
      <c r="AJ849" s="182" t="s">
        <v>7</v>
      </c>
      <c r="AK849" s="183"/>
      <c r="AL849" s="183"/>
      <c r="AM849" s="184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86" t="s">
        <v>30</v>
      </c>
      <c r="I871" s="186"/>
      <c r="J871" s="186"/>
      <c r="V871" s="17"/>
      <c r="AA871" s="186" t="s">
        <v>31</v>
      </c>
      <c r="AB871" s="186"/>
      <c r="AC871" s="186"/>
    </row>
    <row r="872" spans="1:43">
      <c r="H872" s="186"/>
      <c r="I872" s="186"/>
      <c r="J872" s="186"/>
      <c r="V872" s="17"/>
      <c r="AA872" s="186"/>
      <c r="AB872" s="186"/>
      <c r="AC872" s="186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0</v>
      </c>
      <c r="E876" s="187" t="s">
        <v>20</v>
      </c>
      <c r="F876" s="187"/>
      <c r="G876" s="187"/>
      <c r="H876" s="187"/>
      <c r="V876" s="17"/>
      <c r="X876" s="23" t="s">
        <v>32</v>
      </c>
      <c r="Y876" s="20">
        <f>IF(B1676="PAGADO",0,C881)</f>
        <v>0</v>
      </c>
      <c r="AA876" s="187" t="s">
        <v>20</v>
      </c>
      <c r="AB876" s="187"/>
      <c r="AC876" s="187"/>
      <c r="AD876" s="187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89" t="str">
        <f>IF(Y881&lt;0,"NO PAGAR","COBRAR'")</f>
        <v>COBRAR'</v>
      </c>
      <c r="Y882" s="189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89" t="str">
        <f>IF(C881&lt;0,"NO PAGAR","COBRAR'")</f>
        <v>COBRAR'</v>
      </c>
      <c r="C883" s="18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80" t="s">
        <v>9</v>
      </c>
      <c r="C884" s="181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80" t="s">
        <v>9</v>
      </c>
      <c r="Y884" s="181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82" t="s">
        <v>7</v>
      </c>
      <c r="F892" s="183"/>
      <c r="G892" s="184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82" t="s">
        <v>7</v>
      </c>
      <c r="AB892" s="183"/>
      <c r="AC892" s="184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82" t="s">
        <v>7</v>
      </c>
      <c r="O894" s="183"/>
      <c r="P894" s="183"/>
      <c r="Q894" s="184"/>
      <c r="R894" s="18">
        <f>SUM(R878:R893)</f>
        <v>0</v>
      </c>
      <c r="S894" s="3"/>
      <c r="V894" s="17"/>
      <c r="X894" s="12"/>
      <c r="Y894" s="10"/>
      <c r="AJ894" s="182" t="s">
        <v>7</v>
      </c>
      <c r="AK894" s="183"/>
      <c r="AL894" s="183"/>
      <c r="AM894" s="184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85" t="s">
        <v>29</v>
      </c>
      <c r="AD919" s="185"/>
      <c r="AE919" s="185"/>
    </row>
    <row r="920" spans="2:41">
      <c r="H920" s="186" t="s">
        <v>28</v>
      </c>
      <c r="I920" s="186"/>
      <c r="J920" s="186"/>
      <c r="V920" s="17"/>
      <c r="AC920" s="185"/>
      <c r="AD920" s="185"/>
      <c r="AE920" s="185"/>
    </row>
    <row r="921" spans="2:41">
      <c r="H921" s="186"/>
      <c r="I921" s="186"/>
      <c r="J921" s="186"/>
      <c r="V921" s="17"/>
      <c r="AC921" s="185"/>
      <c r="AD921" s="185"/>
      <c r="AE921" s="185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0</v>
      </c>
      <c r="E925" s="187" t="s">
        <v>20</v>
      </c>
      <c r="F925" s="187"/>
      <c r="G925" s="187"/>
      <c r="H925" s="187"/>
      <c r="V925" s="17"/>
      <c r="X925" s="23" t="s">
        <v>32</v>
      </c>
      <c r="Y925" s="20">
        <f>IF(B925="PAGADO",0,C930)</f>
        <v>0</v>
      </c>
      <c r="AA925" s="187" t="s">
        <v>20</v>
      </c>
      <c r="AB925" s="187"/>
      <c r="AC925" s="187"/>
      <c r="AD925" s="187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88" t="str">
        <f>IF(C930&lt;0,"NO PAGAR","COBRAR")</f>
        <v>COBRAR</v>
      </c>
      <c r="C931" s="188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88" t="str">
        <f>IF(Y930&lt;0,"NO PAGAR","COBRAR")</f>
        <v>COBRAR</v>
      </c>
      <c r="Y931" s="188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80" t="s">
        <v>9</v>
      </c>
      <c r="C932" s="181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80" t="s">
        <v>9</v>
      </c>
      <c r="Y932" s="181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82" t="s">
        <v>7</v>
      </c>
      <c r="F941" s="183"/>
      <c r="G941" s="184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82" t="s">
        <v>7</v>
      </c>
      <c r="AB941" s="183"/>
      <c r="AC941" s="184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82" t="s">
        <v>7</v>
      </c>
      <c r="O943" s="183"/>
      <c r="P943" s="183"/>
      <c r="Q943" s="184"/>
      <c r="R943" s="18">
        <f>SUM(R927:R942)</f>
        <v>0</v>
      </c>
      <c r="S943" s="3"/>
      <c r="V943" s="17"/>
      <c r="X943" s="12"/>
      <c r="Y943" s="10"/>
      <c r="AJ943" s="182" t="s">
        <v>7</v>
      </c>
      <c r="AK943" s="183"/>
      <c r="AL943" s="183"/>
      <c r="AM943" s="184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86" t="s">
        <v>30</v>
      </c>
      <c r="I965" s="186"/>
      <c r="J965" s="186"/>
      <c r="V965" s="17"/>
      <c r="AA965" s="186" t="s">
        <v>31</v>
      </c>
      <c r="AB965" s="186"/>
      <c r="AC965" s="186"/>
    </row>
    <row r="966" spans="1:43">
      <c r="H966" s="186"/>
      <c r="I966" s="186"/>
      <c r="J966" s="186"/>
      <c r="V966" s="17"/>
      <c r="AA966" s="186"/>
      <c r="AB966" s="186"/>
      <c r="AC966" s="186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0</v>
      </c>
      <c r="E970" s="187" t="s">
        <v>20</v>
      </c>
      <c r="F970" s="187"/>
      <c r="G970" s="187"/>
      <c r="H970" s="187"/>
      <c r="V970" s="17"/>
      <c r="X970" s="23" t="s">
        <v>32</v>
      </c>
      <c r="Y970" s="20">
        <f>IF(B1770="PAGADO",0,C975)</f>
        <v>0</v>
      </c>
      <c r="AA970" s="187" t="s">
        <v>20</v>
      </c>
      <c r="AB970" s="187"/>
      <c r="AC970" s="187"/>
      <c r="AD970" s="187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89" t="str">
        <f>IF(Y975&lt;0,"NO PAGAR","COBRAR'")</f>
        <v>COBRAR'</v>
      </c>
      <c r="Y976" s="189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89" t="str">
        <f>IF(C975&lt;0,"NO PAGAR","COBRAR'")</f>
        <v>COBRAR'</v>
      </c>
      <c r="C977" s="18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80" t="s">
        <v>9</v>
      </c>
      <c r="C978" s="181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80" t="s">
        <v>9</v>
      </c>
      <c r="Y978" s="181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82" t="s">
        <v>7</v>
      </c>
      <c r="F986" s="183"/>
      <c r="G986" s="184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82" t="s">
        <v>7</v>
      </c>
      <c r="AB986" s="183"/>
      <c r="AC986" s="184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82" t="s">
        <v>7</v>
      </c>
      <c r="O988" s="183"/>
      <c r="P988" s="183"/>
      <c r="Q988" s="184"/>
      <c r="R988" s="18">
        <f>SUM(R972:R987)</f>
        <v>0</v>
      </c>
      <c r="S988" s="3"/>
      <c r="V988" s="17"/>
      <c r="X988" s="12"/>
      <c r="Y988" s="10"/>
      <c r="AJ988" s="182" t="s">
        <v>7</v>
      </c>
      <c r="AK988" s="183"/>
      <c r="AL988" s="183"/>
      <c r="AM988" s="184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85" t="s">
        <v>29</v>
      </c>
      <c r="AD1012" s="185"/>
      <c r="AE1012" s="185"/>
    </row>
    <row r="1013" spans="2:41">
      <c r="H1013" s="186" t="s">
        <v>28</v>
      </c>
      <c r="I1013" s="186"/>
      <c r="J1013" s="186"/>
      <c r="V1013" s="17"/>
      <c r="AC1013" s="185"/>
      <c r="AD1013" s="185"/>
      <c r="AE1013" s="185"/>
    </row>
    <row r="1014" spans="2:41">
      <c r="H1014" s="186"/>
      <c r="I1014" s="186"/>
      <c r="J1014" s="186"/>
      <c r="V1014" s="17"/>
      <c r="AC1014" s="185"/>
      <c r="AD1014" s="185"/>
      <c r="AE1014" s="185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0</v>
      </c>
      <c r="E1018" s="187" t="s">
        <v>20</v>
      </c>
      <c r="F1018" s="187"/>
      <c r="G1018" s="187"/>
      <c r="H1018" s="187"/>
      <c r="V1018" s="17"/>
      <c r="X1018" s="23" t="s">
        <v>32</v>
      </c>
      <c r="Y1018" s="20">
        <f>IF(B1018="PAGADO",0,C1023)</f>
        <v>0</v>
      </c>
      <c r="AA1018" s="187" t="s">
        <v>20</v>
      </c>
      <c r="AB1018" s="187"/>
      <c r="AC1018" s="187"/>
      <c r="AD1018" s="187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88" t="str">
        <f>IF(C1023&lt;0,"NO PAGAR","COBRAR")</f>
        <v>COBRAR</v>
      </c>
      <c r="C1024" s="188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88" t="str">
        <f>IF(Y1023&lt;0,"NO PAGAR","COBRAR")</f>
        <v>COBRAR</v>
      </c>
      <c r="Y1024" s="188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80" t="s">
        <v>9</v>
      </c>
      <c r="C1025" s="181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80" t="s">
        <v>9</v>
      </c>
      <c r="Y1025" s="181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82" t="s">
        <v>7</v>
      </c>
      <c r="F1034" s="183"/>
      <c r="G1034" s="184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82" t="s">
        <v>7</v>
      </c>
      <c r="AB1034" s="183"/>
      <c r="AC1034" s="184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82" t="s">
        <v>7</v>
      </c>
      <c r="O1036" s="183"/>
      <c r="P1036" s="183"/>
      <c r="Q1036" s="184"/>
      <c r="R1036" s="18">
        <f>SUM(R1020:R1035)</f>
        <v>0</v>
      </c>
      <c r="S1036" s="3"/>
      <c r="V1036" s="17"/>
      <c r="X1036" s="12"/>
      <c r="Y1036" s="10"/>
      <c r="AJ1036" s="182" t="s">
        <v>7</v>
      </c>
      <c r="AK1036" s="183"/>
      <c r="AL1036" s="183"/>
      <c r="AM1036" s="184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86" t="s">
        <v>30</v>
      </c>
      <c r="I1058" s="186"/>
      <c r="J1058" s="186"/>
      <c r="V1058" s="17"/>
      <c r="AA1058" s="186" t="s">
        <v>31</v>
      </c>
      <c r="AB1058" s="186"/>
      <c r="AC1058" s="186"/>
    </row>
    <row r="1059" spans="2:41">
      <c r="H1059" s="186"/>
      <c r="I1059" s="186"/>
      <c r="J1059" s="186"/>
      <c r="V1059" s="17"/>
      <c r="AA1059" s="186"/>
      <c r="AB1059" s="186"/>
      <c r="AC1059" s="186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0</v>
      </c>
      <c r="E1063" s="187" t="s">
        <v>20</v>
      </c>
      <c r="F1063" s="187"/>
      <c r="G1063" s="187"/>
      <c r="H1063" s="187"/>
      <c r="V1063" s="17"/>
      <c r="X1063" s="23" t="s">
        <v>32</v>
      </c>
      <c r="Y1063" s="20">
        <f>IF(B1863="PAGADO",0,C1068)</f>
        <v>0</v>
      </c>
      <c r="AA1063" s="187" t="s">
        <v>20</v>
      </c>
      <c r="AB1063" s="187"/>
      <c r="AC1063" s="187"/>
      <c r="AD1063" s="187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89" t="str">
        <f>IF(Y1068&lt;0,"NO PAGAR","COBRAR'")</f>
        <v>COBRAR'</v>
      </c>
      <c r="Y1069" s="189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89" t="str">
        <f>IF(C1068&lt;0,"NO PAGAR","COBRAR'")</f>
        <v>COBRAR'</v>
      </c>
      <c r="C1070" s="189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80" t="s">
        <v>9</v>
      </c>
      <c r="C1071" s="181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80" t="s">
        <v>9</v>
      </c>
      <c r="Y1071" s="181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82" t="s">
        <v>7</v>
      </c>
      <c r="F1079" s="183"/>
      <c r="G1079" s="184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82" t="s">
        <v>7</v>
      </c>
      <c r="AB1079" s="183"/>
      <c r="AC1079" s="184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82" t="s">
        <v>7</v>
      </c>
      <c r="O1081" s="183"/>
      <c r="P1081" s="183"/>
      <c r="Q1081" s="184"/>
      <c r="R1081" s="18">
        <f>SUM(R1065:R1080)</f>
        <v>0</v>
      </c>
      <c r="S1081" s="3"/>
      <c r="V1081" s="17"/>
      <c r="X1081" s="12"/>
      <c r="Y1081" s="10"/>
      <c r="AJ1081" s="182" t="s">
        <v>7</v>
      </c>
      <c r="AK1081" s="183"/>
      <c r="AL1081" s="183"/>
      <c r="AM1081" s="184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2"/>
  <sheetViews>
    <sheetView topLeftCell="A634" zoomScaleNormal="100" workbookViewId="0">
      <selection activeCell="E640" sqref="E64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62</v>
      </c>
      <c r="AB8" s="187"/>
      <c r="AC8" s="187"/>
      <c r="AD8" s="18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87" t="s">
        <v>206</v>
      </c>
      <c r="F53" s="187"/>
      <c r="G53" s="187"/>
      <c r="H53" s="187"/>
      <c r="V53" s="17"/>
      <c r="X53" s="23" t="s">
        <v>32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5" t="s">
        <v>29</v>
      </c>
      <c r="AD100" s="185"/>
      <c r="AE100" s="185"/>
    </row>
    <row r="101" spans="2:41">
      <c r="H101" s="186" t="s">
        <v>28</v>
      </c>
      <c r="I101" s="186"/>
      <c r="J101" s="186"/>
      <c r="V101" s="17"/>
      <c r="AC101" s="185"/>
      <c r="AD101" s="185"/>
      <c r="AE101" s="185"/>
    </row>
    <row r="102" spans="2:41">
      <c r="H102" s="186"/>
      <c r="I102" s="186"/>
      <c r="J102" s="186"/>
      <c r="V102" s="17"/>
      <c r="AC102" s="185"/>
      <c r="AD102" s="185"/>
      <c r="AE102" s="18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>
      <c r="H147" s="186"/>
      <c r="I147" s="186"/>
      <c r="J147" s="186"/>
      <c r="V147" s="17"/>
      <c r="AA147" s="186"/>
      <c r="AB147" s="186"/>
      <c r="AC147" s="18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87" t="s">
        <v>343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9" t="str">
        <f>IF(C156&lt;0,"NO PAGAR","COBRAR'")</f>
        <v>COBRAR'</v>
      </c>
      <c r="C158" s="189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5" t="s">
        <v>29</v>
      </c>
      <c r="AD185" s="185"/>
      <c r="AE185" s="185"/>
    </row>
    <row r="186" spans="2:41">
      <c r="H186" s="186" t="s">
        <v>28</v>
      </c>
      <c r="I186" s="186"/>
      <c r="J186" s="186"/>
      <c r="V186" s="17"/>
      <c r="AC186" s="185"/>
      <c r="AD186" s="185"/>
      <c r="AE186" s="185"/>
    </row>
    <row r="187" spans="2:41">
      <c r="H187" s="186"/>
      <c r="I187" s="186"/>
      <c r="J187" s="186"/>
      <c r="V187" s="17"/>
      <c r="AC187" s="185"/>
      <c r="AD187" s="185"/>
      <c r="AE187" s="18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87" t="s">
        <v>309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8" t="str">
        <f>IF(C196&lt;0,"NO PAGAR","COBRAR")</f>
        <v>COBRAR</v>
      </c>
      <c r="C197" s="188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88" t="str">
        <f>IF(Y196&lt;0,"NO PAGAR","COBRAR")</f>
        <v>COBRAR</v>
      </c>
      <c r="Y197" s="18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0" t="s">
        <v>9</v>
      </c>
      <c r="C198" s="18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2" t="s">
        <v>7</v>
      </c>
      <c r="F207" s="183"/>
      <c r="G207" s="18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2" t="s">
        <v>7</v>
      </c>
      <c r="AB207" s="183"/>
      <c r="AC207" s="18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2" t="s">
        <v>7</v>
      </c>
      <c r="O209" s="183"/>
      <c r="P209" s="183"/>
      <c r="Q209" s="184"/>
      <c r="R209" s="18">
        <f>SUM(R193:R208)</f>
        <v>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>
      <c r="H232" s="186"/>
      <c r="I232" s="186"/>
      <c r="J232" s="186"/>
      <c r="V232" s="17"/>
      <c r="AA232" s="186"/>
      <c r="AB232" s="186"/>
      <c r="AC232" s="18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87" t="s">
        <v>20</v>
      </c>
      <c r="F236" s="187"/>
      <c r="G236" s="187"/>
      <c r="H236" s="187"/>
      <c r="V236" s="17"/>
      <c r="X236" s="23" t="s">
        <v>82</v>
      </c>
      <c r="Y236" s="20">
        <f>IF(B1010="PAGADO",0,C241)</f>
        <v>0</v>
      </c>
      <c r="AA236" s="187" t="s">
        <v>253</v>
      </c>
      <c r="AB236" s="187"/>
      <c r="AC236" s="187"/>
      <c r="AD236" s="18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9" t="str">
        <f>IF(Y241&lt;0,"NO PAGAR","COBRAR'")</f>
        <v>COBRAR'</v>
      </c>
      <c r="Y242" s="18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89" t="str">
        <f>IF(C241&lt;0,"NO PAGAR","COBRAR'")</f>
        <v>COBRAR'</v>
      </c>
      <c r="C243" s="18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2" t="s">
        <v>7</v>
      </c>
      <c r="F252" s="183"/>
      <c r="G252" s="18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2" t="s">
        <v>7</v>
      </c>
      <c r="O254" s="183"/>
      <c r="P254" s="183"/>
      <c r="Q254" s="184"/>
      <c r="R254" s="18">
        <f>SUM(R238:R253)</f>
        <v>0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5" t="s">
        <v>29</v>
      </c>
      <c r="AD277" s="185"/>
      <c r="AE277" s="185"/>
    </row>
    <row r="278" spans="2:41">
      <c r="H278" s="186" t="s">
        <v>28</v>
      </c>
      <c r="I278" s="186"/>
      <c r="J278" s="186"/>
      <c r="V278" s="17"/>
      <c r="AC278" s="185"/>
      <c r="AD278" s="185"/>
      <c r="AE278" s="185"/>
    </row>
    <row r="279" spans="2:41">
      <c r="H279" s="186"/>
      <c r="I279" s="186"/>
      <c r="J279" s="186"/>
      <c r="V279" s="17"/>
      <c r="AC279" s="185"/>
      <c r="AD279" s="185"/>
      <c r="AE279" s="18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8" t="str">
        <f>IF(C288&lt;0,"NO PAGAR","COBRAR")</f>
        <v>COBRAR</v>
      </c>
      <c r="C289" s="18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8" t="str">
        <f>IF(Y288&lt;0,"NO PAGAR","COBRAR")</f>
        <v>COBRAR</v>
      </c>
      <c r="Y289" s="18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0" t="s">
        <v>9</v>
      </c>
      <c r="C290" s="18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2" t="s">
        <v>7</v>
      </c>
      <c r="F299" s="183"/>
      <c r="G299" s="18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2" t="s">
        <v>7</v>
      </c>
      <c r="O301" s="183"/>
      <c r="P301" s="183"/>
      <c r="Q301" s="184"/>
      <c r="R301" s="18">
        <f>SUM(R285:R300)</f>
        <v>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>
      <c r="H324" s="186"/>
      <c r="I324" s="186"/>
      <c r="J324" s="186"/>
      <c r="V324" s="17"/>
      <c r="AA324" s="186"/>
      <c r="AB324" s="186"/>
      <c r="AC324" s="18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87" t="s">
        <v>20</v>
      </c>
      <c r="F328" s="187"/>
      <c r="G328" s="187"/>
      <c r="H328" s="187"/>
      <c r="V328" s="17"/>
      <c r="X328" s="23" t="s">
        <v>82</v>
      </c>
      <c r="Y328" s="20">
        <f>IF(B1102="PAGADO",0,C333)</f>
        <v>0</v>
      </c>
      <c r="AA328" s="187" t="s">
        <v>699</v>
      </c>
      <c r="AB328" s="187"/>
      <c r="AC328" s="187"/>
      <c r="AD328" s="18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9" t="str">
        <f>IF(Y333&lt;0,"NO PAGAR","COBRAR'")</f>
        <v>COBRAR'</v>
      </c>
      <c r="Y334" s="189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89" t="str">
        <f>IF(C333&lt;0,"NO PAGAR","COBRAR'")</f>
        <v>COBRAR'</v>
      </c>
      <c r="C335" s="18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80" t="s">
        <v>9</v>
      </c>
      <c r="C336" s="18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82" t="s">
        <v>7</v>
      </c>
      <c r="F344" s="183"/>
      <c r="G344" s="18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2" t="s">
        <v>7</v>
      </c>
      <c r="O346" s="183"/>
      <c r="P346" s="183"/>
      <c r="Q346" s="184"/>
      <c r="R346" s="18">
        <f>SUM(R330:R345)</f>
        <v>0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85" t="s">
        <v>29</v>
      </c>
      <c r="AD363" s="185"/>
      <c r="AE363" s="185"/>
    </row>
    <row r="364" spans="2:31">
      <c r="H364" s="186" t="s">
        <v>28</v>
      </c>
      <c r="I364" s="186"/>
      <c r="J364" s="186"/>
      <c r="V364" s="17"/>
      <c r="AC364" s="185"/>
      <c r="AD364" s="185"/>
      <c r="AE364" s="185"/>
    </row>
    <row r="365" spans="2:31">
      <c r="H365" s="186"/>
      <c r="I365" s="186"/>
      <c r="J365" s="186"/>
      <c r="V365" s="17"/>
      <c r="AC365" s="185"/>
      <c r="AD365" s="185"/>
      <c r="AE365" s="18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87" t="s">
        <v>20</v>
      </c>
      <c r="F369" s="187"/>
      <c r="G369" s="187"/>
      <c r="H369" s="187"/>
      <c r="V369" s="17"/>
      <c r="X369" s="23" t="s">
        <v>32</v>
      </c>
      <c r="Y369" s="20">
        <f>IF(B369="PAGADO",0,C374)</f>
        <v>0</v>
      </c>
      <c r="AA369" s="187" t="s">
        <v>20</v>
      </c>
      <c r="AB369" s="187"/>
      <c r="AC369" s="187"/>
      <c r="AD369" s="18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88" t="str">
        <f>IF(C374&lt;0,"NO PAGAR","COBRAR")</f>
        <v>COBRAR</v>
      </c>
      <c r="C375" s="18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88" t="str">
        <f>IF(Y374&lt;0,"NO PAGAR","COBRAR")</f>
        <v>COBRAR</v>
      </c>
      <c r="Y375" s="18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80" t="s">
        <v>9</v>
      </c>
      <c r="C376" s="18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0" t="s">
        <v>9</v>
      </c>
      <c r="Y376" s="18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82" t="s">
        <v>7</v>
      </c>
      <c r="F385" s="183"/>
      <c r="G385" s="18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2" t="s">
        <v>7</v>
      </c>
      <c r="AB385" s="183"/>
      <c r="AC385" s="18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82" t="s">
        <v>7</v>
      </c>
      <c r="O387" s="183"/>
      <c r="P387" s="183"/>
      <c r="Q387" s="184"/>
      <c r="R387" s="18">
        <f>SUM(R371:R386)</f>
        <v>0</v>
      </c>
      <c r="S387" s="3"/>
      <c r="V387" s="17"/>
      <c r="X387" s="12"/>
      <c r="Y387" s="10"/>
      <c r="AJ387" s="182" t="s">
        <v>7</v>
      </c>
      <c r="AK387" s="183"/>
      <c r="AL387" s="183"/>
      <c r="AM387" s="18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86" t="s">
        <v>30</v>
      </c>
      <c r="I409" s="186"/>
      <c r="J409" s="186"/>
      <c r="V409" s="17"/>
      <c r="AA409" s="186" t="s">
        <v>31</v>
      </c>
      <c r="AB409" s="186"/>
      <c r="AC409" s="186"/>
    </row>
    <row r="410" spans="1:43">
      <c r="H410" s="186"/>
      <c r="I410" s="186"/>
      <c r="J410" s="186"/>
      <c r="V410" s="17"/>
      <c r="AA410" s="186"/>
      <c r="AB410" s="186"/>
      <c r="AC410" s="18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87" t="s">
        <v>309</v>
      </c>
      <c r="F414" s="187"/>
      <c r="G414" s="187"/>
      <c r="H414" s="187"/>
      <c r="V414" s="17"/>
      <c r="X414" s="23" t="s">
        <v>32</v>
      </c>
      <c r="Y414" s="20">
        <f>IF(B414="PAGADO",0,C419)</f>
        <v>0</v>
      </c>
      <c r="AA414" s="187" t="s">
        <v>20</v>
      </c>
      <c r="AB414" s="187"/>
      <c r="AC414" s="187"/>
      <c r="AD414" s="18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89" t="str">
        <f>IF(Y419&lt;0,"NO PAGAR","COBRAR'")</f>
        <v>COBRAR'</v>
      </c>
      <c r="Y420" s="18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89" t="str">
        <f>IF(C419&lt;0,"NO PAGAR","COBRAR'")</f>
        <v>COBRAR'</v>
      </c>
      <c r="C421" s="189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80" t="s">
        <v>9</v>
      </c>
      <c r="C422" s="18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0" t="s">
        <v>9</v>
      </c>
      <c r="Y422" s="18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82" t="s">
        <v>7</v>
      </c>
      <c r="F430" s="183"/>
      <c r="G430" s="18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2" t="s">
        <v>7</v>
      </c>
      <c r="AB430" s="183"/>
      <c r="AC430" s="18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82" t="s">
        <v>7</v>
      </c>
      <c r="O432" s="183"/>
      <c r="P432" s="183"/>
      <c r="Q432" s="184"/>
      <c r="R432" s="18">
        <f>SUM(R416:R431)</f>
        <v>0</v>
      </c>
      <c r="S432" s="3"/>
      <c r="V432" s="17"/>
      <c r="X432" s="12"/>
      <c r="Y432" s="10"/>
      <c r="AJ432" s="182" t="s">
        <v>7</v>
      </c>
      <c r="AK432" s="183"/>
      <c r="AL432" s="183"/>
      <c r="AM432" s="18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85" t="s">
        <v>29</v>
      </c>
      <c r="AD453" s="185"/>
      <c r="AE453" s="185"/>
    </row>
    <row r="454" spans="2:41">
      <c r="H454" s="186" t="s">
        <v>28</v>
      </c>
      <c r="I454" s="186"/>
      <c r="J454" s="186"/>
      <c r="V454" s="17"/>
      <c r="AC454" s="185"/>
      <c r="AD454" s="185"/>
      <c r="AE454" s="185"/>
    </row>
    <row r="455" spans="2:41">
      <c r="H455" s="186"/>
      <c r="I455" s="186"/>
      <c r="J455" s="186"/>
      <c r="V455" s="17"/>
      <c r="AC455" s="185"/>
      <c r="AD455" s="185"/>
      <c r="AE455" s="18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87" t="s">
        <v>20</v>
      </c>
      <c r="F459" s="187"/>
      <c r="G459" s="187"/>
      <c r="H459" s="187"/>
      <c r="V459" s="17"/>
      <c r="X459" s="23" t="s">
        <v>32</v>
      </c>
      <c r="Y459" s="20">
        <f>IF(B459="PAGADO",0,C464)</f>
        <v>0</v>
      </c>
      <c r="AA459" s="187" t="s">
        <v>20</v>
      </c>
      <c r="AB459" s="187"/>
      <c r="AC459" s="187"/>
      <c r="AD459" s="18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88" t="str">
        <f>IF(C464&lt;0,"NO PAGAR","COBRAR")</f>
        <v>COBRAR</v>
      </c>
      <c r="C465" s="18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88" t="str">
        <f>IF(Y464&lt;0,"NO PAGAR","COBRAR")</f>
        <v>COBRAR</v>
      </c>
      <c r="Y465" s="18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80" t="s">
        <v>9</v>
      </c>
      <c r="C466" s="18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0" t="s">
        <v>9</v>
      </c>
      <c r="Y466" s="18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82" t="s">
        <v>7</v>
      </c>
      <c r="F475" s="183"/>
      <c r="G475" s="18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2" t="s">
        <v>7</v>
      </c>
      <c r="AB475" s="183"/>
      <c r="AC475" s="18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82" t="s">
        <v>7</v>
      </c>
      <c r="O477" s="183"/>
      <c r="P477" s="183"/>
      <c r="Q477" s="184"/>
      <c r="R477" s="18">
        <f>SUM(R461:R476)</f>
        <v>0</v>
      </c>
      <c r="S477" s="3"/>
      <c r="V477" s="17"/>
      <c r="X477" s="12"/>
      <c r="Y477" s="10"/>
      <c r="AJ477" s="182" t="s">
        <v>7</v>
      </c>
      <c r="AK477" s="183"/>
      <c r="AL477" s="183"/>
      <c r="AM477" s="18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86" t="s">
        <v>30</v>
      </c>
      <c r="I499" s="186"/>
      <c r="J499" s="186"/>
      <c r="V499" s="17"/>
      <c r="AA499" s="186" t="s">
        <v>31</v>
      </c>
      <c r="AB499" s="186"/>
      <c r="AC499" s="186"/>
    </row>
    <row r="500" spans="1:43">
      <c r="H500" s="186"/>
      <c r="I500" s="186"/>
      <c r="J500" s="186"/>
      <c r="V500" s="17"/>
      <c r="AA500" s="186"/>
      <c r="AB500" s="186"/>
      <c r="AC500" s="18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87" t="s">
        <v>253</v>
      </c>
      <c r="F504" s="187"/>
      <c r="G504" s="187"/>
      <c r="H504" s="187"/>
      <c r="V504" s="17"/>
      <c r="X504" s="23" t="s">
        <v>32</v>
      </c>
      <c r="Y504" s="20">
        <f>IF(B504="PAGADO",0,C509)</f>
        <v>0</v>
      </c>
      <c r="AA504" s="187" t="s">
        <v>1005</v>
      </c>
      <c r="AB504" s="187"/>
      <c r="AC504" s="187"/>
      <c r="AD504" s="18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89" t="str">
        <f>IF(Y509&lt;0,"NO PAGAR","COBRAR'")</f>
        <v>COBRAR'</v>
      </c>
      <c r="Y510" s="18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89" t="str">
        <f>IF(C509&lt;0,"NO PAGAR","COBRAR'")</f>
        <v>COBRAR'</v>
      </c>
      <c r="C511" s="18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80" t="s">
        <v>9</v>
      </c>
      <c r="C512" s="18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0" t="s">
        <v>9</v>
      </c>
      <c r="Y512" s="18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82" t="s">
        <v>7</v>
      </c>
      <c r="F520" s="183"/>
      <c r="G520" s="18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2" t="s">
        <v>7</v>
      </c>
      <c r="AB520" s="183"/>
      <c r="AC520" s="18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82" t="s">
        <v>7</v>
      </c>
      <c r="O522" s="183"/>
      <c r="P522" s="183"/>
      <c r="Q522" s="184"/>
      <c r="R522" s="18">
        <f>SUM(R506:R521)</f>
        <v>0</v>
      </c>
      <c r="S522" s="3"/>
      <c r="V522" s="17"/>
      <c r="X522" s="12"/>
      <c r="Y522" s="10"/>
      <c r="AJ522" s="182" t="s">
        <v>7</v>
      </c>
      <c r="AK522" s="183"/>
      <c r="AL522" s="183"/>
      <c r="AM522" s="18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5" t="s">
        <v>29</v>
      </c>
      <c r="AD546" s="185"/>
      <c r="AE546" s="185"/>
    </row>
    <row r="547" spans="2:41">
      <c r="H547" s="186" t="s">
        <v>28</v>
      </c>
      <c r="I547" s="186"/>
      <c r="J547" s="186"/>
      <c r="V547" s="17"/>
      <c r="AC547" s="185"/>
      <c r="AD547" s="185"/>
      <c r="AE547" s="185"/>
    </row>
    <row r="548" spans="2:41">
      <c r="H548" s="186"/>
      <c r="I548" s="186"/>
      <c r="J548" s="186"/>
      <c r="V548" s="17"/>
      <c r="AC548" s="185"/>
      <c r="AD548" s="185"/>
      <c r="AE548" s="18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87" t="s">
        <v>253</v>
      </c>
      <c r="F552" s="187"/>
      <c r="G552" s="187"/>
      <c r="H552" s="187"/>
      <c r="V552" s="17"/>
      <c r="X552" s="23" t="s">
        <v>32</v>
      </c>
      <c r="Y552" s="20">
        <f>IF(B552="PAGADO",0,C557)</f>
        <v>0</v>
      </c>
      <c r="AA552" s="187" t="s">
        <v>20</v>
      </c>
      <c r="AB552" s="187"/>
      <c r="AC552" s="187"/>
      <c r="AD552" s="18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88" t="str">
        <f>IF(C557&lt;0,"NO PAGAR","COBRAR")</f>
        <v>COBRAR</v>
      </c>
      <c r="C558" s="188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88" t="str">
        <f>IF(Y557&lt;0,"NO PAGAR","COBRAR")</f>
        <v>COBRAR</v>
      </c>
      <c r="Y558" s="18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0" t="s">
        <v>9</v>
      </c>
      <c r="C559" s="181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0" t="s">
        <v>9</v>
      </c>
      <c r="Y559" s="18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2" t="s">
        <v>7</v>
      </c>
      <c r="AB568" s="183"/>
      <c r="AC568" s="18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2" t="s">
        <v>7</v>
      </c>
      <c r="O570" s="183"/>
      <c r="P570" s="183"/>
      <c r="Q570" s="184"/>
      <c r="R570" s="18">
        <f>SUM(R554:R569)</f>
        <v>0</v>
      </c>
      <c r="S570" s="3"/>
      <c r="V570" s="17"/>
      <c r="X570" s="12"/>
      <c r="Y570" s="10"/>
      <c r="AJ570" s="182" t="s">
        <v>7</v>
      </c>
      <c r="AK570" s="183"/>
      <c r="AL570" s="183"/>
      <c r="AM570" s="18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1084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82" t="s">
        <v>7</v>
      </c>
      <c r="G573" s="184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86" t="s">
        <v>30</v>
      </c>
      <c r="I586" s="186"/>
      <c r="J586" s="186"/>
      <c r="V586" s="17"/>
      <c r="AA586" s="186" t="s">
        <v>31</v>
      </c>
      <c r="AB586" s="186"/>
      <c r="AC586" s="186"/>
    </row>
    <row r="587" spans="1:43">
      <c r="H587" s="186"/>
      <c r="I587" s="186"/>
      <c r="J587" s="186"/>
      <c r="V587" s="17"/>
      <c r="AA587" s="186"/>
      <c r="AB587" s="186"/>
      <c r="AC587" s="18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87" t="s">
        <v>20</v>
      </c>
      <c r="F591" s="187"/>
      <c r="G591" s="187"/>
      <c r="H591" s="187"/>
      <c r="V591" s="17"/>
      <c r="X591" s="23" t="s">
        <v>32</v>
      </c>
      <c r="Y591" s="20">
        <f>IF(B1391="PAGADO",0,C596)</f>
        <v>0</v>
      </c>
      <c r="AA591" s="187" t="s">
        <v>20</v>
      </c>
      <c r="AB591" s="187"/>
      <c r="AC591" s="187"/>
      <c r="AD591" s="18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9" t="str">
        <f>IF(Y596&lt;0,"NO PAGAR","COBRAR'")</f>
        <v>COBRAR'</v>
      </c>
      <c r="Y597" s="18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89" t="str">
        <f>IF(C596&lt;0,"NO PAGAR","COBRAR'")</f>
        <v>COBRAR'</v>
      </c>
      <c r="C598" s="18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80" t="s">
        <v>9</v>
      </c>
      <c r="C599" s="18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0" t="s">
        <v>9</v>
      </c>
      <c r="Y599" s="18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82" t="s">
        <v>7</v>
      </c>
      <c r="F607" s="183"/>
      <c r="G607" s="18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2" t="s">
        <v>7</v>
      </c>
      <c r="AB607" s="183"/>
      <c r="AC607" s="18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82" t="s">
        <v>7</v>
      </c>
      <c r="O609" s="183"/>
      <c r="P609" s="183"/>
      <c r="Q609" s="184"/>
      <c r="R609" s="18">
        <f>SUM(R593:R608)</f>
        <v>0</v>
      </c>
      <c r="S609" s="3"/>
      <c r="V609" s="17"/>
      <c r="X609" s="12"/>
      <c r="Y609" s="10"/>
      <c r="AJ609" s="182" t="s">
        <v>7</v>
      </c>
      <c r="AK609" s="183"/>
      <c r="AL609" s="183"/>
      <c r="AM609" s="18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85" t="s">
        <v>29</v>
      </c>
      <c r="AD633" s="185"/>
      <c r="AE633" s="185"/>
    </row>
    <row r="634" spans="2:41">
      <c r="H634" s="186" t="s">
        <v>28</v>
      </c>
      <c r="I634" s="186"/>
      <c r="J634" s="186"/>
      <c r="V634" s="17"/>
      <c r="AC634" s="185"/>
      <c r="AD634" s="185"/>
      <c r="AE634" s="185"/>
    </row>
    <row r="635" spans="2:41">
      <c r="H635" s="186"/>
      <c r="I635" s="186"/>
      <c r="J635" s="186"/>
      <c r="V635" s="17"/>
      <c r="AC635" s="185"/>
      <c r="AD635" s="185"/>
      <c r="AE635" s="18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0</v>
      </c>
      <c r="E639" s="187" t="s">
        <v>309</v>
      </c>
      <c r="F639" s="187"/>
      <c r="G639" s="187"/>
      <c r="H639" s="187"/>
      <c r="V639" s="17"/>
      <c r="X639" s="23" t="s">
        <v>32</v>
      </c>
      <c r="Y639" s="20">
        <f>IF(B639="PAGADO",0,C644)</f>
        <v>0</v>
      </c>
      <c r="AA639" s="187" t="s">
        <v>20</v>
      </c>
      <c r="AB639" s="187"/>
      <c r="AC639" s="187"/>
      <c r="AD639" s="187"/>
    </row>
    <row r="640" spans="2:41">
      <c r="B640" s="1" t="s">
        <v>0</v>
      </c>
      <c r="C640" s="19">
        <f>H655</f>
        <v>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88" t="str">
        <f>IF(C644&lt;0,"NO PAGAR","COBRAR")</f>
        <v>COBRAR</v>
      </c>
      <c r="C645" s="188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88" t="str">
        <f>IF(Y644&lt;0,"NO PAGAR","COBRAR")</f>
        <v>COBRAR</v>
      </c>
      <c r="Y645" s="18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80" t="s">
        <v>9</v>
      </c>
      <c r="C646" s="181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80" t="s">
        <v>9</v>
      </c>
      <c r="Y646" s="18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82" t="s">
        <v>7</v>
      </c>
      <c r="F655" s="183"/>
      <c r="G655" s="184"/>
      <c r="H655" s="5">
        <f>SUM(H641:H654)</f>
        <v>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2" t="s">
        <v>7</v>
      </c>
      <c r="AB655" s="183"/>
      <c r="AC655" s="18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82" t="s">
        <v>7</v>
      </c>
      <c r="O657" s="183"/>
      <c r="P657" s="183"/>
      <c r="Q657" s="184"/>
      <c r="R657" s="18">
        <f>SUM(R641:R656)</f>
        <v>0</v>
      </c>
      <c r="S657" s="3"/>
      <c r="V657" s="17"/>
      <c r="X657" s="12"/>
      <c r="Y657" s="10"/>
      <c r="AJ657" s="182" t="s">
        <v>7</v>
      </c>
      <c r="AK657" s="183"/>
      <c r="AL657" s="183"/>
      <c r="AM657" s="184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86" t="s">
        <v>30</v>
      </c>
      <c r="I679" s="186"/>
      <c r="J679" s="186"/>
      <c r="V679" s="17"/>
      <c r="AA679" s="186" t="s">
        <v>31</v>
      </c>
      <c r="AB679" s="186"/>
      <c r="AC679" s="186"/>
    </row>
    <row r="680" spans="1:43">
      <c r="H680" s="186"/>
      <c r="I680" s="186"/>
      <c r="J680" s="186"/>
      <c r="V680" s="17"/>
      <c r="AA680" s="186"/>
      <c r="AB680" s="186"/>
      <c r="AC680" s="18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0</v>
      </c>
      <c r="E684" s="187" t="s">
        <v>20</v>
      </c>
      <c r="F684" s="187"/>
      <c r="G684" s="187"/>
      <c r="H684" s="187"/>
      <c r="V684" s="17"/>
      <c r="X684" s="23" t="s">
        <v>32</v>
      </c>
      <c r="Y684" s="20">
        <f>IF(B1484="PAGADO",0,C689)</f>
        <v>0</v>
      </c>
      <c r="AA684" s="187" t="s">
        <v>20</v>
      </c>
      <c r="AB684" s="187"/>
      <c r="AC684" s="187"/>
      <c r="AD684" s="187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9" t="str">
        <f>IF(Y689&lt;0,"NO PAGAR","COBRAR'")</f>
        <v>COBRAR'</v>
      </c>
      <c r="Y690" s="18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89" t="str">
        <f>IF(C689&lt;0,"NO PAGAR","COBRAR'")</f>
        <v>COBRAR'</v>
      </c>
      <c r="C691" s="18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0" t="s">
        <v>9</v>
      </c>
      <c r="C692" s="18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0" t="s">
        <v>9</v>
      </c>
      <c r="Y692" s="18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2" t="s">
        <v>7</v>
      </c>
      <c r="F700" s="183"/>
      <c r="G700" s="184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2" t="s">
        <v>7</v>
      </c>
      <c r="AB700" s="183"/>
      <c r="AC700" s="184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2" t="s">
        <v>7</v>
      </c>
      <c r="O702" s="183"/>
      <c r="P702" s="183"/>
      <c r="Q702" s="184"/>
      <c r="R702" s="18">
        <f>SUM(R686:R701)</f>
        <v>0</v>
      </c>
      <c r="S702" s="3"/>
      <c r="V702" s="17"/>
      <c r="X702" s="12"/>
      <c r="Y702" s="10"/>
      <c r="AJ702" s="182" t="s">
        <v>7</v>
      </c>
      <c r="AK702" s="183"/>
      <c r="AL702" s="183"/>
      <c r="AM702" s="18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85" t="s">
        <v>29</v>
      </c>
      <c r="AD726" s="185"/>
      <c r="AE726" s="185"/>
    </row>
    <row r="727" spans="2:41">
      <c r="H727" s="186" t="s">
        <v>28</v>
      </c>
      <c r="I727" s="186"/>
      <c r="J727" s="186"/>
      <c r="V727" s="17"/>
      <c r="AC727" s="185"/>
      <c r="AD727" s="185"/>
      <c r="AE727" s="185"/>
    </row>
    <row r="728" spans="2:41">
      <c r="H728" s="186"/>
      <c r="I728" s="186"/>
      <c r="J728" s="186"/>
      <c r="V728" s="17"/>
      <c r="AC728" s="185"/>
      <c r="AD728" s="185"/>
      <c r="AE728" s="185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0</v>
      </c>
      <c r="E732" s="187" t="s">
        <v>20</v>
      </c>
      <c r="F732" s="187"/>
      <c r="G732" s="187"/>
      <c r="H732" s="187"/>
      <c r="V732" s="17"/>
      <c r="X732" s="23" t="s">
        <v>32</v>
      </c>
      <c r="Y732" s="20">
        <f>IF(B732="PAGADO",0,C737)</f>
        <v>0</v>
      </c>
      <c r="AA732" s="187" t="s">
        <v>20</v>
      </c>
      <c r="AB732" s="187"/>
      <c r="AC732" s="187"/>
      <c r="AD732" s="187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88" t="str">
        <f>IF(C737&lt;0,"NO PAGAR","COBRAR")</f>
        <v>COBRAR</v>
      </c>
      <c r="C738" s="188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8" t="str">
        <f>IF(Y737&lt;0,"NO PAGAR","COBRAR")</f>
        <v>COBRAR</v>
      </c>
      <c r="Y738" s="18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0" t="s">
        <v>9</v>
      </c>
      <c r="C739" s="181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0" t="s">
        <v>9</v>
      </c>
      <c r="Y739" s="181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2" t="s">
        <v>7</v>
      </c>
      <c r="F748" s="183"/>
      <c r="G748" s="18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2" t="s">
        <v>7</v>
      </c>
      <c r="AB748" s="183"/>
      <c r="AC748" s="18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2" t="s">
        <v>7</v>
      </c>
      <c r="O750" s="183"/>
      <c r="P750" s="183"/>
      <c r="Q750" s="184"/>
      <c r="R750" s="18">
        <f>SUM(R734:R749)</f>
        <v>0</v>
      </c>
      <c r="S750" s="3"/>
      <c r="V750" s="17"/>
      <c r="X750" s="12"/>
      <c r="Y750" s="10"/>
      <c r="AJ750" s="182" t="s">
        <v>7</v>
      </c>
      <c r="AK750" s="183"/>
      <c r="AL750" s="183"/>
      <c r="AM750" s="184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86" t="s">
        <v>30</v>
      </c>
      <c r="I772" s="186"/>
      <c r="J772" s="186"/>
      <c r="V772" s="17"/>
      <c r="AA772" s="186" t="s">
        <v>31</v>
      </c>
      <c r="AB772" s="186"/>
      <c r="AC772" s="186"/>
    </row>
    <row r="773" spans="1:43">
      <c r="H773" s="186"/>
      <c r="I773" s="186"/>
      <c r="J773" s="186"/>
      <c r="V773" s="17"/>
      <c r="AA773" s="186"/>
      <c r="AB773" s="186"/>
      <c r="AC773" s="186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0</v>
      </c>
      <c r="E777" s="187" t="s">
        <v>20</v>
      </c>
      <c r="F777" s="187"/>
      <c r="G777" s="187"/>
      <c r="H777" s="187"/>
      <c r="V777" s="17"/>
      <c r="X777" s="23" t="s">
        <v>32</v>
      </c>
      <c r="Y777" s="20">
        <f>IF(B1577="PAGADO",0,C782)</f>
        <v>0</v>
      </c>
      <c r="AA777" s="187" t="s">
        <v>20</v>
      </c>
      <c r="AB777" s="187"/>
      <c r="AC777" s="187"/>
      <c r="AD777" s="187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9" t="str">
        <f>IF(Y782&lt;0,"NO PAGAR","COBRAR'")</f>
        <v>COBRAR'</v>
      </c>
      <c r="Y783" s="189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89" t="str">
        <f>IF(C782&lt;0,"NO PAGAR","COBRAR'")</f>
        <v>COBRAR'</v>
      </c>
      <c r="C784" s="189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0" t="s">
        <v>9</v>
      </c>
      <c r="C785" s="181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0" t="s">
        <v>9</v>
      </c>
      <c r="Y785" s="18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2" t="s">
        <v>7</v>
      </c>
      <c r="F793" s="183"/>
      <c r="G793" s="184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2" t="s">
        <v>7</v>
      </c>
      <c r="AB793" s="183"/>
      <c r="AC793" s="184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2" t="s">
        <v>7</v>
      </c>
      <c r="O795" s="183"/>
      <c r="P795" s="183"/>
      <c r="Q795" s="184"/>
      <c r="R795" s="18">
        <f>SUM(R779:R794)</f>
        <v>0</v>
      </c>
      <c r="S795" s="3"/>
      <c r="V795" s="17"/>
      <c r="X795" s="12"/>
      <c r="Y795" s="10"/>
      <c r="AJ795" s="182" t="s">
        <v>7</v>
      </c>
      <c r="AK795" s="183"/>
      <c r="AL795" s="183"/>
      <c r="AM795" s="184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85" t="s">
        <v>29</v>
      </c>
      <c r="AD819" s="185"/>
      <c r="AE819" s="185"/>
    </row>
    <row r="820" spans="2:41">
      <c r="H820" s="186" t="s">
        <v>28</v>
      </c>
      <c r="I820" s="186"/>
      <c r="J820" s="186"/>
      <c r="V820" s="17"/>
      <c r="AC820" s="185"/>
      <c r="AD820" s="185"/>
      <c r="AE820" s="185"/>
    </row>
    <row r="821" spans="2:41">
      <c r="H821" s="186"/>
      <c r="I821" s="186"/>
      <c r="J821" s="186"/>
      <c r="V821" s="17"/>
      <c r="AC821" s="185"/>
      <c r="AD821" s="185"/>
      <c r="AE821" s="185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0</v>
      </c>
      <c r="E825" s="187" t="s">
        <v>20</v>
      </c>
      <c r="F825" s="187"/>
      <c r="G825" s="187"/>
      <c r="H825" s="187"/>
      <c r="V825" s="17"/>
      <c r="X825" s="23" t="s">
        <v>32</v>
      </c>
      <c r="Y825" s="20">
        <f>IF(B825="PAGADO",0,C830)</f>
        <v>0</v>
      </c>
      <c r="AA825" s="187" t="s">
        <v>20</v>
      </c>
      <c r="AB825" s="187"/>
      <c r="AC825" s="187"/>
      <c r="AD825" s="187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88" t="str">
        <f>IF(C830&lt;0,"NO PAGAR","COBRAR")</f>
        <v>COBRAR</v>
      </c>
      <c r="C831" s="188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8" t="str">
        <f>IF(Y830&lt;0,"NO PAGAR","COBRAR")</f>
        <v>COBRAR</v>
      </c>
      <c r="Y831" s="188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0" t="s">
        <v>9</v>
      </c>
      <c r="C832" s="181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0" t="s">
        <v>9</v>
      </c>
      <c r="Y832" s="181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2" t="s">
        <v>7</v>
      </c>
      <c r="F841" s="183"/>
      <c r="G841" s="18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2" t="s">
        <v>7</v>
      </c>
      <c r="AB841" s="183"/>
      <c r="AC841" s="18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2" t="s">
        <v>7</v>
      </c>
      <c r="O843" s="183"/>
      <c r="P843" s="183"/>
      <c r="Q843" s="184"/>
      <c r="R843" s="18">
        <f>SUM(R827:R842)</f>
        <v>0</v>
      </c>
      <c r="S843" s="3"/>
      <c r="V843" s="17"/>
      <c r="X843" s="12"/>
      <c r="Y843" s="10"/>
      <c r="AJ843" s="182" t="s">
        <v>7</v>
      </c>
      <c r="AK843" s="183"/>
      <c r="AL843" s="183"/>
      <c r="AM843" s="18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86" t="s">
        <v>30</v>
      </c>
      <c r="I865" s="186"/>
      <c r="J865" s="186"/>
      <c r="V865" s="17"/>
      <c r="AA865" s="186" t="s">
        <v>31</v>
      </c>
      <c r="AB865" s="186"/>
      <c r="AC865" s="186"/>
    </row>
    <row r="866" spans="2:41">
      <c r="H866" s="186"/>
      <c r="I866" s="186"/>
      <c r="J866" s="186"/>
      <c r="V866" s="17"/>
      <c r="AA866" s="186"/>
      <c r="AB866" s="186"/>
      <c r="AC866" s="186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0</v>
      </c>
      <c r="E870" s="187" t="s">
        <v>20</v>
      </c>
      <c r="F870" s="187"/>
      <c r="G870" s="187"/>
      <c r="H870" s="187"/>
      <c r="V870" s="17"/>
      <c r="X870" s="23" t="s">
        <v>32</v>
      </c>
      <c r="Y870" s="20">
        <f>IF(B1670="PAGADO",0,C875)</f>
        <v>0</v>
      </c>
      <c r="AA870" s="187" t="s">
        <v>20</v>
      </c>
      <c r="AB870" s="187"/>
      <c r="AC870" s="187"/>
      <c r="AD870" s="187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9" t="str">
        <f>IF(Y875&lt;0,"NO PAGAR","COBRAR'")</f>
        <v>COBRAR'</v>
      </c>
      <c r="Y876" s="18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89" t="str">
        <f>IF(C875&lt;0,"NO PAGAR","COBRAR'")</f>
        <v>COBRAR'</v>
      </c>
      <c r="C877" s="18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0" t="s">
        <v>9</v>
      </c>
      <c r="C878" s="181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0" t="s">
        <v>9</v>
      </c>
      <c r="Y878" s="18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2" t="s">
        <v>7</v>
      </c>
      <c r="F886" s="183"/>
      <c r="G886" s="18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2" t="s">
        <v>7</v>
      </c>
      <c r="AB886" s="183"/>
      <c r="AC886" s="18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2" t="s">
        <v>7</v>
      </c>
      <c r="O888" s="183"/>
      <c r="P888" s="183"/>
      <c r="Q888" s="184"/>
      <c r="R888" s="18">
        <f>SUM(R872:R887)</f>
        <v>0</v>
      </c>
      <c r="S888" s="3"/>
      <c r="V888" s="17"/>
      <c r="X888" s="12"/>
      <c r="Y888" s="10"/>
      <c r="AJ888" s="182" t="s">
        <v>7</v>
      </c>
      <c r="AK888" s="183"/>
      <c r="AL888" s="183"/>
      <c r="AM888" s="184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85" t="s">
        <v>29</v>
      </c>
      <c r="AD913" s="185"/>
      <c r="AE913" s="185"/>
    </row>
    <row r="914" spans="2:41">
      <c r="H914" s="186" t="s">
        <v>28</v>
      </c>
      <c r="I914" s="186"/>
      <c r="J914" s="186"/>
      <c r="V914" s="17"/>
      <c r="AC914" s="185"/>
      <c r="AD914" s="185"/>
      <c r="AE914" s="185"/>
    </row>
    <row r="915" spans="2:41">
      <c r="H915" s="186"/>
      <c r="I915" s="186"/>
      <c r="J915" s="186"/>
      <c r="V915" s="17"/>
      <c r="AC915" s="185"/>
      <c r="AD915" s="185"/>
      <c r="AE915" s="185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0</v>
      </c>
      <c r="E919" s="187" t="s">
        <v>20</v>
      </c>
      <c r="F919" s="187"/>
      <c r="G919" s="187"/>
      <c r="H919" s="187"/>
      <c r="V919" s="17"/>
      <c r="X919" s="23" t="s">
        <v>32</v>
      </c>
      <c r="Y919" s="20">
        <f>IF(B919="PAGADO",0,C924)</f>
        <v>0</v>
      </c>
      <c r="AA919" s="187" t="s">
        <v>20</v>
      </c>
      <c r="AB919" s="187"/>
      <c r="AC919" s="187"/>
      <c r="AD919" s="187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88" t="str">
        <f>IF(C924&lt;0,"NO PAGAR","COBRAR")</f>
        <v>COBRAR</v>
      </c>
      <c r="C925" s="18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8" t="str">
        <f>IF(Y924&lt;0,"NO PAGAR","COBRAR")</f>
        <v>COBRAR</v>
      </c>
      <c r="Y925" s="18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0" t="s">
        <v>9</v>
      </c>
      <c r="C926" s="18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0" t="s">
        <v>9</v>
      </c>
      <c r="Y926" s="18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2" t="s">
        <v>7</v>
      </c>
      <c r="F935" s="183"/>
      <c r="G935" s="18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2" t="s">
        <v>7</v>
      </c>
      <c r="AB935" s="183"/>
      <c r="AC935" s="18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2" t="s">
        <v>7</v>
      </c>
      <c r="O937" s="183"/>
      <c r="P937" s="183"/>
      <c r="Q937" s="184"/>
      <c r="R937" s="18">
        <f>SUM(R921:R936)</f>
        <v>0</v>
      </c>
      <c r="S937" s="3"/>
      <c r="V937" s="17"/>
      <c r="X937" s="12"/>
      <c r="Y937" s="10"/>
      <c r="AJ937" s="182" t="s">
        <v>7</v>
      </c>
      <c r="AK937" s="183"/>
      <c r="AL937" s="183"/>
      <c r="AM937" s="18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86" t="s">
        <v>30</v>
      </c>
      <c r="I959" s="186"/>
      <c r="J959" s="186"/>
      <c r="V959" s="17"/>
      <c r="AA959" s="186" t="s">
        <v>31</v>
      </c>
      <c r="AB959" s="186"/>
      <c r="AC959" s="186"/>
    </row>
    <row r="960" spans="1:43">
      <c r="H960" s="186"/>
      <c r="I960" s="186"/>
      <c r="J960" s="186"/>
      <c r="V960" s="17"/>
      <c r="AA960" s="186"/>
      <c r="AB960" s="186"/>
      <c r="AC960" s="186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0</v>
      </c>
      <c r="E964" s="187" t="s">
        <v>20</v>
      </c>
      <c r="F964" s="187"/>
      <c r="G964" s="187"/>
      <c r="H964" s="187"/>
      <c r="V964" s="17"/>
      <c r="X964" s="23" t="s">
        <v>32</v>
      </c>
      <c r="Y964" s="20">
        <f>IF(B1764="PAGADO",0,C969)</f>
        <v>0</v>
      </c>
      <c r="AA964" s="187" t="s">
        <v>20</v>
      </c>
      <c r="AB964" s="187"/>
      <c r="AC964" s="187"/>
      <c r="AD964" s="187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9" t="str">
        <f>IF(Y969&lt;0,"NO PAGAR","COBRAR'")</f>
        <v>COBRAR'</v>
      </c>
      <c r="Y970" s="18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89" t="str">
        <f>IF(C969&lt;0,"NO PAGAR","COBRAR'")</f>
        <v>COBRAR'</v>
      </c>
      <c r="C971" s="189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0" t="s">
        <v>9</v>
      </c>
      <c r="C972" s="181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0" t="s">
        <v>9</v>
      </c>
      <c r="Y972" s="18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2" t="s">
        <v>7</v>
      </c>
      <c r="F980" s="183"/>
      <c r="G980" s="184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2" t="s">
        <v>7</v>
      </c>
      <c r="AB980" s="183"/>
      <c r="AC980" s="184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2" t="s">
        <v>7</v>
      </c>
      <c r="O982" s="183"/>
      <c r="P982" s="183"/>
      <c r="Q982" s="184"/>
      <c r="R982" s="18">
        <f>SUM(R966:R981)</f>
        <v>0</v>
      </c>
      <c r="S982" s="3"/>
      <c r="V982" s="17"/>
      <c r="X982" s="12"/>
      <c r="Y982" s="10"/>
      <c r="AJ982" s="182" t="s">
        <v>7</v>
      </c>
      <c r="AK982" s="183"/>
      <c r="AL982" s="183"/>
      <c r="AM982" s="184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85" t="s">
        <v>29</v>
      </c>
      <c r="AD1006" s="185"/>
      <c r="AE1006" s="185"/>
    </row>
    <row r="1007" spans="5:31">
      <c r="H1007" s="186" t="s">
        <v>28</v>
      </c>
      <c r="I1007" s="186"/>
      <c r="J1007" s="186"/>
      <c r="V1007" s="17"/>
      <c r="AC1007" s="185"/>
      <c r="AD1007" s="185"/>
      <c r="AE1007" s="185"/>
    </row>
    <row r="1008" spans="5:31">
      <c r="H1008" s="186"/>
      <c r="I1008" s="186"/>
      <c r="J1008" s="186"/>
      <c r="V1008" s="17"/>
      <c r="AC1008" s="185"/>
      <c r="AD1008" s="185"/>
      <c r="AE1008" s="185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0</v>
      </c>
      <c r="E1012" s="187" t="s">
        <v>20</v>
      </c>
      <c r="F1012" s="187"/>
      <c r="G1012" s="187"/>
      <c r="H1012" s="187"/>
      <c r="V1012" s="17"/>
      <c r="X1012" s="23" t="s">
        <v>32</v>
      </c>
      <c r="Y1012" s="20">
        <f>IF(B1012="PAGADO",0,C1017)</f>
        <v>0</v>
      </c>
      <c r="AA1012" s="187" t="s">
        <v>20</v>
      </c>
      <c r="AB1012" s="187"/>
      <c r="AC1012" s="187"/>
      <c r="AD1012" s="187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88" t="str">
        <f>IF(C1017&lt;0,"NO PAGAR","COBRAR")</f>
        <v>COBRAR</v>
      </c>
      <c r="C1018" s="18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8" t="str">
        <f>IF(Y1017&lt;0,"NO PAGAR","COBRAR")</f>
        <v>COBRAR</v>
      </c>
      <c r="Y1018" s="18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0" t="s">
        <v>9</v>
      </c>
      <c r="C1019" s="18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0" t="s">
        <v>9</v>
      </c>
      <c r="Y1019" s="18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2" t="s">
        <v>7</v>
      </c>
      <c r="F1028" s="183"/>
      <c r="G1028" s="18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2" t="s">
        <v>7</v>
      </c>
      <c r="AB1028" s="183"/>
      <c r="AC1028" s="18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2" t="s">
        <v>7</v>
      </c>
      <c r="O1030" s="183"/>
      <c r="P1030" s="183"/>
      <c r="Q1030" s="184"/>
      <c r="R1030" s="18">
        <f>SUM(R1014:R1029)</f>
        <v>0</v>
      </c>
      <c r="S1030" s="3"/>
      <c r="V1030" s="17"/>
      <c r="X1030" s="12"/>
      <c r="Y1030" s="10"/>
      <c r="AJ1030" s="182" t="s">
        <v>7</v>
      </c>
      <c r="AK1030" s="183"/>
      <c r="AL1030" s="183"/>
      <c r="AM1030" s="18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86" t="s">
        <v>30</v>
      </c>
      <c r="I1052" s="186"/>
      <c r="J1052" s="186"/>
      <c r="V1052" s="17"/>
      <c r="AA1052" s="186" t="s">
        <v>31</v>
      </c>
      <c r="AB1052" s="186"/>
      <c r="AC1052" s="186"/>
    </row>
    <row r="1053" spans="1:43">
      <c r="H1053" s="186"/>
      <c r="I1053" s="186"/>
      <c r="J1053" s="186"/>
      <c r="V1053" s="17"/>
      <c r="AA1053" s="186"/>
      <c r="AB1053" s="186"/>
      <c r="AC1053" s="186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0</v>
      </c>
      <c r="E1057" s="187" t="s">
        <v>20</v>
      </c>
      <c r="F1057" s="187"/>
      <c r="G1057" s="187"/>
      <c r="H1057" s="187"/>
      <c r="V1057" s="17"/>
      <c r="X1057" s="23" t="s">
        <v>32</v>
      </c>
      <c r="Y1057" s="20">
        <f>IF(B1857="PAGADO",0,C1062)</f>
        <v>0</v>
      </c>
      <c r="AA1057" s="187" t="s">
        <v>20</v>
      </c>
      <c r="AB1057" s="187"/>
      <c r="AC1057" s="187"/>
      <c r="AD1057" s="187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9" t="str">
        <f>IF(Y1062&lt;0,"NO PAGAR","COBRAR'")</f>
        <v>COBRAR'</v>
      </c>
      <c r="Y1063" s="189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89" t="str">
        <f>IF(C1062&lt;0,"NO PAGAR","COBRAR'")</f>
        <v>COBRAR'</v>
      </c>
      <c r="C1064" s="189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0" t="s">
        <v>9</v>
      </c>
      <c r="C1065" s="181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0" t="s">
        <v>9</v>
      </c>
      <c r="Y1065" s="18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2" t="s">
        <v>7</v>
      </c>
      <c r="F1073" s="183"/>
      <c r="G1073" s="184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2" t="s">
        <v>7</v>
      </c>
      <c r="AB1073" s="183"/>
      <c r="AC1073" s="184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2" t="s">
        <v>7</v>
      </c>
      <c r="O1075" s="183"/>
      <c r="P1075" s="183"/>
      <c r="Q1075" s="184"/>
      <c r="R1075" s="18">
        <f>SUM(R1059:R1074)</f>
        <v>0</v>
      </c>
      <c r="S1075" s="3"/>
      <c r="V1075" s="17"/>
      <c r="X1075" s="12"/>
      <c r="Y1075" s="10"/>
      <c r="AJ1075" s="182" t="s">
        <v>7</v>
      </c>
      <c r="AK1075" s="183"/>
      <c r="AL1075" s="183"/>
      <c r="AM1075" s="184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6E4C-8113-4621-BAFA-E329513579B1}">
  <dimension ref="A2:H67"/>
  <sheetViews>
    <sheetView topLeftCell="A7" workbookViewId="0">
      <selection activeCell="C21" sqref="C21"/>
    </sheetView>
  </sheetViews>
  <sheetFormatPr baseColWidth="10" defaultRowHeight="15"/>
  <cols>
    <col min="2" max="2" width="25.5703125" customWidth="1"/>
    <col min="3" max="3" width="22" customWidth="1"/>
    <col min="4" max="4" width="13.7109375" customWidth="1"/>
    <col min="5" max="5" width="14.85546875" customWidth="1"/>
    <col min="8" max="8" width="12.85546875" customWidth="1"/>
  </cols>
  <sheetData>
    <row r="2" spans="1:8" ht="27">
      <c r="A2" s="205" t="s">
        <v>1143</v>
      </c>
      <c r="B2" s="206"/>
      <c r="C2" s="206"/>
      <c r="D2" s="206"/>
      <c r="E2" s="206"/>
      <c r="F2" s="206"/>
      <c r="G2" s="206"/>
      <c r="H2" s="207"/>
    </row>
    <row r="3" spans="1:8" ht="15.75">
      <c r="A3" s="178" t="s">
        <v>34</v>
      </c>
      <c r="B3" s="178" t="s">
        <v>1146</v>
      </c>
      <c r="C3" s="178" t="s">
        <v>1147</v>
      </c>
      <c r="D3" s="178" t="s">
        <v>1140</v>
      </c>
      <c r="E3" s="178" t="s">
        <v>1145</v>
      </c>
      <c r="F3" s="178" t="s">
        <v>110</v>
      </c>
      <c r="G3" s="178" t="s">
        <v>1141</v>
      </c>
      <c r="H3" s="178" t="s">
        <v>1142</v>
      </c>
    </row>
    <row r="4" spans="1:8">
      <c r="A4" s="25">
        <v>45139</v>
      </c>
      <c r="B4" s="3" t="s">
        <v>1144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27" si="0">F5+G5</f>
        <v>200</v>
      </c>
    </row>
    <row r="6" spans="1:8">
      <c r="A6" s="25">
        <v>45140</v>
      </c>
      <c r="B6" s="3" t="s">
        <v>1148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1149</v>
      </c>
      <c r="C7" s="3" t="s">
        <v>1150</v>
      </c>
      <c r="D7" s="3"/>
      <c r="E7" s="47" t="s">
        <v>1151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1152</v>
      </c>
      <c r="C8" s="3" t="s">
        <v>1152</v>
      </c>
      <c r="D8" s="3"/>
      <c r="E8" s="47" t="s">
        <v>1153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1156</v>
      </c>
      <c r="E9" s="47" t="s">
        <v>1154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1157</v>
      </c>
      <c r="C10" s="3" t="s">
        <v>1158</v>
      </c>
      <c r="D10" s="3" t="s">
        <v>1156</v>
      </c>
      <c r="E10" s="47" t="s">
        <v>1155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1159</v>
      </c>
      <c r="C11" s="3" t="s">
        <v>593</v>
      </c>
      <c r="D11" s="3" t="s">
        <v>1156</v>
      </c>
      <c r="E11" s="47" t="s">
        <v>1160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1156</v>
      </c>
      <c r="E12" s="47" t="s">
        <v>1161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1162</v>
      </c>
      <c r="C13" s="3" t="s">
        <v>1162</v>
      </c>
      <c r="D13" s="3"/>
      <c r="E13" s="47" t="s">
        <v>1163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1164</v>
      </c>
      <c r="D14" s="3" t="s">
        <v>1156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1156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1165</v>
      </c>
      <c r="D16" s="3" t="s">
        <v>1166</v>
      </c>
      <c r="E16" s="47" t="s">
        <v>1171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1167</v>
      </c>
      <c r="C17" s="3" t="s">
        <v>1168</v>
      </c>
      <c r="D17" s="3">
        <v>1254</v>
      </c>
      <c r="E17" s="47" t="s">
        <v>1172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1173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1169</v>
      </c>
      <c r="C19" s="3" t="s">
        <v>1170</v>
      </c>
      <c r="D19" s="3">
        <v>1040</v>
      </c>
      <c r="E19" s="47" t="s">
        <v>1174</v>
      </c>
      <c r="F19" s="168"/>
      <c r="G19" s="168">
        <v>1100</v>
      </c>
      <c r="H19" s="168">
        <f t="shared" si="0"/>
        <v>1100</v>
      </c>
    </row>
    <row r="20" spans="1:8">
      <c r="A20" s="3"/>
      <c r="B20" s="3"/>
      <c r="C20" s="3"/>
      <c r="D20" s="3"/>
      <c r="E20" s="47"/>
      <c r="F20" s="168"/>
      <c r="G20" s="168"/>
      <c r="H20" s="168">
        <f t="shared" si="0"/>
        <v>0</v>
      </c>
    </row>
    <row r="21" spans="1:8">
      <c r="A21" s="3"/>
      <c r="B21" s="3"/>
      <c r="C21" s="3"/>
      <c r="D21" s="3"/>
      <c r="E21" s="47"/>
      <c r="F21" s="168"/>
      <c r="G21" s="168"/>
      <c r="H21" s="168">
        <f t="shared" si="0"/>
        <v>0</v>
      </c>
    </row>
    <row r="22" spans="1:8">
      <c r="A22" s="3"/>
      <c r="B22" s="3"/>
      <c r="C22" s="3"/>
      <c r="D22" s="3"/>
      <c r="E22" s="47"/>
      <c r="F22" s="168"/>
      <c r="G22" s="168"/>
      <c r="H22" s="168">
        <f t="shared" si="0"/>
        <v>0</v>
      </c>
    </row>
    <row r="23" spans="1:8">
      <c r="A23" s="3"/>
      <c r="B23" s="3"/>
      <c r="C23" s="3"/>
      <c r="D23" s="3"/>
      <c r="E23" s="47"/>
      <c r="F23" s="168"/>
      <c r="G23" s="168"/>
      <c r="H23" s="168">
        <f t="shared" si="0"/>
        <v>0</v>
      </c>
    </row>
    <row r="24" spans="1:8">
      <c r="A24" s="3"/>
      <c r="B24" s="3"/>
      <c r="C24" s="3"/>
      <c r="D24" s="3"/>
      <c r="E24" s="47"/>
      <c r="F24" s="168"/>
      <c r="G24" s="168"/>
      <c r="H24" s="168">
        <f t="shared" si="0"/>
        <v>0</v>
      </c>
    </row>
    <row r="25" spans="1:8">
      <c r="A25" s="3"/>
      <c r="B25" s="3"/>
      <c r="C25" s="3"/>
      <c r="D25" s="3"/>
      <c r="E25" s="47"/>
      <c r="F25" s="168"/>
      <c r="G25" s="168"/>
      <c r="H25" s="168">
        <f t="shared" si="0"/>
        <v>0</v>
      </c>
    </row>
    <row r="26" spans="1:8">
      <c r="A26" s="3"/>
      <c r="B26" s="3"/>
      <c r="C26" s="3"/>
      <c r="D26" s="3"/>
      <c r="E26" s="47"/>
      <c r="F26" s="168"/>
      <c r="G26" s="168"/>
      <c r="H26" s="168">
        <f t="shared" si="0"/>
        <v>0</v>
      </c>
    </row>
    <row r="27" spans="1:8">
      <c r="A27" s="3"/>
      <c r="B27" s="3"/>
      <c r="C27" s="3"/>
      <c r="D27" s="3"/>
      <c r="E27" s="47"/>
      <c r="F27" s="168"/>
      <c r="G27" s="168"/>
      <c r="H27" s="168">
        <f t="shared" si="0"/>
        <v>0</v>
      </c>
    </row>
    <row r="28" spans="1:8">
      <c r="E28" s="177"/>
      <c r="F28" s="179"/>
      <c r="G28" s="179"/>
      <c r="H28" s="179"/>
    </row>
    <row r="29" spans="1:8">
      <c r="F29" s="179"/>
      <c r="G29" s="179"/>
      <c r="H29" s="179"/>
    </row>
    <row r="30" spans="1:8">
      <c r="F30" s="179"/>
      <c r="G30" s="179"/>
      <c r="H30" s="179"/>
    </row>
    <row r="31" spans="1:8">
      <c r="F31" s="179"/>
      <c r="G31" s="179"/>
      <c r="H31" s="179"/>
    </row>
    <row r="32" spans="1:8">
      <c r="F32" s="179"/>
      <c r="G32" s="179"/>
      <c r="H32" s="179"/>
    </row>
    <row r="33" spans="6:8">
      <c r="F33" s="179"/>
      <c r="G33" s="179"/>
      <c r="H33" s="179"/>
    </row>
    <row r="34" spans="6:8">
      <c r="F34" s="179"/>
      <c r="G34" s="179"/>
      <c r="H34" s="179"/>
    </row>
    <row r="35" spans="6:8">
      <c r="F35" s="179"/>
      <c r="G35" s="179"/>
      <c r="H35" s="179"/>
    </row>
    <row r="36" spans="6:8">
      <c r="F36" s="179"/>
      <c r="G36" s="179"/>
      <c r="H36" s="179"/>
    </row>
    <row r="37" spans="6:8">
      <c r="F37" s="179"/>
      <c r="G37" s="179"/>
      <c r="H37" s="179"/>
    </row>
    <row r="38" spans="6:8">
      <c r="F38" s="179"/>
      <c r="G38" s="179"/>
      <c r="H38" s="179"/>
    </row>
    <row r="39" spans="6:8">
      <c r="F39" s="179"/>
      <c r="G39" s="179"/>
      <c r="H39" s="179"/>
    </row>
    <row r="40" spans="6:8">
      <c r="F40" s="179"/>
      <c r="G40" s="179"/>
      <c r="H40" s="179"/>
    </row>
    <row r="41" spans="6:8">
      <c r="F41" s="179"/>
      <c r="G41" s="179"/>
      <c r="H41" s="179"/>
    </row>
    <row r="42" spans="6:8">
      <c r="F42" s="179"/>
      <c r="G42" s="179"/>
      <c r="H42" s="179"/>
    </row>
    <row r="43" spans="6:8">
      <c r="F43" s="179"/>
      <c r="G43" s="179"/>
      <c r="H43" s="179"/>
    </row>
    <row r="44" spans="6:8">
      <c r="F44" s="179"/>
      <c r="G44" s="179"/>
      <c r="H44" s="179"/>
    </row>
    <row r="45" spans="6:8">
      <c r="F45" s="179"/>
      <c r="G45" s="179"/>
      <c r="H45" s="179"/>
    </row>
    <row r="46" spans="6:8">
      <c r="F46" s="179"/>
      <c r="G46" s="179"/>
      <c r="H46" s="179"/>
    </row>
    <row r="47" spans="6:8">
      <c r="F47" s="179"/>
      <c r="G47" s="179"/>
      <c r="H47" s="179"/>
    </row>
    <row r="48" spans="6:8">
      <c r="F48" s="179"/>
      <c r="G48" s="179"/>
      <c r="H48" s="179"/>
    </row>
    <row r="49" spans="6:8">
      <c r="F49" s="179"/>
      <c r="G49" s="179"/>
      <c r="H49" s="179"/>
    </row>
    <row r="50" spans="6:8">
      <c r="F50" s="179"/>
      <c r="G50" s="179"/>
      <c r="H50" s="179"/>
    </row>
    <row r="51" spans="6:8">
      <c r="F51" s="179"/>
      <c r="G51" s="179"/>
      <c r="H51" s="179"/>
    </row>
    <row r="52" spans="6:8">
      <c r="F52" s="179"/>
      <c r="G52" s="179"/>
      <c r="H52" s="179"/>
    </row>
    <row r="53" spans="6:8">
      <c r="F53" s="179"/>
      <c r="G53" s="179"/>
      <c r="H53" s="179"/>
    </row>
    <row r="54" spans="6:8">
      <c r="F54" s="179"/>
      <c r="G54" s="179"/>
      <c r="H54" s="179"/>
    </row>
    <row r="55" spans="6:8">
      <c r="F55" s="179"/>
      <c r="G55" s="179"/>
      <c r="H55" s="179"/>
    </row>
    <row r="56" spans="6:8">
      <c r="F56" s="179"/>
      <c r="G56" s="179"/>
      <c r="H56" s="179"/>
    </row>
    <row r="57" spans="6:8">
      <c r="F57" s="179"/>
      <c r="G57" s="179"/>
      <c r="H57" s="179"/>
    </row>
    <row r="58" spans="6:8">
      <c r="F58" s="179"/>
      <c r="G58" s="179"/>
      <c r="H58" s="179"/>
    </row>
    <row r="59" spans="6:8">
      <c r="F59" s="179"/>
      <c r="G59" s="179"/>
      <c r="H59" s="179"/>
    </row>
    <row r="60" spans="6:8">
      <c r="F60" s="179"/>
      <c r="G60" s="179"/>
      <c r="H60" s="179"/>
    </row>
    <row r="61" spans="6:8">
      <c r="F61" s="179"/>
      <c r="G61" s="179"/>
      <c r="H61" s="179"/>
    </row>
    <row r="62" spans="6:8">
      <c r="F62" s="179"/>
      <c r="G62" s="179"/>
      <c r="H62" s="179"/>
    </row>
    <row r="63" spans="6:8">
      <c r="F63" s="179"/>
      <c r="G63" s="179"/>
      <c r="H63" s="179"/>
    </row>
    <row r="64" spans="6:8">
      <c r="F64" s="179"/>
      <c r="G64" s="179"/>
      <c r="H64" s="179"/>
    </row>
    <row r="65" spans="6:8">
      <c r="F65" s="179"/>
      <c r="G65" s="179"/>
      <c r="H65" s="179"/>
    </row>
    <row r="66" spans="6:8">
      <c r="F66" s="179"/>
      <c r="G66" s="179"/>
      <c r="H66" s="179"/>
    </row>
    <row r="67" spans="6:8">
      <c r="F67" s="179"/>
      <c r="G67" s="179"/>
      <c r="H67" s="179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08" t="s">
        <v>76</v>
      </c>
      <c r="C1" s="208"/>
      <c r="D1" s="208"/>
      <c r="E1" s="208"/>
      <c r="F1" s="208"/>
      <c r="G1" s="208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93" t="s">
        <v>7</v>
      </c>
      <c r="C17" s="195"/>
      <c r="D17" s="26">
        <f>SUM(D3:D16)</f>
        <v>1178</v>
      </c>
      <c r="E17" s="27"/>
      <c r="F17" s="3"/>
      <c r="G17" s="3"/>
    </row>
    <row r="22" spans="2:7">
      <c r="B22" s="208" t="s">
        <v>23</v>
      </c>
      <c r="C22" s="208"/>
      <c r="D22" s="208"/>
      <c r="E22" s="208"/>
      <c r="F22" s="208"/>
      <c r="G22" s="208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93" t="s">
        <v>7</v>
      </c>
      <c r="C38" s="195"/>
      <c r="D38" s="26">
        <f>SUM(D24:D37)</f>
        <v>1123.0900000000001</v>
      </c>
      <c r="E38" s="27"/>
      <c r="F38" s="3"/>
      <c r="G38" s="3"/>
    </row>
    <row r="41" spans="2:7">
      <c r="B41" s="208" t="s">
        <v>23</v>
      </c>
      <c r="C41" s="208"/>
      <c r="D41" s="208"/>
      <c r="E41" s="208"/>
      <c r="F41" s="208"/>
      <c r="G41" s="208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93" t="s">
        <v>7</v>
      </c>
      <c r="C56" s="195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93" t="s">
        <v>7</v>
      </c>
      <c r="C79" s="19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93" t="s">
        <v>7</v>
      </c>
      <c r="C96" s="195"/>
      <c r="D96" s="26">
        <f>SUM(D83:D95)</f>
        <v>565</v>
      </c>
      <c r="E96" s="27"/>
      <c r="F96" s="3"/>
    </row>
    <row r="99" spans="2:9">
      <c r="B99" s="208" t="s">
        <v>758</v>
      </c>
      <c r="C99" s="208"/>
      <c r="D99" s="208"/>
      <c r="E99" s="208"/>
      <c r="F99" s="208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93" t="s">
        <v>7</v>
      </c>
      <c r="C114" s="19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93" t="s">
        <v>7</v>
      </c>
      <c r="C132" s="195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U268"/>
  <sheetViews>
    <sheetView zoomScale="85" zoomScaleNormal="85" workbookViewId="0">
      <selection activeCell="K186" sqref="K1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17" t="s">
        <v>55</v>
      </c>
      <c r="B1" s="210"/>
      <c r="C1" s="210"/>
      <c r="D1" s="210"/>
      <c r="E1" s="210"/>
      <c r="F1" s="210"/>
      <c r="G1" s="210"/>
      <c r="H1" s="210"/>
      <c r="I1" s="218"/>
      <c r="J1" s="217" t="s">
        <v>55</v>
      </c>
      <c r="K1" s="210"/>
      <c r="L1" s="210"/>
      <c r="M1" s="210"/>
      <c r="N1" s="210"/>
      <c r="O1" s="210"/>
      <c r="P1" s="210"/>
      <c r="Q1" s="210"/>
      <c r="R1" s="218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15" t="s">
        <v>39</v>
      </c>
      <c r="B2" s="211"/>
      <c r="C2" s="211"/>
      <c r="D2" s="211"/>
      <c r="E2" s="211"/>
      <c r="F2" s="211"/>
      <c r="G2" s="211"/>
      <c r="H2" s="211"/>
      <c r="I2" s="216"/>
      <c r="J2" s="215" t="s">
        <v>39</v>
      </c>
      <c r="K2" s="211"/>
      <c r="L2" s="211"/>
      <c r="M2" s="211"/>
      <c r="N2" s="211"/>
      <c r="O2" s="211"/>
      <c r="P2" s="211"/>
      <c r="Q2" s="211"/>
      <c r="R2" s="216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09">
        <v>1724600125</v>
      </c>
      <c r="D5" s="20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45108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14" t="s">
        <v>41</v>
      </c>
      <c r="AE6" s="214"/>
      <c r="AF6" s="214"/>
      <c r="AH6" s="214" t="s">
        <v>42</v>
      </c>
      <c r="AI6" s="214"/>
      <c r="AJ6" s="214"/>
      <c r="AK6" s="34"/>
      <c r="AM6" s="29"/>
      <c r="AN6" s="214" t="s">
        <v>41</v>
      </c>
      <c r="AO6" s="214"/>
      <c r="AP6" s="214"/>
      <c r="AR6" s="214" t="s">
        <v>42</v>
      </c>
      <c r="AS6" s="214"/>
      <c r="AT6" s="214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14" t="s">
        <v>41</v>
      </c>
      <c r="C8" s="214"/>
      <c r="D8" s="214"/>
      <c r="F8" s="214" t="s">
        <v>42</v>
      </c>
      <c r="G8" s="214"/>
      <c r="H8" s="214"/>
      <c r="I8" s="34"/>
      <c r="J8" s="29"/>
      <c r="K8" s="214" t="s">
        <v>41</v>
      </c>
      <c r="L8" s="214"/>
      <c r="M8" s="214"/>
      <c r="O8" s="214" t="s">
        <v>42</v>
      </c>
      <c r="P8" s="214"/>
      <c r="Q8" s="214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19">
        <f>AF12-AJ12</f>
        <v>520.00621866666677</v>
      </c>
      <c r="AK13" s="30"/>
      <c r="AM13" s="29"/>
      <c r="AQ13" s="219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19"/>
      <c r="AK14" s="30"/>
      <c r="AM14" s="29"/>
      <c r="AQ14" s="219"/>
      <c r="AU14" s="30"/>
    </row>
    <row r="15" spans="1:47" ht="15" customHeight="1">
      <c r="A15" s="29"/>
      <c r="E15" s="219">
        <f>D14-H14</f>
        <v>536.97475599999996</v>
      </c>
      <c r="I15" s="30"/>
      <c r="J15" s="29"/>
      <c r="N15" s="219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19"/>
      <c r="I16" s="30"/>
      <c r="J16" s="29"/>
      <c r="N16" s="219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20" t="s">
        <v>53</v>
      </c>
      <c r="AE19" s="220"/>
      <c r="AF19" s="220"/>
      <c r="AH19" s="220" t="s">
        <v>54</v>
      </c>
      <c r="AI19" s="220"/>
      <c r="AJ19" s="220"/>
      <c r="AK19" s="36"/>
      <c r="AM19" s="29"/>
      <c r="AN19" s="220" t="s">
        <v>53</v>
      </c>
      <c r="AO19" s="220"/>
      <c r="AP19" s="220"/>
      <c r="AR19" s="220" t="s">
        <v>54</v>
      </c>
      <c r="AS19" s="220"/>
      <c r="AT19" s="220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20" t="s">
        <v>53</v>
      </c>
      <c r="C21" s="220"/>
      <c r="D21" s="220"/>
      <c r="F21" s="220" t="s">
        <v>54</v>
      </c>
      <c r="G21" s="220"/>
      <c r="H21" s="220"/>
      <c r="I21" s="36"/>
      <c r="J21" s="29"/>
      <c r="K21" s="220" t="s">
        <v>53</v>
      </c>
      <c r="L21" s="220"/>
      <c r="M21" s="220"/>
      <c r="O21" s="220" t="s">
        <v>54</v>
      </c>
      <c r="P21" s="220"/>
      <c r="Q21" s="220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2"/>
      <c r="U22" s="222"/>
      <c r="V22" s="222"/>
      <c r="W22" s="222"/>
      <c r="X22" s="222"/>
      <c r="Y22" s="222"/>
      <c r="Z22" s="222"/>
      <c r="AA22" s="222"/>
      <c r="AB22" s="222"/>
      <c r="AC22" s="217" t="s">
        <v>55</v>
      </c>
      <c r="AD22" s="210"/>
      <c r="AE22" s="210"/>
      <c r="AF22" s="210"/>
      <c r="AG22" s="210"/>
      <c r="AH22" s="210"/>
      <c r="AI22" s="210"/>
      <c r="AJ22" s="210"/>
      <c r="AK22" s="218"/>
      <c r="AM22" s="217" t="s">
        <v>55</v>
      </c>
      <c r="AN22" s="210"/>
      <c r="AO22" s="210"/>
      <c r="AP22" s="210"/>
      <c r="AQ22" s="210"/>
      <c r="AR22" s="210"/>
      <c r="AS22" s="210"/>
      <c r="AT22" s="210"/>
      <c r="AU22" s="218"/>
    </row>
    <row r="23" spans="1:47" ht="26.25">
      <c r="A23" s="217" t="s">
        <v>55</v>
      </c>
      <c r="B23" s="210"/>
      <c r="C23" s="210"/>
      <c r="D23" s="210"/>
      <c r="E23" s="210"/>
      <c r="F23" s="210"/>
      <c r="G23" s="210"/>
      <c r="H23" s="210"/>
      <c r="I23" s="218"/>
      <c r="J23" s="217" t="s">
        <v>55</v>
      </c>
      <c r="K23" s="210"/>
      <c r="L23" s="210"/>
      <c r="M23" s="210"/>
      <c r="N23" s="210"/>
      <c r="O23" s="210"/>
      <c r="P23" s="210"/>
      <c r="Q23" s="210"/>
      <c r="R23" s="218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15" t="s">
        <v>39</v>
      </c>
      <c r="B24" s="211"/>
      <c r="C24" s="211"/>
      <c r="D24" s="211"/>
      <c r="E24" s="211"/>
      <c r="F24" s="211"/>
      <c r="G24" s="211"/>
      <c r="H24" s="211"/>
      <c r="I24" s="216"/>
      <c r="J24" s="215" t="s">
        <v>39</v>
      </c>
      <c r="K24" s="211"/>
      <c r="L24" s="211"/>
      <c r="M24" s="211"/>
      <c r="N24" s="211"/>
      <c r="O24" s="211"/>
      <c r="P24" s="211"/>
      <c r="Q24" s="211"/>
      <c r="R24" s="216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09">
        <v>1719901926</v>
      </c>
      <c r="D27" s="209"/>
      <c r="I27" s="28"/>
      <c r="J27" s="29"/>
      <c r="K27" s="1" t="s">
        <v>57</v>
      </c>
      <c r="L27">
        <v>2350864985</v>
      </c>
      <c r="R27" s="28"/>
      <c r="T27" s="91"/>
      <c r="U27" s="223"/>
      <c r="V27" s="223"/>
      <c r="W27" s="223"/>
      <c r="X27" s="91"/>
      <c r="Y27" s="223"/>
      <c r="Z27" s="223"/>
      <c r="AA27" s="223"/>
      <c r="AB27" s="95"/>
      <c r="AC27" s="29"/>
      <c r="AD27" s="214" t="s">
        <v>41</v>
      </c>
      <c r="AE27" s="214"/>
      <c r="AF27" s="214"/>
      <c r="AH27" s="214" t="s">
        <v>42</v>
      </c>
      <c r="AI27" s="214"/>
      <c r="AJ27" s="214"/>
      <c r="AK27" s="34"/>
      <c r="AM27" s="29"/>
      <c r="AN27" s="214" t="s">
        <v>41</v>
      </c>
      <c r="AO27" s="214"/>
      <c r="AP27" s="214"/>
      <c r="AR27" s="214" t="s">
        <v>42</v>
      </c>
      <c r="AS27" s="214"/>
      <c r="AT27" s="214"/>
      <c r="AU27" s="34"/>
    </row>
    <row r="28" spans="1:47" ht="15.7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14" t="s">
        <v>41</v>
      </c>
      <c r="C30" s="214"/>
      <c r="D30" s="214"/>
      <c r="F30" s="214" t="s">
        <v>42</v>
      </c>
      <c r="G30" s="214"/>
      <c r="H30" s="214"/>
      <c r="I30" s="34"/>
      <c r="J30" s="29"/>
      <c r="K30" s="214" t="s">
        <v>41</v>
      </c>
      <c r="L30" s="214"/>
      <c r="M30" s="214"/>
      <c r="O30" s="214" t="s">
        <v>42</v>
      </c>
      <c r="P30" s="214"/>
      <c r="Q30" s="214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24"/>
      <c r="Y34" s="91"/>
      <c r="Z34" s="91"/>
      <c r="AA34" s="91"/>
      <c r="AB34" s="91"/>
      <c r="AC34" s="29"/>
      <c r="AG34" s="219">
        <f>AF33-AJ33</f>
        <v>520.00288533333332</v>
      </c>
      <c r="AK34" s="30"/>
      <c r="AM34" s="29"/>
      <c r="AQ34" s="219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24"/>
      <c r="Y35" s="91"/>
      <c r="Z35" s="91"/>
      <c r="AA35" s="91"/>
      <c r="AB35" s="91"/>
      <c r="AC35" s="29"/>
      <c r="AG35" s="219"/>
      <c r="AK35" s="30"/>
      <c r="AM35" s="29"/>
      <c r="AQ35" s="219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19">
        <f>D36-H36</f>
        <v>260.00144333333338</v>
      </c>
      <c r="I37" s="30"/>
      <c r="J37" s="29"/>
      <c r="N37" s="219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19"/>
      <c r="I38" s="30"/>
      <c r="J38" s="29"/>
      <c r="N38" s="219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25"/>
      <c r="V40" s="225"/>
      <c r="W40" s="225"/>
      <c r="X40" s="91"/>
      <c r="Y40" s="225"/>
      <c r="Z40" s="225"/>
      <c r="AA40" s="225"/>
      <c r="AB40" s="99"/>
      <c r="AC40" s="29"/>
      <c r="AD40" s="220" t="s">
        <v>53</v>
      </c>
      <c r="AE40" s="220"/>
      <c r="AF40" s="220"/>
      <c r="AH40" s="220" t="s">
        <v>54</v>
      </c>
      <c r="AI40" s="220"/>
      <c r="AJ40" s="220"/>
      <c r="AK40" s="36"/>
      <c r="AM40" s="29"/>
      <c r="AN40" s="220" t="s">
        <v>53</v>
      </c>
      <c r="AO40" s="220"/>
      <c r="AP40" s="220"/>
      <c r="AR40" s="220" t="s">
        <v>54</v>
      </c>
      <c r="AS40" s="220"/>
      <c r="AT40" s="220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20" t="s">
        <v>53</v>
      </c>
      <c r="C43" s="220"/>
      <c r="D43" s="220"/>
      <c r="F43" s="220" t="s">
        <v>54</v>
      </c>
      <c r="G43" s="220"/>
      <c r="H43" s="220"/>
      <c r="I43" s="36"/>
      <c r="J43" s="29"/>
      <c r="K43" s="220" t="s">
        <v>53</v>
      </c>
      <c r="L43" s="220"/>
      <c r="M43" s="220"/>
      <c r="O43" s="220" t="s">
        <v>54</v>
      </c>
      <c r="P43" s="220"/>
      <c r="Q43" s="220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17" t="s">
        <v>55</v>
      </c>
      <c r="B47" s="210"/>
      <c r="C47" s="210"/>
      <c r="D47" s="210"/>
      <c r="E47" s="210"/>
      <c r="F47" s="210"/>
      <c r="G47" s="210"/>
      <c r="H47" s="210"/>
      <c r="I47" s="218"/>
      <c r="J47" s="217" t="s">
        <v>55</v>
      </c>
      <c r="K47" s="210"/>
      <c r="L47" s="210"/>
      <c r="M47" s="210"/>
      <c r="N47" s="210"/>
      <c r="O47" s="210"/>
      <c r="P47" s="210"/>
      <c r="Q47" s="210"/>
      <c r="R47" s="218"/>
    </row>
    <row r="48" spans="1:47" ht="21">
      <c r="A48" s="215" t="s">
        <v>39</v>
      </c>
      <c r="B48" s="211"/>
      <c r="C48" s="211"/>
      <c r="D48" s="211"/>
      <c r="E48" s="211"/>
      <c r="F48" s="211"/>
      <c r="G48" s="211"/>
      <c r="H48" s="211"/>
      <c r="I48" s="216"/>
      <c r="J48" s="215" t="s">
        <v>39</v>
      </c>
      <c r="K48" s="211"/>
      <c r="L48" s="211"/>
      <c r="M48" s="211"/>
      <c r="N48" s="211"/>
      <c r="O48" s="211"/>
      <c r="P48" s="211"/>
      <c r="Q48" s="211"/>
      <c r="R48" s="216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09">
        <v>1720714904</v>
      </c>
      <c r="D51" s="209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14" t="s">
        <v>41</v>
      </c>
      <c r="C54" s="214"/>
      <c r="D54" s="214"/>
      <c r="F54" s="214" t="s">
        <v>42</v>
      </c>
      <c r="G54" s="214"/>
      <c r="H54" s="214"/>
      <c r="I54" s="34"/>
      <c r="J54" s="29"/>
      <c r="K54" s="214" t="s">
        <v>41</v>
      </c>
      <c r="L54" s="214"/>
      <c r="M54" s="214"/>
      <c r="O54" s="214" t="s">
        <v>42</v>
      </c>
      <c r="P54" s="214"/>
      <c r="Q54" s="214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>
      <c r="A61" s="29"/>
      <c r="E61" s="219">
        <f>D60-H60</f>
        <v>260.00310933333338</v>
      </c>
      <c r="I61" s="30"/>
      <c r="J61" s="29"/>
      <c r="N61" s="219">
        <f>M60-Q60</f>
        <v>191.23750000000001</v>
      </c>
      <c r="R61" s="30"/>
    </row>
    <row r="62" spans="1:18">
      <c r="A62" s="29"/>
      <c r="E62" s="219"/>
      <c r="I62" s="30"/>
      <c r="J62" s="29"/>
      <c r="N62" s="219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20" t="s">
        <v>53</v>
      </c>
      <c r="C67" s="220"/>
      <c r="D67" s="220"/>
      <c r="F67" s="220" t="s">
        <v>54</v>
      </c>
      <c r="G67" s="220"/>
      <c r="H67" s="220"/>
      <c r="I67" s="36"/>
      <c r="J67" s="29"/>
      <c r="K67" s="220" t="s">
        <v>53</v>
      </c>
      <c r="L67" s="220"/>
      <c r="M67" s="220"/>
      <c r="O67" s="220" t="s">
        <v>54</v>
      </c>
      <c r="P67" s="220"/>
      <c r="Q67" s="220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17" t="s">
        <v>55</v>
      </c>
      <c r="B70" s="210"/>
      <c r="C70" s="210"/>
      <c r="D70" s="210"/>
      <c r="E70" s="210"/>
      <c r="F70" s="210"/>
      <c r="G70" s="210"/>
      <c r="H70" s="210"/>
      <c r="I70" s="218"/>
      <c r="J70" s="217" t="s">
        <v>55</v>
      </c>
      <c r="K70" s="210"/>
      <c r="L70" s="210"/>
      <c r="M70" s="210"/>
      <c r="N70" s="210"/>
      <c r="O70" s="210"/>
      <c r="P70" s="210"/>
      <c r="Q70" s="210"/>
      <c r="R70" s="218"/>
    </row>
    <row r="71" spans="1:18" ht="21">
      <c r="A71" s="215" t="s">
        <v>39</v>
      </c>
      <c r="B71" s="211"/>
      <c r="C71" s="211"/>
      <c r="D71" s="211"/>
      <c r="E71" s="211"/>
      <c r="F71" s="211"/>
      <c r="G71" s="211"/>
      <c r="H71" s="211"/>
      <c r="I71" s="216"/>
      <c r="J71" s="215" t="s">
        <v>39</v>
      </c>
      <c r="K71" s="211"/>
      <c r="L71" s="211"/>
      <c r="M71" s="211"/>
      <c r="N71" s="211"/>
      <c r="O71" s="211"/>
      <c r="P71" s="211"/>
      <c r="Q71" s="211"/>
      <c r="R71" s="216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09">
        <v>1704695558</v>
      </c>
      <c r="D74" s="209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14" t="s">
        <v>41</v>
      </c>
      <c r="C77" s="214"/>
      <c r="D77" s="214"/>
      <c r="F77" s="214" t="s">
        <v>42</v>
      </c>
      <c r="G77" s="214"/>
      <c r="H77" s="214"/>
      <c r="I77" s="34"/>
      <c r="J77" s="29"/>
      <c r="K77" s="214" t="s">
        <v>41</v>
      </c>
      <c r="L77" s="214"/>
      <c r="M77" s="214"/>
      <c r="O77" s="214" t="s">
        <v>42</v>
      </c>
      <c r="P77" s="214"/>
      <c r="Q77" s="214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19">
        <f>D83-H83</f>
        <v>241.23750000000001</v>
      </c>
      <c r="I84" s="30"/>
      <c r="J84" s="29"/>
      <c r="N84" s="219">
        <f>M83-Q83</f>
        <v>241.23750000000001</v>
      </c>
      <c r="R84" s="30"/>
    </row>
    <row r="85" spans="1:18">
      <c r="A85" s="29"/>
      <c r="E85" s="219"/>
      <c r="I85" s="30"/>
      <c r="J85" s="29"/>
      <c r="N85" s="219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20" t="s">
        <v>53</v>
      </c>
      <c r="C90" s="220"/>
      <c r="D90" s="220"/>
      <c r="F90" s="220" t="s">
        <v>54</v>
      </c>
      <c r="G90" s="220"/>
      <c r="H90" s="220"/>
      <c r="I90" s="36"/>
      <c r="J90" s="29"/>
      <c r="K90" s="220" t="s">
        <v>53</v>
      </c>
      <c r="L90" s="220"/>
      <c r="M90" s="220"/>
      <c r="O90" s="220" t="s">
        <v>54</v>
      </c>
      <c r="P90" s="220"/>
      <c r="Q90" s="220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17" t="s">
        <v>55</v>
      </c>
      <c r="B94" s="210"/>
      <c r="C94" s="210"/>
      <c r="D94" s="210"/>
      <c r="E94" s="210"/>
      <c r="F94" s="210"/>
      <c r="G94" s="210"/>
      <c r="H94" s="210"/>
      <c r="I94" s="218"/>
      <c r="J94" s="217" t="s">
        <v>55</v>
      </c>
      <c r="K94" s="210"/>
      <c r="L94" s="210"/>
      <c r="M94" s="210"/>
      <c r="N94" s="210"/>
      <c r="O94" s="210"/>
      <c r="P94" s="210"/>
      <c r="Q94" s="210"/>
      <c r="R94" s="218"/>
    </row>
    <row r="95" spans="1:18" ht="21">
      <c r="A95" s="215" t="s">
        <v>39</v>
      </c>
      <c r="B95" s="211"/>
      <c r="C95" s="211"/>
      <c r="D95" s="211"/>
      <c r="E95" s="211"/>
      <c r="F95" s="211"/>
      <c r="G95" s="211"/>
      <c r="H95" s="211"/>
      <c r="I95" s="216"/>
      <c r="J95" s="215" t="s">
        <v>39</v>
      </c>
      <c r="K95" s="211"/>
      <c r="L95" s="211"/>
      <c r="M95" s="211"/>
      <c r="N95" s="211"/>
      <c r="O95" s="211"/>
      <c r="P95" s="211"/>
      <c r="Q95" s="211"/>
      <c r="R95" s="216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09">
        <v>1753640125</v>
      </c>
      <c r="D98" s="209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14" t="s">
        <v>41</v>
      </c>
      <c r="C101" s="214"/>
      <c r="D101" s="214"/>
      <c r="F101" s="214" t="s">
        <v>42</v>
      </c>
      <c r="G101" s="214"/>
      <c r="H101" s="214"/>
      <c r="I101" s="34"/>
      <c r="J101" s="29"/>
      <c r="K101" s="214" t="s">
        <v>41</v>
      </c>
      <c r="L101" s="214"/>
      <c r="M101" s="214"/>
      <c r="O101" s="214" t="s">
        <v>42</v>
      </c>
      <c r="P101" s="214"/>
      <c r="Q101" s="214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19">
        <f>D107-H107</f>
        <v>241.23750000000001</v>
      </c>
      <c r="I108" s="30"/>
      <c r="J108" s="29"/>
      <c r="N108" s="219">
        <f>M107-Q107</f>
        <v>241.23750000000001</v>
      </c>
      <c r="R108" s="30"/>
    </row>
    <row r="109" spans="1:18">
      <c r="A109" s="29"/>
      <c r="E109" s="219"/>
      <c r="I109" s="30"/>
      <c r="J109" s="29"/>
      <c r="N109" s="219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20" t="s">
        <v>53</v>
      </c>
      <c r="C114" s="220"/>
      <c r="D114" s="220"/>
      <c r="F114" s="220" t="s">
        <v>54</v>
      </c>
      <c r="G114" s="220"/>
      <c r="H114" s="220"/>
      <c r="I114" s="36"/>
      <c r="J114" s="29"/>
      <c r="K114" s="220" t="s">
        <v>53</v>
      </c>
      <c r="L114" s="220"/>
      <c r="M114" s="220"/>
      <c r="O114" s="220" t="s">
        <v>54</v>
      </c>
      <c r="P114" s="220"/>
      <c r="Q114" s="220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17" t="s">
        <v>55</v>
      </c>
      <c r="B117" s="210"/>
      <c r="C117" s="210"/>
      <c r="D117" s="210"/>
      <c r="E117" s="210"/>
      <c r="F117" s="210"/>
      <c r="G117" s="210"/>
      <c r="H117" s="210"/>
      <c r="I117" s="218"/>
      <c r="J117" s="217" t="s">
        <v>55</v>
      </c>
      <c r="K117" s="210"/>
      <c r="L117" s="210"/>
      <c r="M117" s="210"/>
      <c r="N117" s="210"/>
      <c r="O117" s="210"/>
      <c r="P117" s="210"/>
      <c r="Q117" s="210"/>
      <c r="R117" s="218"/>
    </row>
    <row r="118" spans="1:18" ht="21">
      <c r="A118" s="215" t="s">
        <v>39</v>
      </c>
      <c r="B118" s="211"/>
      <c r="C118" s="211"/>
      <c r="D118" s="211"/>
      <c r="E118" s="211"/>
      <c r="F118" s="211"/>
      <c r="G118" s="211"/>
      <c r="H118" s="211"/>
      <c r="I118" s="216"/>
      <c r="J118" s="215" t="s">
        <v>39</v>
      </c>
      <c r="K118" s="211"/>
      <c r="L118" s="211"/>
      <c r="M118" s="211"/>
      <c r="N118" s="211"/>
      <c r="O118" s="211"/>
      <c r="P118" s="211"/>
      <c r="Q118" s="211"/>
      <c r="R118" s="216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09">
        <v>1720145711</v>
      </c>
      <c r="D121" s="209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14" t="s">
        <v>41</v>
      </c>
      <c r="C124" s="214"/>
      <c r="D124" s="214"/>
      <c r="F124" s="214" t="s">
        <v>42</v>
      </c>
      <c r="G124" s="214"/>
      <c r="H124" s="214"/>
      <c r="I124" s="34"/>
      <c r="J124" s="29"/>
      <c r="K124" s="214" t="s">
        <v>41</v>
      </c>
      <c r="L124" s="214"/>
      <c r="M124" s="214"/>
      <c r="O124" s="214" t="s">
        <v>42</v>
      </c>
      <c r="P124" s="214"/>
      <c r="Q124" s="214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19">
        <f>D130-H130</f>
        <v>241.23750000000001</v>
      </c>
      <c r="I131" s="30"/>
      <c r="J131" s="29"/>
      <c r="N131" s="219">
        <f>M130-Q130</f>
        <v>519.96</v>
      </c>
      <c r="R131" s="30"/>
    </row>
    <row r="132" spans="1:18">
      <c r="A132" s="29"/>
      <c r="E132" s="219"/>
      <c r="I132" s="30"/>
      <c r="J132" s="29"/>
      <c r="N132" s="219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20" t="s">
        <v>53</v>
      </c>
      <c r="C137" s="220"/>
      <c r="D137" s="220"/>
      <c r="F137" s="220" t="s">
        <v>54</v>
      </c>
      <c r="G137" s="220"/>
      <c r="H137" s="220"/>
      <c r="I137" s="36"/>
      <c r="J137" s="29"/>
      <c r="K137" s="220" t="s">
        <v>53</v>
      </c>
      <c r="L137" s="220"/>
      <c r="M137" s="220"/>
      <c r="O137" s="220" t="s">
        <v>54</v>
      </c>
      <c r="P137" s="220"/>
      <c r="Q137" s="220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210" t="s">
        <v>55</v>
      </c>
      <c r="E139" s="210"/>
      <c r="F139" s="210"/>
      <c r="G139" s="84"/>
      <c r="H139" s="84"/>
      <c r="I139" s="85"/>
      <c r="K139" s="84"/>
      <c r="L139" s="84"/>
      <c r="M139" s="210" t="s">
        <v>55</v>
      </c>
      <c r="N139" s="210"/>
      <c r="O139" s="210"/>
      <c r="P139" s="84"/>
      <c r="Q139" s="84"/>
      <c r="R139" s="85"/>
    </row>
    <row r="140" spans="1:18" ht="21">
      <c r="B140" s="43"/>
      <c r="C140" s="43"/>
      <c r="D140" s="211" t="s">
        <v>39</v>
      </c>
      <c r="E140" s="211"/>
      <c r="F140" s="211"/>
      <c r="G140" s="43"/>
      <c r="H140" s="43"/>
      <c r="I140" s="44"/>
      <c r="K140" s="43"/>
      <c r="L140" s="43"/>
      <c r="M140" s="211" t="s">
        <v>39</v>
      </c>
      <c r="N140" s="211"/>
      <c r="O140" s="211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12" t="s">
        <v>718</v>
      </c>
      <c r="H142" s="212"/>
      <c r="I142" s="28"/>
      <c r="J142" s="29"/>
      <c r="K142" s="1" t="s">
        <v>56</v>
      </c>
      <c r="L142" t="s">
        <v>1011</v>
      </c>
      <c r="O142" t="s">
        <v>59</v>
      </c>
      <c r="P142" s="212" t="s">
        <v>718</v>
      </c>
      <c r="Q142" s="212"/>
      <c r="R142" s="28"/>
    </row>
    <row r="143" spans="1:18" ht="15.75">
      <c r="A143" s="29"/>
      <c r="B143" s="1" t="s">
        <v>57</v>
      </c>
      <c r="C143" s="209">
        <v>1721244075</v>
      </c>
      <c r="D143" s="209"/>
      <c r="F143" s="213" t="s">
        <v>731</v>
      </c>
      <c r="G143" s="213"/>
      <c r="H143">
        <v>225.02</v>
      </c>
      <c r="I143" s="28"/>
      <c r="J143" s="29"/>
      <c r="K143" s="1" t="s">
        <v>57</v>
      </c>
      <c r="L143">
        <v>924011786</v>
      </c>
      <c r="O143" s="213" t="s">
        <v>731</v>
      </c>
      <c r="P143" s="213"/>
      <c r="Q143">
        <v>229.36</v>
      </c>
      <c r="R143" s="28"/>
    </row>
    <row r="144" spans="1:18" ht="15.7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14" t="s">
        <v>41</v>
      </c>
      <c r="C146" s="214"/>
      <c r="D146" s="214"/>
      <c r="F146" s="214" t="s">
        <v>42</v>
      </c>
      <c r="G146" s="214"/>
      <c r="H146" s="214"/>
      <c r="I146" s="34"/>
      <c r="J146" s="29"/>
      <c r="K146" s="214" t="s">
        <v>41</v>
      </c>
      <c r="L146" s="214"/>
      <c r="M146" s="214"/>
      <c r="O146" s="214" t="s">
        <v>732</v>
      </c>
      <c r="P146" s="214"/>
      <c r="Q146" s="214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/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21" t="s">
        <v>50</v>
      </c>
      <c r="C152" s="221"/>
      <c r="D152" s="42">
        <f>SUM(D147:D151)</f>
        <v>262.52333333333337</v>
      </c>
      <c r="F152" s="221" t="s">
        <v>51</v>
      </c>
      <c r="G152" s="221"/>
      <c r="H152" s="42">
        <f>SUM(H147:H151)</f>
        <v>21.264389999999999</v>
      </c>
      <c r="I152" s="35"/>
      <c r="J152" s="29"/>
      <c r="K152" s="37" t="s">
        <v>50</v>
      </c>
      <c r="L152" s="38"/>
      <c r="M152" s="42">
        <f>SUM(M147:M151)</f>
        <v>262.5</v>
      </c>
      <c r="O152" s="221" t="s">
        <v>51</v>
      </c>
      <c r="P152" s="221"/>
      <c r="Q152" s="42">
        <f>SUM(Q147:Q151)</f>
        <v>21.262499999999999</v>
      </c>
      <c r="R152" s="35"/>
    </row>
    <row r="153" spans="1:18" ht="18.75">
      <c r="A153" s="29"/>
      <c r="E153" s="86">
        <f>D152-H152</f>
        <v>241.25894333333338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>
      <c r="B162" s="84"/>
      <c r="C162" s="84"/>
      <c r="D162" s="210" t="s">
        <v>55</v>
      </c>
      <c r="E162" s="210"/>
      <c r="F162" s="210"/>
      <c r="G162" s="84"/>
      <c r="H162" s="84"/>
      <c r="I162" s="85"/>
      <c r="K162" s="84"/>
      <c r="L162" s="84"/>
      <c r="M162" s="210" t="s">
        <v>55</v>
      </c>
      <c r="N162" s="210"/>
      <c r="O162" s="210"/>
      <c r="P162" s="84"/>
      <c r="Q162" s="84"/>
      <c r="R162" s="85"/>
    </row>
    <row r="163" spans="2:18" ht="21">
      <c r="B163" s="43"/>
      <c r="C163" s="43"/>
      <c r="D163" s="211" t="s">
        <v>39</v>
      </c>
      <c r="E163" s="211"/>
      <c r="F163" s="211"/>
      <c r="G163" s="43"/>
      <c r="H163" s="43"/>
      <c r="I163" s="44"/>
      <c r="K163" s="43"/>
      <c r="L163" s="43"/>
      <c r="M163" s="211" t="s">
        <v>39</v>
      </c>
      <c r="N163" s="211"/>
      <c r="O163" s="211"/>
      <c r="P163" s="43"/>
      <c r="Q163" s="43"/>
      <c r="R163" s="44"/>
    </row>
    <row r="164" spans="2:18" ht="21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>
      <c r="B165" s="1" t="s">
        <v>56</v>
      </c>
      <c r="C165" t="s">
        <v>1014</v>
      </c>
      <c r="F165" t="s">
        <v>59</v>
      </c>
      <c r="G165" s="212" t="s">
        <v>718</v>
      </c>
      <c r="H165" s="212"/>
      <c r="I165" s="28"/>
      <c r="K165" s="1" t="s">
        <v>56</v>
      </c>
      <c r="L165" t="s">
        <v>1133</v>
      </c>
      <c r="O165" t="s">
        <v>59</v>
      </c>
      <c r="P165" s="212" t="s">
        <v>718</v>
      </c>
      <c r="Q165" s="212"/>
      <c r="R165" s="28"/>
    </row>
    <row r="166" spans="2:18" ht="15.75">
      <c r="B166" s="1" t="s">
        <v>57</v>
      </c>
      <c r="C166" s="209">
        <v>1716325822</v>
      </c>
      <c r="D166" s="209"/>
      <c r="F166" s="213" t="s">
        <v>731</v>
      </c>
      <c r="G166" s="213"/>
      <c r="H166">
        <v>450.04</v>
      </c>
      <c r="I166" s="28"/>
      <c r="K166" s="1" t="s">
        <v>57</v>
      </c>
      <c r="L166" s="209">
        <v>1716325822</v>
      </c>
      <c r="M166" s="209"/>
      <c r="O166" s="213" t="s">
        <v>731</v>
      </c>
      <c r="P166" s="213"/>
      <c r="Q166">
        <v>225.02</v>
      </c>
      <c r="R166" s="28"/>
    </row>
    <row r="167" spans="2:18" ht="15.7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>
      <c r="I168" s="28"/>
      <c r="R168" s="28"/>
    </row>
    <row r="169" spans="2:18" ht="15.75">
      <c r="B169" s="214" t="s">
        <v>41</v>
      </c>
      <c r="C169" s="214"/>
      <c r="D169" s="214"/>
      <c r="F169" s="214" t="s">
        <v>42</v>
      </c>
      <c r="G169" s="214"/>
      <c r="H169" s="214"/>
      <c r="I169" s="34"/>
      <c r="K169" s="214" t="s">
        <v>41</v>
      </c>
      <c r="L169" s="214"/>
      <c r="M169" s="214"/>
      <c r="O169" s="214" t="s">
        <v>42</v>
      </c>
      <c r="P169" s="214"/>
      <c r="Q169" s="214"/>
      <c r="R169" s="34"/>
    </row>
    <row r="170" spans="2:18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>
      <c r="B175" s="221" t="s">
        <v>50</v>
      </c>
      <c r="C175" s="221"/>
      <c r="D175" s="42">
        <f>SUM(D170:D174)</f>
        <v>562.53499866666675</v>
      </c>
      <c r="F175" s="221" t="s">
        <v>51</v>
      </c>
      <c r="G175" s="221"/>
      <c r="H175" s="42">
        <f>SUM(H170:H174)</f>
        <v>42.528779999999998</v>
      </c>
      <c r="I175" s="35"/>
      <c r="K175" s="221" t="s">
        <v>50</v>
      </c>
      <c r="L175" s="221"/>
      <c r="M175" s="42">
        <f>SUM(M170:M174)</f>
        <v>262.52333333333337</v>
      </c>
      <c r="O175" s="221" t="s">
        <v>51</v>
      </c>
      <c r="P175" s="221"/>
      <c r="Q175" s="42">
        <f>SUM(Q170:Q174)</f>
        <v>21.264389999999999</v>
      </c>
      <c r="R175" s="35"/>
    </row>
    <row r="176" spans="2:18" ht="18.7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>
      <c r="E177" s="86"/>
      <c r="I177" s="30"/>
      <c r="N177" s="86"/>
      <c r="R177" s="30"/>
    </row>
    <row r="178" spans="2:18">
      <c r="E178" s="39" t="s">
        <v>52</v>
      </c>
      <c r="I178" s="30"/>
      <c r="N178" s="39" t="s">
        <v>52</v>
      </c>
      <c r="R178" s="30"/>
    </row>
    <row r="179" spans="2:18">
      <c r="I179" s="30"/>
      <c r="R179" s="30"/>
    </row>
    <row r="180" spans="2:18">
      <c r="I180" s="30"/>
      <c r="R180" s="30"/>
    </row>
    <row r="181" spans="2:18">
      <c r="I181" s="30"/>
      <c r="R181" s="30"/>
    </row>
    <row r="182" spans="2:18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52"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09" t="s">
        <v>112</v>
      </c>
      <c r="E1" s="209"/>
      <c r="F1" s="209"/>
      <c r="N1" s="209" t="s">
        <v>112</v>
      </c>
      <c r="O1" s="209"/>
      <c r="P1" s="209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91" t="s">
        <v>124</v>
      </c>
      <c r="E17" s="191"/>
      <c r="F17" s="191"/>
      <c r="G17" s="3"/>
      <c r="H17" s="3"/>
      <c r="L17" s="3"/>
      <c r="M17" s="3"/>
      <c r="N17" s="191" t="s">
        <v>124</v>
      </c>
      <c r="O17" s="191"/>
      <c r="P17" s="19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3"/>
  <sheetViews>
    <sheetView topLeftCell="C25" workbookViewId="0">
      <selection activeCell="J39" sqref="J39:Q39"/>
    </sheetView>
  </sheetViews>
  <sheetFormatPr baseColWidth="10" defaultRowHeight="15"/>
  <cols>
    <col min="3" max="3" width="9.85546875" customWidth="1"/>
    <col min="12" max="12" width="11.42578125" customWidth="1"/>
  </cols>
  <sheetData>
    <row r="1" spans="1:19" ht="15.75" thickBot="1">
      <c r="A1" t="s">
        <v>275</v>
      </c>
      <c r="B1" t="s">
        <v>1075</v>
      </c>
      <c r="C1" t="s">
        <v>1076</v>
      </c>
      <c r="D1" t="s">
        <v>167</v>
      </c>
      <c r="E1" t="s">
        <v>1077</v>
      </c>
      <c r="F1" t="s">
        <v>1078</v>
      </c>
      <c r="G1" t="s">
        <v>7</v>
      </c>
      <c r="H1" t="s">
        <v>1079</v>
      </c>
    </row>
    <row r="2" spans="1:19" ht="15.75" thickBot="1">
      <c r="I2" s="166"/>
      <c r="R2" s="166"/>
      <c r="S2" s="166"/>
    </row>
    <row r="3" spans="1:19" ht="15.75" thickBot="1"/>
    <row r="4" spans="1:19" ht="15.75" thickBot="1">
      <c r="I4" s="166"/>
      <c r="R4" s="166"/>
      <c r="S4" s="166"/>
    </row>
    <row r="5" spans="1:19" ht="15.75" thickBot="1">
      <c r="I5" s="166"/>
      <c r="R5" s="166"/>
      <c r="S5" s="166"/>
    </row>
    <row r="6" spans="1:19" ht="15.75" thickBot="1">
      <c r="I6" s="166"/>
      <c r="R6" s="166"/>
      <c r="S6" s="166"/>
    </row>
    <row r="7" spans="1:19" ht="15.75" thickBot="1">
      <c r="I7" s="166"/>
      <c r="R7" s="166"/>
      <c r="S7" s="166"/>
    </row>
    <row r="8" spans="1:19" ht="15.75" thickBot="1">
      <c r="I8" s="166"/>
      <c r="K8" s="170"/>
      <c r="M8" s="155"/>
      <c r="R8" s="166"/>
      <c r="S8" s="166"/>
    </row>
    <row r="9" spans="1:19" ht="15.75" thickBot="1">
      <c r="K9" s="170"/>
      <c r="P9" s="166"/>
      <c r="Q9" s="166"/>
    </row>
    <row r="10" spans="1:19" ht="15.75" thickBot="1">
      <c r="B10" s="170"/>
      <c r="D10" s="155"/>
      <c r="K10" s="170"/>
      <c r="P10" s="166"/>
      <c r="Q10" s="166"/>
    </row>
    <row r="11" spans="1:19" ht="15.75" thickBot="1">
      <c r="I11" s="166"/>
      <c r="K11" s="170"/>
      <c r="M11" s="155"/>
      <c r="R11" s="166"/>
      <c r="S11" s="166"/>
    </row>
    <row r="12" spans="1:19" ht="15.75" thickBot="1">
      <c r="I12" s="166"/>
      <c r="K12" s="170"/>
      <c r="P12" s="166"/>
      <c r="Q12" s="166"/>
      <c r="R12" s="166"/>
      <c r="S12" s="166"/>
    </row>
    <row r="13" spans="1:19" ht="15.75" thickBot="1">
      <c r="I13" s="166"/>
      <c r="K13" s="170"/>
      <c r="P13" s="166"/>
      <c r="Q13" s="166"/>
      <c r="R13" s="166"/>
      <c r="S13" s="166"/>
    </row>
    <row r="14" spans="1:19" ht="18" customHeight="1" thickBot="1">
      <c r="B14" s="170"/>
      <c r="D14" s="155"/>
      <c r="J14" s="152"/>
      <c r="K14" s="171"/>
      <c r="L14" s="152"/>
      <c r="M14" s="154"/>
      <c r="N14" s="152"/>
      <c r="O14" s="152"/>
    </row>
    <row r="15" spans="1:19" ht="15.75" thickBot="1">
      <c r="B15" s="170"/>
      <c r="D15" s="155"/>
      <c r="P15" s="1"/>
    </row>
    <row r="16" spans="1:19" ht="15.75" thickBot="1"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8" spans="2:19" ht="15.75" thickBot="1"/>
    <row r="19" spans="2:19" ht="15.75" thickBot="1">
      <c r="B19" s="170"/>
      <c r="G19" s="166"/>
      <c r="H19" s="166"/>
      <c r="I19" s="166"/>
      <c r="R19" s="166"/>
      <c r="S19" s="166"/>
    </row>
    <row r="20" spans="2:19" ht="15.75" thickBot="1">
      <c r="I20" s="166"/>
      <c r="R20" s="166"/>
      <c r="S20" s="166"/>
    </row>
    <row r="21" spans="2:19" ht="15.75" thickBot="1">
      <c r="I21" s="166"/>
      <c r="R21" s="166"/>
      <c r="S21" s="166"/>
    </row>
    <row r="22" spans="2:19" ht="15.75" thickBot="1">
      <c r="I22" s="166"/>
      <c r="R22" s="166"/>
      <c r="S22" s="166"/>
    </row>
    <row r="23" spans="2:19" ht="15.75" thickBot="1">
      <c r="I23" s="166"/>
      <c r="R23" s="166"/>
      <c r="S23" s="166"/>
    </row>
    <row r="24" spans="2:19" ht="15.75" thickBot="1"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2:19" ht="15.75" thickBot="1">
      <c r="I25" s="166"/>
      <c r="R25" s="166"/>
      <c r="S25" s="166"/>
    </row>
    <row r="26" spans="2:19">
      <c r="B26" s="170"/>
    </row>
    <row r="27" spans="2:19" ht="20.25" customHeight="1"/>
    <row r="28" spans="2:19" ht="15.75" customHeight="1" thickBot="1"/>
    <row r="29" spans="2:19" ht="15.75" thickBot="1">
      <c r="G29" s="166"/>
      <c r="H29" s="166"/>
      <c r="I29" s="166"/>
      <c r="R29" s="166"/>
      <c r="S29" s="166"/>
    </row>
    <row r="30" spans="2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2:19" ht="15.75" thickBot="1">
      <c r="G31" s="166"/>
      <c r="H31" s="166"/>
      <c r="I31" s="166"/>
      <c r="R31" s="166"/>
      <c r="S31" s="166"/>
    </row>
    <row r="32" spans="2:19" ht="15.75" thickBot="1">
      <c r="G32" s="166"/>
      <c r="H32" s="166"/>
      <c r="I32" s="166"/>
      <c r="R32" s="166"/>
      <c r="S32" s="166"/>
    </row>
    <row r="33" spans="4:19" ht="15.75" thickBot="1">
      <c r="G33" s="166"/>
      <c r="H33" s="166"/>
      <c r="I33" s="166"/>
      <c r="R33" s="166"/>
      <c r="S33" s="166"/>
    </row>
    <row r="34" spans="4:19" ht="15.75" thickBot="1"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</row>
    <row r="35" spans="4:19">
      <c r="D35" s="155"/>
    </row>
    <row r="36" spans="4:19" ht="15.75" thickBot="1">
      <c r="D36" s="155"/>
    </row>
    <row r="37" spans="4:19" ht="15.75" thickBot="1">
      <c r="G37" s="166"/>
      <c r="H37" s="166"/>
      <c r="I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 ht="18" customHeight="1" thickBot="1">
      <c r="G39" s="166"/>
      <c r="H39" s="166"/>
      <c r="I39" s="166"/>
      <c r="R39" s="166"/>
      <c r="S39" s="166"/>
    </row>
    <row r="40" spans="4:19">
      <c r="D40" s="155"/>
    </row>
    <row r="41" spans="4:19" ht="15.75" thickBot="1">
      <c r="D41" s="155"/>
    </row>
    <row r="42" spans="4:19" ht="15.75" thickBot="1"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</row>
    <row r="43" spans="4:19">
      <c r="D43" s="167">
        <f>SUM(D3:D41)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95"/>
  <sheetViews>
    <sheetView topLeftCell="A625" zoomScale="89" zoomScaleNormal="89" workbookViewId="0">
      <selection activeCell="B633" sqref="B633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20</v>
      </c>
      <c r="AB8" s="187"/>
      <c r="AC8" s="187"/>
      <c r="AD8" s="18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563.81999999999994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7" t="s">
        <v>20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82" t="s">
        <v>7</v>
      </c>
      <c r="F69" s="183"/>
      <c r="G69" s="18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5" t="s">
        <v>29</v>
      </c>
      <c r="AD100" s="185"/>
      <c r="AE100" s="185"/>
    </row>
    <row r="101" spans="2:41">
      <c r="H101" s="186" t="s">
        <v>28</v>
      </c>
      <c r="I101" s="186"/>
      <c r="J101" s="186"/>
      <c r="V101" s="17"/>
      <c r="AC101" s="185"/>
      <c r="AD101" s="185"/>
      <c r="AE101" s="185"/>
    </row>
    <row r="102" spans="2:41">
      <c r="H102" s="186"/>
      <c r="I102" s="186"/>
      <c r="J102" s="186"/>
      <c r="V102" s="17"/>
      <c r="AC102" s="185"/>
      <c r="AD102" s="185"/>
      <c r="AE102" s="18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87" t="s">
        <v>20</v>
      </c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8" t="str">
        <f>IF(C111&lt;0,"NO PAGAR","COBRAR")</f>
        <v>COBRAR</v>
      </c>
      <c r="C112" s="18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>
      <c r="H147" s="186"/>
      <c r="I147" s="186"/>
      <c r="J147" s="186"/>
      <c r="V147" s="17"/>
      <c r="AA147" s="186"/>
      <c r="AB147" s="186"/>
      <c r="AC147" s="18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87" t="s">
        <v>20</v>
      </c>
      <c r="F151" s="187"/>
      <c r="G151" s="187"/>
      <c r="H151" s="187"/>
      <c r="V151" s="17"/>
      <c r="X151" s="23" t="s">
        <v>75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NO PAGAR</v>
      </c>
      <c r="Y157" s="18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5" t="s">
        <v>29</v>
      </c>
      <c r="AD185" s="185"/>
      <c r="AE185" s="185"/>
    </row>
    <row r="186" spans="2:41">
      <c r="H186" s="186" t="s">
        <v>28</v>
      </c>
      <c r="I186" s="186"/>
      <c r="J186" s="186"/>
      <c r="V186" s="17"/>
      <c r="AC186" s="185"/>
      <c r="AD186" s="185"/>
      <c r="AE186" s="185"/>
    </row>
    <row r="187" spans="2:41">
      <c r="H187" s="186"/>
      <c r="I187" s="186"/>
      <c r="J187" s="186"/>
      <c r="V187" s="17"/>
      <c r="AC187" s="185"/>
      <c r="AD187" s="185"/>
      <c r="AE187" s="18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87" t="s">
        <v>20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8" t="str">
        <f>IF(C196&lt;0,"NO PAGAR","COBRAR")</f>
        <v>COBRAR</v>
      </c>
      <c r="C197" s="188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88" t="str">
        <f>IF(Y196&lt;0,"NO PAGAR","COBRAR")</f>
        <v>NO PAGAR</v>
      </c>
      <c r="Y197" s="18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0" t="s">
        <v>9</v>
      </c>
      <c r="C198" s="18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2" t="s">
        <v>7</v>
      </c>
      <c r="F207" s="183"/>
      <c r="G207" s="18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2" t="s">
        <v>7</v>
      </c>
      <c r="AB207" s="183"/>
      <c r="AC207" s="18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2" t="s">
        <v>7</v>
      </c>
      <c r="O209" s="183"/>
      <c r="P209" s="183"/>
      <c r="Q209" s="184"/>
      <c r="R209" s="18">
        <f>SUM(R193:R208)</f>
        <v>100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>
      <c r="H232" s="186"/>
      <c r="I232" s="186"/>
      <c r="J232" s="186"/>
      <c r="V232" s="17"/>
      <c r="AA232" s="186"/>
      <c r="AB232" s="186"/>
      <c r="AC232" s="18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87" t="s">
        <v>20</v>
      </c>
      <c r="F236" s="187"/>
      <c r="G236" s="187"/>
      <c r="H236" s="187"/>
      <c r="V236" s="17"/>
      <c r="X236" s="23" t="s">
        <v>32</v>
      </c>
      <c r="Y236" s="20">
        <f>IF(B236="PAGADO",0,C241)</f>
        <v>-2894.8</v>
      </c>
      <c r="AA236" s="187" t="s">
        <v>20</v>
      </c>
      <c r="AB236" s="187"/>
      <c r="AC236" s="187"/>
      <c r="AD236" s="18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89" t="str">
        <f>IF(Y241&lt;0,"NO PAGAR","COBRAR'")</f>
        <v>NO PAGAR</v>
      </c>
      <c r="Y242" s="18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89" t="str">
        <f>IF(C241&lt;0,"NO PAGAR","COBRAR'")</f>
        <v>NO PAGAR</v>
      </c>
      <c r="C243" s="18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2" t="s">
        <v>7</v>
      </c>
      <c r="F252" s="183"/>
      <c r="G252" s="18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2" t="s">
        <v>7</v>
      </c>
      <c r="O254" s="183"/>
      <c r="P254" s="183"/>
      <c r="Q254" s="184"/>
      <c r="R254" s="18">
        <f>SUM(R238:R253)</f>
        <v>3042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5" t="s">
        <v>29</v>
      </c>
      <c r="AD277" s="185"/>
      <c r="AE277" s="185"/>
    </row>
    <row r="278" spans="2:41">
      <c r="H278" s="186" t="s">
        <v>28</v>
      </c>
      <c r="I278" s="186"/>
      <c r="J278" s="186"/>
      <c r="V278" s="17"/>
      <c r="AC278" s="185"/>
      <c r="AD278" s="185"/>
      <c r="AE278" s="185"/>
    </row>
    <row r="279" spans="2:41">
      <c r="H279" s="186"/>
      <c r="I279" s="186"/>
      <c r="J279" s="186"/>
      <c r="V279" s="17"/>
      <c r="AC279" s="185"/>
      <c r="AD279" s="185"/>
      <c r="AE279" s="18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8" t="str">
        <f>IF(C288&lt;0,"NO PAGAR","COBRAR")</f>
        <v>COBRAR</v>
      </c>
      <c r="C289" s="18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88" t="str">
        <f>IF(Y288&lt;0,"NO PAGAR","COBRAR")</f>
        <v>NO PAGAR</v>
      </c>
      <c r="Y289" s="18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0" t="s">
        <v>9</v>
      </c>
      <c r="C290" s="18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2" t="s">
        <v>7</v>
      </c>
      <c r="F299" s="183"/>
      <c r="G299" s="18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2" t="s">
        <v>7</v>
      </c>
      <c r="O301" s="183"/>
      <c r="P301" s="183"/>
      <c r="Q301" s="184"/>
      <c r="R301" s="18">
        <f>SUM(R285:R300)</f>
        <v>870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>
      <c r="H324" s="186"/>
      <c r="I324" s="186"/>
      <c r="J324" s="186"/>
      <c r="V324" s="17"/>
      <c r="AA324" s="186"/>
      <c r="AB324" s="186"/>
      <c r="AC324" s="18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87" t="s">
        <v>20</v>
      </c>
      <c r="F328" s="187"/>
      <c r="G328" s="187"/>
      <c r="H328" s="187"/>
      <c r="V328" s="17"/>
      <c r="X328" s="23" t="s">
        <v>32</v>
      </c>
      <c r="Y328" s="20">
        <f>IF(B1095="PAGADO",0,C333)</f>
        <v>-412.94000000000005</v>
      </c>
      <c r="AA328" s="187" t="s">
        <v>20</v>
      </c>
      <c r="AB328" s="187"/>
      <c r="AC328" s="187"/>
      <c r="AD328" s="18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89" t="str">
        <f>IF(Y333&lt;0,"NO PAGAR","COBRAR'")</f>
        <v>NO PAGAR</v>
      </c>
      <c r="Y334" s="189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89" t="str">
        <f>IF(C333&lt;0,"NO PAGAR","COBRAR'")</f>
        <v>NO PAGAR</v>
      </c>
      <c r="C335" s="189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0" t="s">
        <v>9</v>
      </c>
      <c r="C336" s="18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82" t="s">
        <v>7</v>
      </c>
      <c r="F344" s="183"/>
      <c r="G344" s="18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2" t="s">
        <v>7</v>
      </c>
      <c r="O346" s="183"/>
      <c r="P346" s="183"/>
      <c r="Q346" s="184"/>
      <c r="R346" s="18">
        <f>SUM(R330:R345)</f>
        <v>163.55000000000001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86" t="s">
        <v>28</v>
      </c>
      <c r="I371" s="186"/>
      <c r="J371" s="186"/>
      <c r="V371" s="17"/>
    </row>
    <row r="372" spans="2:41">
      <c r="H372" s="186"/>
      <c r="I372" s="186"/>
      <c r="J372" s="186"/>
      <c r="V372" s="17"/>
    </row>
    <row r="373" spans="2:41">
      <c r="V373" s="17"/>
      <c r="AA373" s="106"/>
      <c r="AB373" s="106"/>
      <c r="AC373" s="192" t="s">
        <v>29</v>
      </c>
      <c r="AD373" s="192"/>
      <c r="AE373" s="192"/>
    </row>
    <row r="374" spans="2:41">
      <c r="V374" s="17"/>
      <c r="AA374" s="106"/>
      <c r="AB374" s="106"/>
      <c r="AC374" s="192"/>
      <c r="AD374" s="192"/>
      <c r="AE374" s="192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92"/>
      <c r="AD375" s="192"/>
      <c r="AE375" s="192"/>
    </row>
    <row r="376" spans="2:41" ht="23.25">
      <c r="B376" s="23" t="s">
        <v>32</v>
      </c>
      <c r="C376" s="20">
        <f>IF(X328="PAGADO",0,Y333)</f>
        <v>-1811.12</v>
      </c>
      <c r="E376" s="187" t="s">
        <v>20</v>
      </c>
      <c r="F376" s="187"/>
      <c r="G376" s="187"/>
      <c r="H376" s="187"/>
      <c r="V376" s="17"/>
      <c r="X376" s="23" t="s">
        <v>32</v>
      </c>
      <c r="Y376" s="20">
        <f>IF(B376="PAGADO",0,C381)</f>
        <v>-1561.12</v>
      </c>
      <c r="AA376" s="187" t="s">
        <v>20</v>
      </c>
      <c r="AB376" s="187"/>
      <c r="AC376" s="187"/>
      <c r="AD376" s="18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88" t="str">
        <f>IF(C381&lt;0,"NO PAGAR","COBRAR")</f>
        <v>NO PAGAR</v>
      </c>
      <c r="C382" s="18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88" t="str">
        <f>IF(Y381&lt;0,"NO PAGAR","COBRAR")</f>
        <v>NO PAGAR</v>
      </c>
      <c r="Y382" s="188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80" t="s">
        <v>9</v>
      </c>
      <c r="C383" s="18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0" t="s">
        <v>9</v>
      </c>
      <c r="Y383" s="18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82" t="s">
        <v>7</v>
      </c>
      <c r="F391" s="183"/>
      <c r="G391" s="18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2" t="s">
        <v>7</v>
      </c>
      <c r="AB392" s="183"/>
      <c r="AC392" s="18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82" t="s">
        <v>7</v>
      </c>
      <c r="O394" s="183"/>
      <c r="P394" s="183"/>
      <c r="Q394" s="184"/>
      <c r="R394" s="18">
        <f>SUM(R378:R393)</f>
        <v>1300</v>
      </c>
      <c r="S394" s="3"/>
      <c r="V394" s="17"/>
      <c r="X394" s="12"/>
      <c r="Y394" s="10"/>
      <c r="AJ394" s="182" t="s">
        <v>7</v>
      </c>
      <c r="AK394" s="183"/>
      <c r="AL394" s="183"/>
      <c r="AM394" s="18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86" t="s">
        <v>31</v>
      </c>
      <c r="AB411" s="186"/>
      <c r="AC411" s="186"/>
    </row>
    <row r="412" spans="1:43" ht="15" customHeight="1">
      <c r="H412" s="76"/>
      <c r="I412" s="76"/>
      <c r="J412" s="76"/>
      <c r="V412" s="17"/>
      <c r="AA412" s="186"/>
      <c r="AB412" s="186"/>
      <c r="AC412" s="18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87" t="s">
        <v>20</v>
      </c>
      <c r="F416" s="187"/>
      <c r="G416" s="187"/>
      <c r="H416" s="187"/>
      <c r="V416" s="17"/>
      <c r="X416" s="23" t="s">
        <v>32</v>
      </c>
      <c r="Y416" s="20">
        <f>IF(B416="PAGADO",0,C421)</f>
        <v>0</v>
      </c>
      <c r="AA416" s="187" t="s">
        <v>20</v>
      </c>
      <c r="AB416" s="187"/>
      <c r="AC416" s="187"/>
      <c r="AD416" s="18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89" t="str">
        <f>IF(Y421&lt;0,"NO PAGAR","COBRAR'")</f>
        <v>NO PAGAR</v>
      </c>
      <c r="Y422" s="18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89" t="str">
        <f>IF(C421&lt;0,"NO PAGAR","COBRAR'")</f>
        <v>COBRAR'</v>
      </c>
      <c r="C423" s="189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80" t="s">
        <v>9</v>
      </c>
      <c r="C424" s="18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0" t="s">
        <v>9</v>
      </c>
      <c r="Y424" s="18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2" t="s">
        <v>7</v>
      </c>
      <c r="AK425" s="183"/>
      <c r="AL425" s="183"/>
      <c r="AM425" s="18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82" t="s">
        <v>7</v>
      </c>
      <c r="F432" s="183"/>
      <c r="G432" s="18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2" t="s">
        <v>7</v>
      </c>
      <c r="AB432" s="183"/>
      <c r="AC432" s="18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82" t="s">
        <v>7</v>
      </c>
      <c r="O434" s="183"/>
      <c r="P434" s="183"/>
      <c r="Q434" s="18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87" t="s">
        <v>20</v>
      </c>
      <c r="F462" s="187"/>
      <c r="G462" s="187"/>
      <c r="H462" s="187"/>
      <c r="V462" s="17"/>
      <c r="X462" s="23" t="s">
        <v>32</v>
      </c>
      <c r="Y462" s="20">
        <f>IF(B462="PAGADO",0,C467)</f>
        <v>-526.89999999999986</v>
      </c>
      <c r="AA462" s="187" t="s">
        <v>20</v>
      </c>
      <c r="AB462" s="187"/>
      <c r="AC462" s="187"/>
      <c r="AD462" s="18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88" t="str">
        <f>IF(C467&lt;0,"NO PAGAR","COBRAR")</f>
        <v>NO PAGAR</v>
      </c>
      <c r="C468" s="18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88" t="str">
        <f>IF(Y467&lt;0,"NO PAGAR","COBRAR")</f>
        <v>NO PAGAR</v>
      </c>
      <c r="Y468" s="18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80" t="s">
        <v>9</v>
      </c>
      <c r="C469" s="18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0" t="s">
        <v>9</v>
      </c>
      <c r="Y469" s="18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2" t="s">
        <v>7</v>
      </c>
      <c r="AK471" s="183"/>
      <c r="AL471" s="183"/>
      <c r="AM471" s="18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82" t="s">
        <v>7</v>
      </c>
      <c r="F478" s="183"/>
      <c r="G478" s="18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2" t="s">
        <v>7</v>
      </c>
      <c r="AB478" s="183"/>
      <c r="AC478" s="18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82" t="s">
        <v>7</v>
      </c>
      <c r="O480" s="183"/>
      <c r="P480" s="183"/>
      <c r="Q480" s="18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86" t="s">
        <v>31</v>
      </c>
      <c r="AB497" s="186"/>
      <c r="AC497" s="186"/>
    </row>
    <row r="498" spans="2:41" ht="15" customHeight="1">
      <c r="E498" s="186"/>
      <c r="F498" s="186"/>
      <c r="H498" s="76"/>
      <c r="I498" s="76"/>
      <c r="J498" s="76"/>
      <c r="V498" s="17"/>
      <c r="AA498" s="186"/>
      <c r="AB498" s="186"/>
      <c r="AC498" s="186"/>
    </row>
    <row r="499" spans="2:41" ht="26.25">
      <c r="B499" s="24" t="s">
        <v>66</v>
      </c>
      <c r="E499" s="186" t="s">
        <v>30</v>
      </c>
      <c r="F499" s="18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87" t="s">
        <v>20</v>
      </c>
      <c r="F500" s="187"/>
      <c r="G500" s="187"/>
      <c r="H500" s="187"/>
      <c r="V500" s="17"/>
      <c r="X500" s="23" t="s">
        <v>32</v>
      </c>
      <c r="Y500" s="20">
        <f>IF(B500="PAGADO",0,C505)</f>
        <v>0</v>
      </c>
      <c r="AA500" s="187" t="s">
        <v>20</v>
      </c>
      <c r="AB500" s="187"/>
      <c r="AC500" s="187"/>
      <c r="AD500" s="18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89" t="str">
        <f>IF(Y505&lt;0,"NO PAGAR","COBRAR'")</f>
        <v>COBRAR'</v>
      </c>
      <c r="Y506" s="189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89" t="str">
        <f>IF(C505&lt;0,"NO PAGAR","COBRAR'")</f>
        <v>COBRAR'</v>
      </c>
      <c r="C507" s="189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80" t="s">
        <v>9</v>
      </c>
      <c r="C508" s="18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0" t="s">
        <v>9</v>
      </c>
      <c r="Y508" s="18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2" t="s">
        <v>7</v>
      </c>
      <c r="AB516" s="183"/>
      <c r="AC516" s="18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2" t="s">
        <v>7</v>
      </c>
      <c r="O518" s="183"/>
      <c r="P518" s="183"/>
      <c r="Q518" s="184"/>
      <c r="R518" s="18">
        <f>SUM(R502:R517)</f>
        <v>50</v>
      </c>
      <c r="S518" s="3"/>
      <c r="V518" s="17"/>
      <c r="X518" s="12"/>
      <c r="Y518" s="10"/>
      <c r="AJ518" s="182" t="s">
        <v>7</v>
      </c>
      <c r="AK518" s="183"/>
      <c r="AL518" s="183"/>
      <c r="AM518" s="18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93" t="s">
        <v>957</v>
      </c>
      <c r="F524" s="194"/>
      <c r="G524" s="195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85" t="s">
        <v>29</v>
      </c>
      <c r="AD545" s="185"/>
      <c r="AE545" s="185"/>
    </row>
    <row r="546" spans="2:41" ht="21.75" customHeight="1">
      <c r="H546" s="76" t="s">
        <v>28</v>
      </c>
      <c r="I546" s="76"/>
      <c r="J546" s="76"/>
      <c r="V546" s="17"/>
      <c r="AC546" s="185"/>
      <c r="AD546" s="185"/>
      <c r="AE546" s="185"/>
    </row>
    <row r="547" spans="2:41" ht="15" customHeight="1">
      <c r="H547" s="76"/>
      <c r="I547" s="76"/>
      <c r="J547" s="76"/>
      <c r="V547" s="17"/>
      <c r="AC547" s="185"/>
      <c r="AD547" s="185"/>
      <c r="AE547" s="18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87" t="s">
        <v>20</v>
      </c>
      <c r="F551" s="187"/>
      <c r="G551" s="187"/>
      <c r="H551" s="187"/>
      <c r="V551" s="17"/>
      <c r="X551" s="23" t="s">
        <v>32</v>
      </c>
      <c r="Y551" s="20">
        <f>IF(B551="PAGADO",0,C556)</f>
        <v>-153.00000000000023</v>
      </c>
      <c r="AA551" s="187" t="s">
        <v>20</v>
      </c>
      <c r="AB551" s="187"/>
      <c r="AC551" s="187"/>
      <c r="AD551" s="18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88" t="str">
        <f>IF(C556&lt;0,"NO PAGAR","COBRAR")</f>
        <v>NO PAGAR</v>
      </c>
      <c r="C557" s="18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88" t="str">
        <f>IF(Y556&lt;0,"NO PAGAR","COBRAR")</f>
        <v>COBRAR</v>
      </c>
      <c r="Y557" s="188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80" t="s">
        <v>9</v>
      </c>
      <c r="C558" s="18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0" t="s">
        <v>9</v>
      </c>
      <c r="Y558" s="181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1026</v>
      </c>
      <c r="C567" s="10">
        <v>180</v>
      </c>
      <c r="E567" s="182" t="s">
        <v>7</v>
      </c>
      <c r="F567" s="183"/>
      <c r="G567" s="18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2" t="s">
        <v>7</v>
      </c>
      <c r="AB567" s="183"/>
      <c r="AC567" s="18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82" t="s">
        <v>7</v>
      </c>
      <c r="O569" s="183"/>
      <c r="P569" s="183"/>
      <c r="Q569" s="184"/>
      <c r="R569" s="18">
        <f>SUM(R553:R568)</f>
        <v>1287.51</v>
      </c>
      <c r="S569" s="3"/>
      <c r="V569" s="17"/>
      <c r="X569" s="12"/>
      <c r="Y569" s="10"/>
      <c r="AJ569" s="182" t="s">
        <v>7</v>
      </c>
      <c r="AK569" s="183"/>
      <c r="AL569" s="183"/>
      <c r="AM569" s="184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86" t="s">
        <v>31</v>
      </c>
      <c r="AB584" s="186"/>
      <c r="AC584" s="18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87" t="s">
        <v>20</v>
      </c>
      <c r="F586" s="187"/>
      <c r="G586" s="187"/>
      <c r="H586" s="187"/>
      <c r="V586" s="17"/>
      <c r="X586" s="23" t="s">
        <v>32</v>
      </c>
      <c r="Y586" s="20">
        <f>IF(B586="PAGADO",0,C591)</f>
        <v>0</v>
      </c>
      <c r="AA586" s="187" t="s">
        <v>20</v>
      </c>
      <c r="AB586" s="187"/>
      <c r="AC586" s="187"/>
      <c r="AD586" s="18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1105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1086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89" t="str">
        <f>IF(Y591&lt;0,"NO PAGAR","COBRAR'")</f>
        <v>COBRAR'</v>
      </c>
      <c r="Y592" s="189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89" t="str">
        <f>IF(C591&lt;0,"NO PAGAR","COBRAR'")</f>
        <v>COBRAR'</v>
      </c>
      <c r="C593" s="18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80" t="s">
        <v>9</v>
      </c>
      <c r="C594" s="18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0" t="s">
        <v>9</v>
      </c>
      <c r="Y594" s="18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82" t="s">
        <v>7</v>
      </c>
      <c r="F602" s="183"/>
      <c r="G602" s="18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2" t="s">
        <v>7</v>
      </c>
      <c r="AB602" s="183"/>
      <c r="AC602" s="18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1081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82" t="s">
        <v>7</v>
      </c>
      <c r="O604" s="183"/>
      <c r="P604" s="183"/>
      <c r="Q604" s="184"/>
      <c r="R604" s="18">
        <f>SUM(R588:R603)</f>
        <v>2300</v>
      </c>
      <c r="S604" s="3"/>
      <c r="V604" s="17"/>
      <c r="X604" s="12"/>
      <c r="Y604" s="10"/>
      <c r="AJ604" s="182" t="s">
        <v>7</v>
      </c>
      <c r="AK604" s="183"/>
      <c r="AL604" s="183"/>
      <c r="AM604" s="18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1080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1080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1080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1080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85" t="s">
        <v>29</v>
      </c>
      <c r="AD626" s="185"/>
      <c r="AE626" s="185"/>
    </row>
    <row r="627" spans="2:41" ht="27" customHeight="1">
      <c r="H627" s="76" t="s">
        <v>28</v>
      </c>
      <c r="I627" s="76"/>
      <c r="J627" s="76"/>
      <c r="V627" s="17"/>
      <c r="AC627" s="185"/>
      <c r="AD627" s="185"/>
      <c r="AE627" s="185"/>
    </row>
    <row r="628" spans="2:41" ht="15" customHeight="1">
      <c r="H628" s="76"/>
      <c r="I628" s="76"/>
      <c r="J628" s="76"/>
      <c r="V628" s="17"/>
      <c r="AC628" s="185"/>
      <c r="AD628" s="185"/>
      <c r="AE628" s="18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87" t="s">
        <v>20</v>
      </c>
      <c r="F632" s="187"/>
      <c r="G632" s="187"/>
      <c r="H632" s="187"/>
      <c r="V632" s="17"/>
      <c r="X632" s="23" t="s">
        <v>32</v>
      </c>
      <c r="Y632" s="20">
        <f>IF(B632="PAGADO",0,C637)</f>
        <v>0</v>
      </c>
      <c r="AA632" s="187" t="s">
        <v>20</v>
      </c>
      <c r="AB632" s="187"/>
      <c r="AC632" s="187"/>
      <c r="AD632" s="18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1120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C659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Y659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ht="26.25">
      <c r="B638" s="188" t="str">
        <f>IF(C637&lt;0,"NO PAGAR","COBRAR")</f>
        <v>COBRAR</v>
      </c>
      <c r="C638" s="188"/>
      <c r="E638" s="4">
        <v>45138</v>
      </c>
      <c r="F638" s="3" t="s">
        <v>1111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88" t="str">
        <f>IF(Y637&lt;0,"NO PAGAR","COBRAR")</f>
        <v>COBRAR</v>
      </c>
      <c r="Y638" s="18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80" t="s">
        <v>9</v>
      </c>
      <c r="C639" s="18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0" t="s">
        <v>9</v>
      </c>
      <c r="Y639" s="18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IF(C673&lt;0,"SALDO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1136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14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1137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82" t="s">
        <v>7</v>
      </c>
      <c r="F648" s="183"/>
      <c r="G648" s="18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2" t="s">
        <v>7</v>
      </c>
      <c r="AB648" s="183"/>
      <c r="AC648" s="184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82" t="s">
        <v>7</v>
      </c>
      <c r="O650" s="183"/>
      <c r="P650" s="183"/>
      <c r="Q650" s="184"/>
      <c r="R650" s="18">
        <f>SUM(R634:R649)</f>
        <v>420</v>
      </c>
      <c r="S650" s="3"/>
      <c r="V650" s="17"/>
      <c r="X650" s="12"/>
      <c r="Y650" s="10"/>
      <c r="AJ650" s="182" t="s">
        <v>7</v>
      </c>
      <c r="AK650" s="183"/>
      <c r="AL650" s="183"/>
      <c r="AM650" s="184"/>
      <c r="AN650" s="18">
        <f>SUM(AN634:AN649)</f>
        <v>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1126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2"/>
      <c r="C657" s="10"/>
      <c r="V657" s="17"/>
      <c r="X657" s="12"/>
      <c r="Y657" s="10"/>
    </row>
    <row r="658" spans="1:43">
      <c r="B658" s="11"/>
      <c r="C658" s="10"/>
      <c r="V658" s="17"/>
      <c r="X658" s="11"/>
      <c r="Y658" s="10"/>
    </row>
    <row r="659" spans="1:43">
      <c r="B659" s="15" t="s">
        <v>18</v>
      </c>
      <c r="C659" s="16">
        <f>SUM(C640:C658)</f>
        <v>993.21</v>
      </c>
      <c r="V659" s="17"/>
      <c r="X659" s="15" t="s">
        <v>18</v>
      </c>
      <c r="Y659" s="16">
        <f>SUM(Y640:Y658)</f>
        <v>0</v>
      </c>
    </row>
    <row r="660" spans="1:43">
      <c r="D660" t="s">
        <v>22</v>
      </c>
      <c r="E660" t="s">
        <v>21</v>
      </c>
      <c r="V660" s="17"/>
      <c r="Z660" t="s">
        <v>22</v>
      </c>
      <c r="AA660" t="s">
        <v>21</v>
      </c>
    </row>
    <row r="661" spans="1:43">
      <c r="E661" s="1" t="s">
        <v>19</v>
      </c>
      <c r="V661" s="17"/>
      <c r="AA661" s="1" t="s">
        <v>19</v>
      </c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V671" s="17"/>
    </row>
    <row r="672" spans="1:43" ht="15" customHeight="1">
      <c r="H672" s="76" t="s">
        <v>30</v>
      </c>
      <c r="I672" s="76"/>
      <c r="J672" s="76"/>
      <c r="V672" s="17"/>
      <c r="AA672" s="186" t="s">
        <v>31</v>
      </c>
      <c r="AB672" s="186"/>
      <c r="AC672" s="186"/>
    </row>
    <row r="673" spans="2:41" ht="15" customHeight="1">
      <c r="H673" s="76"/>
      <c r="I673" s="76"/>
      <c r="J673" s="76"/>
      <c r="V673" s="17"/>
      <c r="AA673" s="186"/>
      <c r="AB673" s="186"/>
      <c r="AC673" s="186"/>
    </row>
    <row r="674" spans="2:41">
      <c r="V674" s="17"/>
    </row>
    <row r="675" spans="2:41">
      <c r="V675" s="17"/>
    </row>
    <row r="676" spans="2:41" ht="23.25">
      <c r="B676" s="24" t="s">
        <v>68</v>
      </c>
      <c r="V676" s="17"/>
      <c r="X676" s="22" t="s">
        <v>68</v>
      </c>
    </row>
    <row r="677" spans="2:41" ht="23.25">
      <c r="B677" s="23" t="s">
        <v>32</v>
      </c>
      <c r="C677" s="20">
        <f>IF(X632="PAGADO",0,C637)</f>
        <v>2394.5299999999997</v>
      </c>
      <c r="E677" s="187" t="s">
        <v>20</v>
      </c>
      <c r="F677" s="187"/>
      <c r="G677" s="187"/>
      <c r="H677" s="187"/>
      <c r="V677" s="17"/>
      <c r="X677" s="23" t="s">
        <v>32</v>
      </c>
      <c r="Y677" s="20">
        <f>IF(B1477="PAGADO",0,C682)</f>
        <v>2394.5299999999997</v>
      </c>
      <c r="AA677" s="187" t="s">
        <v>20</v>
      </c>
      <c r="AB677" s="187"/>
      <c r="AC677" s="187"/>
      <c r="AD677" s="187"/>
    </row>
    <row r="678" spans="2:41">
      <c r="B678" s="1" t="s">
        <v>0</v>
      </c>
      <c r="C678" s="19">
        <f>H693</f>
        <v>0</v>
      </c>
      <c r="E678" s="2" t="s">
        <v>1</v>
      </c>
      <c r="F678" s="2" t="s">
        <v>2</v>
      </c>
      <c r="G678" s="2" t="s">
        <v>3</v>
      </c>
      <c r="H678" s="2" t="s">
        <v>4</v>
      </c>
      <c r="N678" s="2" t="s">
        <v>1</v>
      </c>
      <c r="O678" s="2" t="s">
        <v>5</v>
      </c>
      <c r="P678" s="2" t="s">
        <v>4</v>
      </c>
      <c r="Q678" s="2" t="s">
        <v>6</v>
      </c>
      <c r="R678" s="2" t="s">
        <v>7</v>
      </c>
      <c r="S678" s="3"/>
      <c r="V678" s="17"/>
      <c r="X678" s="1" t="s">
        <v>0</v>
      </c>
      <c r="Y678" s="19">
        <f>AD693</f>
        <v>0</v>
      </c>
      <c r="AA678" s="2" t="s">
        <v>1</v>
      </c>
      <c r="AB678" s="2" t="s">
        <v>2</v>
      </c>
      <c r="AC678" s="2" t="s">
        <v>3</v>
      </c>
      <c r="AD678" s="2" t="s">
        <v>4</v>
      </c>
      <c r="AJ678" s="2" t="s">
        <v>1</v>
      </c>
      <c r="AK678" s="2" t="s">
        <v>5</v>
      </c>
      <c r="AL678" s="2" t="s">
        <v>4</v>
      </c>
      <c r="AM678" s="2" t="s">
        <v>6</v>
      </c>
      <c r="AN678" s="2" t="s">
        <v>7</v>
      </c>
      <c r="AO678" s="3"/>
    </row>
    <row r="679" spans="2:41">
      <c r="C679" s="2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Y679" s="2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24</v>
      </c>
      <c r="C680" s="19">
        <f>IF(C677&gt;0,C677+C678,C678)</f>
        <v>2394.5299999999997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24</v>
      </c>
      <c r="Y680" s="19">
        <f>IF(Y677&gt;0,Y677+Y678,Y678)</f>
        <v>2394.5299999999997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" t="s">
        <v>9</v>
      </c>
      <c r="C681" s="20">
        <f>C705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" t="s">
        <v>9</v>
      </c>
      <c r="Y681" s="20">
        <f>Y705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6" t="s">
        <v>26</v>
      </c>
      <c r="C682" s="21">
        <f>C680-C681</f>
        <v>2394.5299999999997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6" t="s">
        <v>27</v>
      </c>
      <c r="Y682" s="21">
        <f>Y680-Y681</f>
        <v>2394.5299999999997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6"/>
      <c r="C683" s="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89" t="str">
        <f>IF(Y682&lt;0,"NO PAGAR","COBRAR'")</f>
        <v>COBRAR'</v>
      </c>
      <c r="Y683" s="189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ht="23.25">
      <c r="B684" s="189" t="str">
        <f>IF(C682&lt;0,"NO PAGAR","COBRAR'")</f>
        <v>COBRAR'</v>
      </c>
      <c r="C684" s="189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/>
      <c r="Y684" s="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80" t="s">
        <v>9</v>
      </c>
      <c r="C685" s="181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80" t="s">
        <v>9</v>
      </c>
      <c r="Y685" s="181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9" t="str">
        <f>IF(Y637&lt;0,"SALDO ADELANTADO","SALDO A FAVOR '")</f>
        <v>SALDO A FAVOR '</v>
      </c>
      <c r="C686" s="10">
        <f>IF(Y637&lt;=0,Y637*-1)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9" t="str">
        <f>IF(C682&lt;0,"SALDO ADELANTADO","SALDO A FAVOR'")</f>
        <v>SALDO A FAVOR'</v>
      </c>
      <c r="Y686" s="10" t="b">
        <f>IF(C682&lt;=0,C682*-1)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10</v>
      </c>
      <c r="C687" s="10">
        <f>R695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10</v>
      </c>
      <c r="Y687" s="10">
        <f>AN695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11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11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12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12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13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13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14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14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15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15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16</v>
      </c>
      <c r="C693" s="10"/>
      <c r="E693" s="182" t="s">
        <v>7</v>
      </c>
      <c r="F693" s="183"/>
      <c r="G693" s="184"/>
      <c r="H693" s="5">
        <f>SUM(H679:H692)</f>
        <v>0</v>
      </c>
      <c r="N693" s="3"/>
      <c r="O693" s="3"/>
      <c r="P693" s="3"/>
      <c r="Q693" s="3"/>
      <c r="R693" s="18"/>
      <c r="S693" s="3"/>
      <c r="V693" s="17"/>
      <c r="X693" s="11" t="s">
        <v>16</v>
      </c>
      <c r="Y693" s="10"/>
      <c r="AA693" s="182" t="s">
        <v>7</v>
      </c>
      <c r="AB693" s="183"/>
      <c r="AC693" s="184"/>
      <c r="AD693" s="5">
        <f>SUM(AD679:AD692)</f>
        <v>0</v>
      </c>
      <c r="AJ693" s="3"/>
      <c r="AK693" s="3"/>
      <c r="AL693" s="3"/>
      <c r="AM693" s="3"/>
      <c r="AN693" s="18"/>
      <c r="AO693" s="3"/>
    </row>
    <row r="694" spans="2:41">
      <c r="B694" s="11" t="s">
        <v>17</v>
      </c>
      <c r="C694" s="10"/>
      <c r="E694" s="13"/>
      <c r="F694" s="13"/>
      <c r="G694" s="13"/>
      <c r="N694" s="3"/>
      <c r="O694" s="3"/>
      <c r="P694" s="3"/>
      <c r="Q694" s="3"/>
      <c r="R694" s="18"/>
      <c r="S694" s="3"/>
      <c r="V694" s="17"/>
      <c r="X694" s="11" t="s">
        <v>17</v>
      </c>
      <c r="Y694" s="10"/>
      <c r="AA694" s="13"/>
      <c r="AB694" s="13"/>
      <c r="AC694" s="13"/>
      <c r="AJ694" s="3"/>
      <c r="AK694" s="3"/>
      <c r="AL694" s="3"/>
      <c r="AM694" s="3"/>
      <c r="AN694" s="18"/>
      <c r="AO694" s="3"/>
    </row>
    <row r="695" spans="2:41">
      <c r="B695" s="12"/>
      <c r="C695" s="10"/>
      <c r="N695" s="182" t="s">
        <v>7</v>
      </c>
      <c r="O695" s="183"/>
      <c r="P695" s="183"/>
      <c r="Q695" s="184"/>
      <c r="R695" s="18">
        <f>SUM(R679:R694)</f>
        <v>0</v>
      </c>
      <c r="S695" s="3"/>
      <c r="V695" s="17"/>
      <c r="X695" s="12"/>
      <c r="Y695" s="10"/>
      <c r="AJ695" s="182" t="s">
        <v>7</v>
      </c>
      <c r="AK695" s="183"/>
      <c r="AL695" s="183"/>
      <c r="AM695" s="184"/>
      <c r="AN695" s="18">
        <f>SUM(AN679:AN694)</f>
        <v>0</v>
      </c>
      <c r="AO695" s="3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E698" s="14"/>
      <c r="V698" s="17"/>
      <c r="X698" s="12"/>
      <c r="Y698" s="10"/>
      <c r="AA698" s="14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1"/>
      <c r="C704" s="10"/>
      <c r="V704" s="17"/>
      <c r="X704" s="11"/>
      <c r="Y704" s="10"/>
    </row>
    <row r="705" spans="2:31">
      <c r="B705" s="15" t="s">
        <v>18</v>
      </c>
      <c r="C705" s="16">
        <f>SUM(C686:C704)</f>
        <v>0</v>
      </c>
      <c r="D705" t="s">
        <v>22</v>
      </c>
      <c r="E705" t="s">
        <v>21</v>
      </c>
      <c r="V705" s="17"/>
      <c r="X705" s="15" t="s">
        <v>18</v>
      </c>
      <c r="Y705" s="16">
        <f>SUM(Y686:Y704)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85" t="s">
        <v>29</v>
      </c>
      <c r="AD719" s="185"/>
      <c r="AE719" s="185"/>
    </row>
    <row r="720" spans="2:31" ht="15" customHeight="1">
      <c r="H720" s="76" t="s">
        <v>28</v>
      </c>
      <c r="I720" s="76"/>
      <c r="J720" s="76"/>
      <c r="V720" s="17"/>
      <c r="AC720" s="185"/>
      <c r="AD720" s="185"/>
      <c r="AE720" s="185"/>
    </row>
    <row r="721" spans="2:41" ht="15" customHeight="1">
      <c r="H721" s="76"/>
      <c r="I721" s="76"/>
      <c r="J721" s="76"/>
      <c r="V721" s="17"/>
      <c r="AC721" s="185"/>
      <c r="AD721" s="185"/>
      <c r="AE721" s="18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IF(X677="PAGADO",0,Y682)</f>
        <v>2394.5299999999997</v>
      </c>
      <c r="E725" s="187" t="s">
        <v>20</v>
      </c>
      <c r="F725" s="187"/>
      <c r="G725" s="187"/>
      <c r="H725" s="187"/>
      <c r="V725" s="17"/>
      <c r="X725" s="23" t="s">
        <v>32</v>
      </c>
      <c r="Y725" s="20">
        <f>IF(B725="PAGADO",0,C730)</f>
        <v>2394.5299999999997</v>
      </c>
      <c r="AA725" s="187" t="s">
        <v>20</v>
      </c>
      <c r="AB725" s="187"/>
      <c r="AC725" s="187"/>
      <c r="AD725" s="187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2394.5299999999997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2394.5299999999997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C752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Y752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2394.5299999999997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2394.5299999999997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88" t="str">
        <f>IF(C730&lt;0,"NO PAGAR","COBRAR")</f>
        <v>COBRAR</v>
      </c>
      <c r="C731" s="18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8" t="str">
        <f>IF(Y730&lt;0,"NO PAGAR","COBRAR")</f>
        <v>COBRAR</v>
      </c>
      <c r="Y731" s="18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80" t="s">
        <v>9</v>
      </c>
      <c r="C732" s="18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80" t="s">
        <v>9</v>
      </c>
      <c r="Y732" s="18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IF(C766&lt;0,"SALDO A FAVOR","SALDO ADELANTAD0'")</f>
        <v>SALDO ADELANTAD0'</v>
      </c>
      <c r="C733" s="10" t="b">
        <f>IF(Y677&lt;=0,Y677*-1)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82" t="s">
        <v>7</v>
      </c>
      <c r="F741" s="183"/>
      <c r="G741" s="184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82" t="s">
        <v>7</v>
      </c>
      <c r="AB741" s="183"/>
      <c r="AC741" s="184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82" t="s">
        <v>7</v>
      </c>
      <c r="O743" s="183"/>
      <c r="P743" s="183"/>
      <c r="Q743" s="184"/>
      <c r="R743" s="18">
        <f>SUM(R727:R742)</f>
        <v>0</v>
      </c>
      <c r="S743" s="3"/>
      <c r="V743" s="17"/>
      <c r="X743" s="12"/>
      <c r="Y743" s="10"/>
      <c r="AJ743" s="182" t="s">
        <v>7</v>
      </c>
      <c r="AK743" s="183"/>
      <c r="AL743" s="183"/>
      <c r="AM743" s="184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1"/>
      <c r="C751" s="10"/>
      <c r="V751" s="17"/>
      <c r="X751" s="11"/>
      <c r="Y751" s="10"/>
    </row>
    <row r="752" spans="2:41">
      <c r="B752" s="15" t="s">
        <v>18</v>
      </c>
      <c r="C752" s="16">
        <f>SUM(C733:C751)</f>
        <v>0</v>
      </c>
      <c r="V752" s="17"/>
      <c r="X752" s="15" t="s">
        <v>18</v>
      </c>
      <c r="Y752" s="16">
        <f>SUM(Y733:Y751)</f>
        <v>0</v>
      </c>
    </row>
    <row r="753" spans="1:43">
      <c r="D753" t="s">
        <v>22</v>
      </c>
      <c r="E753" t="s">
        <v>21</v>
      </c>
      <c r="V753" s="17"/>
      <c r="Z753" t="s">
        <v>22</v>
      </c>
      <c r="AA753" t="s">
        <v>21</v>
      </c>
    </row>
    <row r="754" spans="1:43">
      <c r="E754" s="1" t="s">
        <v>19</v>
      </c>
      <c r="V754" s="17"/>
      <c r="AA754" s="1" t="s">
        <v>19</v>
      </c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V764" s="17"/>
    </row>
    <row r="765" spans="1:43" ht="15" customHeight="1">
      <c r="H765" s="76" t="s">
        <v>30</v>
      </c>
      <c r="I765" s="76"/>
      <c r="J765" s="76"/>
      <c r="V765" s="17"/>
      <c r="AA765" s="186" t="s">
        <v>31</v>
      </c>
      <c r="AB765" s="186"/>
      <c r="AC765" s="186"/>
    </row>
    <row r="766" spans="1:43" ht="15" customHeight="1">
      <c r="H766" s="76"/>
      <c r="I766" s="76"/>
      <c r="J766" s="76"/>
      <c r="V766" s="17"/>
      <c r="AA766" s="186"/>
      <c r="AB766" s="186"/>
      <c r="AC766" s="186"/>
    </row>
    <row r="767" spans="1:43">
      <c r="V767" s="17"/>
    </row>
    <row r="768" spans="1:43">
      <c r="V768" s="17"/>
    </row>
    <row r="769" spans="2:41" ht="23.25">
      <c r="B769" s="24" t="s">
        <v>69</v>
      </c>
      <c r="V769" s="17"/>
      <c r="X769" s="22" t="s">
        <v>69</v>
      </c>
    </row>
    <row r="770" spans="2:41" ht="23.25">
      <c r="B770" s="23" t="s">
        <v>32</v>
      </c>
      <c r="C770" s="20">
        <f>IF(X725="PAGADO",0,C730)</f>
        <v>2394.5299999999997</v>
      </c>
      <c r="E770" s="187" t="s">
        <v>20</v>
      </c>
      <c r="F770" s="187"/>
      <c r="G770" s="187"/>
      <c r="H770" s="187"/>
      <c r="V770" s="17"/>
      <c r="X770" s="23" t="s">
        <v>32</v>
      </c>
      <c r="Y770" s="20">
        <f>IF(B1570="PAGADO",0,C775)</f>
        <v>2394.5299999999997</v>
      </c>
      <c r="AA770" s="187" t="s">
        <v>20</v>
      </c>
      <c r="AB770" s="187"/>
      <c r="AC770" s="187"/>
      <c r="AD770" s="187"/>
    </row>
    <row r="771" spans="2:41">
      <c r="B771" s="1" t="s">
        <v>0</v>
      </c>
      <c r="C771" s="19">
        <f>H786</f>
        <v>0</v>
      </c>
      <c r="E771" s="2" t="s">
        <v>1</v>
      </c>
      <c r="F771" s="2" t="s">
        <v>2</v>
      </c>
      <c r="G771" s="2" t="s">
        <v>3</v>
      </c>
      <c r="H771" s="2" t="s">
        <v>4</v>
      </c>
      <c r="N771" s="2" t="s">
        <v>1</v>
      </c>
      <c r="O771" s="2" t="s">
        <v>5</v>
      </c>
      <c r="P771" s="2" t="s">
        <v>4</v>
      </c>
      <c r="Q771" s="2" t="s">
        <v>6</v>
      </c>
      <c r="R771" s="2" t="s">
        <v>7</v>
      </c>
      <c r="S771" s="3"/>
      <c r="V771" s="17"/>
      <c r="X771" s="1" t="s">
        <v>0</v>
      </c>
      <c r="Y771" s="19">
        <f>AD786</f>
        <v>0</v>
      </c>
      <c r="AA771" s="2" t="s">
        <v>1</v>
      </c>
      <c r="AB771" s="2" t="s">
        <v>2</v>
      </c>
      <c r="AC771" s="2" t="s">
        <v>3</v>
      </c>
      <c r="AD771" s="2" t="s">
        <v>4</v>
      </c>
      <c r="AJ771" s="2" t="s">
        <v>1</v>
      </c>
      <c r="AK771" s="2" t="s">
        <v>5</v>
      </c>
      <c r="AL771" s="2" t="s">
        <v>4</v>
      </c>
      <c r="AM771" s="2" t="s">
        <v>6</v>
      </c>
      <c r="AN771" s="2" t="s">
        <v>7</v>
      </c>
      <c r="AO771" s="3"/>
    </row>
    <row r="772" spans="2:41">
      <c r="C772" s="2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Y772" s="2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24</v>
      </c>
      <c r="C773" s="19">
        <f>IF(C770&gt;0,C770+C771,C771)</f>
        <v>2394.5299999999997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24</v>
      </c>
      <c r="Y773" s="19">
        <f>IF(Y770&gt;0,Y770+Y771,Y771)</f>
        <v>2394.5299999999997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" t="s">
        <v>9</v>
      </c>
      <c r="C774" s="20">
        <f>C798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" t="s">
        <v>9</v>
      </c>
      <c r="Y774" s="20">
        <f>Y798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6" t="s">
        <v>26</v>
      </c>
      <c r="C775" s="21">
        <f>C773-C774</f>
        <v>2394.5299999999997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6" t="s">
        <v>27</v>
      </c>
      <c r="Y775" s="21">
        <f>Y773-Y774</f>
        <v>2394.5299999999997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6"/>
      <c r="C776" s="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89" t="str">
        <f>IF(Y775&lt;0,"NO PAGAR","COBRAR'")</f>
        <v>COBRAR'</v>
      </c>
      <c r="Y776" s="189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ht="23.25">
      <c r="B777" s="189" t="str">
        <f>IF(C775&lt;0,"NO PAGAR","COBRAR'")</f>
        <v>COBRAR'</v>
      </c>
      <c r="C777" s="189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/>
      <c r="Y777" s="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80" t="s">
        <v>9</v>
      </c>
      <c r="C778" s="181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80" t="s">
        <v>9</v>
      </c>
      <c r="Y778" s="181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9" t="str">
        <f>IF(Y730&lt;0,"SALDO ADELANTADO","SALDO A FAVOR '")</f>
        <v>SALDO A FAVOR '</v>
      </c>
      <c r="C779" s="10" t="b">
        <f>IF(Y730&lt;=0,Y730*-1)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9" t="str">
        <f>IF(C775&lt;0,"SALDO ADELANTADO","SALDO A FAVOR'")</f>
        <v>SALDO A FAVOR'</v>
      </c>
      <c r="Y779" s="10" t="b">
        <f>IF(C775&lt;=0,C775*-1)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10</v>
      </c>
      <c r="C780" s="10">
        <f>R788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10</v>
      </c>
      <c r="Y780" s="10">
        <f>AN788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11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11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12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12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13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13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14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14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15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15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16</v>
      </c>
      <c r="C786" s="10"/>
      <c r="E786" s="182" t="s">
        <v>7</v>
      </c>
      <c r="F786" s="183"/>
      <c r="G786" s="184"/>
      <c r="H786" s="5">
        <f>SUM(H772:H785)</f>
        <v>0</v>
      </c>
      <c r="N786" s="3"/>
      <c r="O786" s="3"/>
      <c r="P786" s="3"/>
      <c r="Q786" s="3"/>
      <c r="R786" s="18"/>
      <c r="S786" s="3"/>
      <c r="V786" s="17"/>
      <c r="X786" s="11" t="s">
        <v>16</v>
      </c>
      <c r="Y786" s="10"/>
      <c r="AA786" s="182" t="s">
        <v>7</v>
      </c>
      <c r="AB786" s="183"/>
      <c r="AC786" s="184"/>
      <c r="AD786" s="5">
        <f>SUM(AD772:AD785)</f>
        <v>0</v>
      </c>
      <c r="AJ786" s="3"/>
      <c r="AK786" s="3"/>
      <c r="AL786" s="3"/>
      <c r="AM786" s="3"/>
      <c r="AN786" s="18"/>
      <c r="AO786" s="3"/>
    </row>
    <row r="787" spans="2:41">
      <c r="B787" s="11" t="s">
        <v>17</v>
      </c>
      <c r="C787" s="10"/>
      <c r="E787" s="13"/>
      <c r="F787" s="13"/>
      <c r="G787" s="13"/>
      <c r="N787" s="3"/>
      <c r="O787" s="3"/>
      <c r="P787" s="3"/>
      <c r="Q787" s="3"/>
      <c r="R787" s="18"/>
      <c r="S787" s="3"/>
      <c r="V787" s="17"/>
      <c r="X787" s="11" t="s">
        <v>17</v>
      </c>
      <c r="Y787" s="10"/>
      <c r="AA787" s="13"/>
      <c r="AB787" s="13"/>
      <c r="AC787" s="13"/>
      <c r="AJ787" s="3"/>
      <c r="AK787" s="3"/>
      <c r="AL787" s="3"/>
      <c r="AM787" s="3"/>
      <c r="AN787" s="18"/>
      <c r="AO787" s="3"/>
    </row>
    <row r="788" spans="2:41">
      <c r="B788" s="12"/>
      <c r="C788" s="10"/>
      <c r="N788" s="182" t="s">
        <v>7</v>
      </c>
      <c r="O788" s="183"/>
      <c r="P788" s="183"/>
      <c r="Q788" s="184"/>
      <c r="R788" s="18">
        <f>SUM(R772:R787)</f>
        <v>0</v>
      </c>
      <c r="S788" s="3"/>
      <c r="V788" s="17"/>
      <c r="X788" s="12"/>
      <c r="Y788" s="10"/>
      <c r="AJ788" s="182" t="s">
        <v>7</v>
      </c>
      <c r="AK788" s="183"/>
      <c r="AL788" s="183"/>
      <c r="AM788" s="184"/>
      <c r="AN788" s="18">
        <f>SUM(AN772:AN787)</f>
        <v>0</v>
      </c>
      <c r="AO788" s="3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E791" s="14"/>
      <c r="V791" s="17"/>
      <c r="X791" s="12"/>
      <c r="Y791" s="10"/>
      <c r="AA791" s="14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1"/>
      <c r="C797" s="10"/>
      <c r="V797" s="17"/>
      <c r="X797" s="11"/>
      <c r="Y797" s="10"/>
    </row>
    <row r="798" spans="2:41">
      <c r="B798" s="15" t="s">
        <v>18</v>
      </c>
      <c r="C798" s="16">
        <f>SUM(C779:C797)</f>
        <v>0</v>
      </c>
      <c r="D798" t="s">
        <v>22</v>
      </c>
      <c r="E798" t="s">
        <v>21</v>
      </c>
      <c r="V798" s="17"/>
      <c r="X798" s="15" t="s">
        <v>18</v>
      </c>
      <c r="Y798" s="16">
        <f>SUM(Y779:Y797)</f>
        <v>0</v>
      </c>
      <c r="Z798" t="s">
        <v>22</v>
      </c>
      <c r="AA798" t="s">
        <v>21</v>
      </c>
    </row>
    <row r="799" spans="2:41">
      <c r="E799" s="1" t="s">
        <v>19</v>
      </c>
      <c r="V799" s="17"/>
      <c r="AA799" s="1" t="s">
        <v>19</v>
      </c>
    </row>
    <row r="800" spans="2:41">
      <c r="V800" s="17"/>
    </row>
    <row r="801" spans="8:31">
      <c r="V801" s="17"/>
    </row>
    <row r="802" spans="8:31">
      <c r="V802" s="17"/>
    </row>
    <row r="803" spans="8:31">
      <c r="V803" s="17"/>
    </row>
    <row r="804" spans="8:31">
      <c r="V804" s="17"/>
    </row>
    <row r="805" spans="8:31">
      <c r="V805" s="17"/>
    </row>
    <row r="806" spans="8:31">
      <c r="V806" s="17"/>
    </row>
    <row r="807" spans="8:31">
      <c r="V807" s="17"/>
    </row>
    <row r="808" spans="8:31">
      <c r="V808" s="17"/>
    </row>
    <row r="809" spans="8:31">
      <c r="V809" s="17"/>
    </row>
    <row r="810" spans="8:31">
      <c r="V810" s="17"/>
    </row>
    <row r="811" spans="8:31">
      <c r="V811" s="17"/>
    </row>
    <row r="812" spans="8:31">
      <c r="V812" s="17"/>
      <c r="AC812" s="185" t="s">
        <v>29</v>
      </c>
      <c r="AD812" s="185"/>
      <c r="AE812" s="185"/>
    </row>
    <row r="813" spans="8:31" ht="15" customHeight="1">
      <c r="H813" s="76" t="s">
        <v>28</v>
      </c>
      <c r="I813" s="76"/>
      <c r="J813" s="76"/>
      <c r="V813" s="17"/>
      <c r="AC813" s="185"/>
      <c r="AD813" s="185"/>
      <c r="AE813" s="185"/>
    </row>
    <row r="814" spans="8:31" ht="15" customHeight="1">
      <c r="H814" s="76"/>
      <c r="I814" s="76"/>
      <c r="J814" s="76"/>
      <c r="V814" s="17"/>
      <c r="AC814" s="185"/>
      <c r="AD814" s="185"/>
      <c r="AE814" s="185"/>
    </row>
    <row r="815" spans="8:31">
      <c r="V815" s="17"/>
    </row>
    <row r="816" spans="8:31">
      <c r="V816" s="17"/>
    </row>
    <row r="817" spans="2:41" ht="23.25">
      <c r="B817" s="22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IF(X770="PAGADO",0,Y775)</f>
        <v>2394.5299999999997</v>
      </c>
      <c r="E818" s="187" t="s">
        <v>20</v>
      </c>
      <c r="F818" s="187"/>
      <c r="G818" s="187"/>
      <c r="H818" s="187"/>
      <c r="V818" s="17"/>
      <c r="X818" s="23" t="s">
        <v>32</v>
      </c>
      <c r="Y818" s="20">
        <f>IF(B818="PAGADO",0,C823)</f>
        <v>2394.5299999999997</v>
      </c>
      <c r="AA818" s="187" t="s">
        <v>20</v>
      </c>
      <c r="AB818" s="187"/>
      <c r="AC818" s="187"/>
      <c r="AD818" s="187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2394.5299999999997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IF(Y818&gt;0,Y819+Y818,Y819)</f>
        <v>2394.5299999999997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C845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Y845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25</v>
      </c>
      <c r="C823" s="21">
        <f>C821-C822</f>
        <v>2394.5299999999997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8</v>
      </c>
      <c r="Y823" s="21">
        <f>Y821-Y822</f>
        <v>2394.5299999999997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6.25">
      <c r="B824" s="188" t="str">
        <f>IF(C823&lt;0,"NO PAGAR","COBRAR")</f>
        <v>COBRAR</v>
      </c>
      <c r="C824" s="188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8" t="str">
        <f>IF(Y823&lt;0,"NO PAGAR","COBRAR")</f>
        <v>COBRAR</v>
      </c>
      <c r="Y824" s="188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80" t="s">
        <v>9</v>
      </c>
      <c r="C825" s="181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80" t="s">
        <v>9</v>
      </c>
      <c r="Y825" s="181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9" t="str">
        <f>IF(C859&lt;0,"SALDO A FAVOR","SALDO ADELANTAD0'")</f>
        <v>SALDO ADELANTAD0'</v>
      </c>
      <c r="C826" s="10" t="b">
        <f>IF(Y770&lt;=0,Y770*-1)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9" t="str">
        <f>IF(C823&lt;0,"SALDO ADELANTADO","SALDO A FAVOR'")</f>
        <v>SALDO A FAVOR'</v>
      </c>
      <c r="Y826" s="10" t="b">
        <f>IF(C823&lt;=0,C823*-1)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10</v>
      </c>
      <c r="C827" s="10">
        <f>R836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10</v>
      </c>
      <c r="Y827" s="10">
        <f>AN836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11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11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12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12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13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13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14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14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15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15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16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16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17</v>
      </c>
      <c r="C834" s="10"/>
      <c r="E834" s="182" t="s">
        <v>7</v>
      </c>
      <c r="F834" s="183"/>
      <c r="G834" s="184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17</v>
      </c>
      <c r="Y834" s="10"/>
      <c r="AA834" s="182" t="s">
        <v>7</v>
      </c>
      <c r="AB834" s="183"/>
      <c r="AC834" s="184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2"/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2"/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82" t="s">
        <v>7</v>
      </c>
      <c r="O836" s="183"/>
      <c r="P836" s="183"/>
      <c r="Q836" s="184"/>
      <c r="R836" s="18">
        <f>SUM(R820:R835)</f>
        <v>0</v>
      </c>
      <c r="S836" s="3"/>
      <c r="V836" s="17"/>
      <c r="X836" s="12"/>
      <c r="Y836" s="10"/>
      <c r="AJ836" s="182" t="s">
        <v>7</v>
      </c>
      <c r="AK836" s="183"/>
      <c r="AL836" s="183"/>
      <c r="AM836" s="184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1"/>
      <c r="C844" s="10"/>
      <c r="V844" s="17"/>
      <c r="X844" s="11"/>
      <c r="Y844" s="10"/>
    </row>
    <row r="845" spans="2:41">
      <c r="B845" s="15" t="s">
        <v>18</v>
      </c>
      <c r="C845" s="16">
        <f>SUM(C826:C844)</f>
        <v>0</v>
      </c>
      <c r="V845" s="17"/>
      <c r="X845" s="15" t="s">
        <v>18</v>
      </c>
      <c r="Y845" s="16">
        <f>SUM(Y826:Y844)</f>
        <v>0</v>
      </c>
    </row>
    <row r="846" spans="2:41">
      <c r="D846" t="s">
        <v>22</v>
      </c>
      <c r="E846" t="s">
        <v>21</v>
      </c>
      <c r="V846" s="17"/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V857" s="17"/>
    </row>
    <row r="858" spans="1:43" ht="15" customHeight="1">
      <c r="H858" s="76" t="s">
        <v>30</v>
      </c>
      <c r="I858" s="76"/>
      <c r="J858" s="76"/>
      <c r="V858" s="17"/>
      <c r="AA858" s="186" t="s">
        <v>31</v>
      </c>
      <c r="AB858" s="186"/>
      <c r="AC858" s="186"/>
    </row>
    <row r="859" spans="1:43" ht="15" customHeight="1">
      <c r="H859" s="76"/>
      <c r="I859" s="76"/>
      <c r="J859" s="76"/>
      <c r="V859" s="17"/>
      <c r="AA859" s="186"/>
      <c r="AB859" s="186"/>
      <c r="AC859" s="186"/>
    </row>
    <row r="860" spans="1:43">
      <c r="V860" s="17"/>
    </row>
    <row r="861" spans="1:43">
      <c r="V861" s="17"/>
    </row>
    <row r="862" spans="1:43" ht="23.25">
      <c r="B862" s="24" t="s">
        <v>70</v>
      </c>
      <c r="V862" s="17"/>
      <c r="X862" s="22" t="s">
        <v>70</v>
      </c>
    </row>
    <row r="863" spans="1:43" ht="23.25">
      <c r="B863" s="23" t="s">
        <v>32</v>
      </c>
      <c r="C863" s="20">
        <f>IF(X818="PAGADO",0,C823)</f>
        <v>2394.5299999999997</v>
      </c>
      <c r="E863" s="187" t="s">
        <v>20</v>
      </c>
      <c r="F863" s="187"/>
      <c r="G863" s="187"/>
      <c r="H863" s="187"/>
      <c r="V863" s="17"/>
      <c r="X863" s="23" t="s">
        <v>32</v>
      </c>
      <c r="Y863" s="20">
        <f>IF(B1663="PAGADO",0,C868)</f>
        <v>2394.5299999999997</v>
      </c>
      <c r="AA863" s="187" t="s">
        <v>20</v>
      </c>
      <c r="AB863" s="187"/>
      <c r="AC863" s="187"/>
      <c r="AD863" s="187"/>
    </row>
    <row r="864" spans="1:43">
      <c r="B864" s="1" t="s">
        <v>0</v>
      </c>
      <c r="C864" s="19">
        <f>H879</f>
        <v>0</v>
      </c>
      <c r="E864" s="2" t="s">
        <v>1</v>
      </c>
      <c r="F864" s="2" t="s">
        <v>2</v>
      </c>
      <c r="G864" s="2" t="s">
        <v>3</v>
      </c>
      <c r="H864" s="2" t="s">
        <v>4</v>
      </c>
      <c r="N864" s="2" t="s">
        <v>1</v>
      </c>
      <c r="O864" s="2" t="s">
        <v>5</v>
      </c>
      <c r="P864" s="2" t="s">
        <v>4</v>
      </c>
      <c r="Q864" s="2" t="s">
        <v>6</v>
      </c>
      <c r="R864" s="2" t="s">
        <v>7</v>
      </c>
      <c r="S864" s="3"/>
      <c r="V864" s="17"/>
      <c r="X864" s="1" t="s">
        <v>0</v>
      </c>
      <c r="Y864" s="19">
        <f>AD879</f>
        <v>0</v>
      </c>
      <c r="AA864" s="2" t="s">
        <v>1</v>
      </c>
      <c r="AB864" s="2" t="s">
        <v>2</v>
      </c>
      <c r="AC864" s="2" t="s">
        <v>3</v>
      </c>
      <c r="AD864" s="2" t="s">
        <v>4</v>
      </c>
      <c r="AJ864" s="2" t="s">
        <v>1</v>
      </c>
      <c r="AK864" s="2" t="s">
        <v>5</v>
      </c>
      <c r="AL864" s="2" t="s">
        <v>4</v>
      </c>
      <c r="AM864" s="2" t="s">
        <v>6</v>
      </c>
      <c r="AN864" s="2" t="s">
        <v>7</v>
      </c>
      <c r="AO864" s="3"/>
    </row>
    <row r="865" spans="2:41">
      <c r="C865" s="2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Y865" s="2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24</v>
      </c>
      <c r="C866" s="19">
        <f>IF(C863&gt;0,C863+C864,C864)</f>
        <v>2394.5299999999997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24</v>
      </c>
      <c r="Y866" s="19">
        <f>IF(Y863&gt;0,Y863+Y864,Y864)</f>
        <v>2394.5299999999997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" t="s">
        <v>9</v>
      </c>
      <c r="C867" s="20">
        <f>C891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" t="s">
        <v>9</v>
      </c>
      <c r="Y867" s="20">
        <f>Y891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6" t="s">
        <v>26</v>
      </c>
      <c r="C868" s="21">
        <f>C866-C867</f>
        <v>2394.5299999999997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6" t="s">
        <v>27</v>
      </c>
      <c r="Y868" s="21">
        <f>Y866-Y867</f>
        <v>2394.5299999999997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6"/>
      <c r="C869" s="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89" t="str">
        <f>IF(Y868&lt;0,"NO PAGAR","COBRAR'")</f>
        <v>COBRAR'</v>
      </c>
      <c r="Y869" s="189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ht="23.25">
      <c r="B870" s="189" t="str">
        <f>IF(C868&lt;0,"NO PAGAR","COBRAR'")</f>
        <v>COBRAR'</v>
      </c>
      <c r="C870" s="189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/>
      <c r="Y870" s="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80" t="s">
        <v>9</v>
      </c>
      <c r="C871" s="181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80" t="s">
        <v>9</v>
      </c>
      <c r="Y871" s="181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9" t="str">
        <f>IF(Y823&lt;0,"SALDO ADELANTADO","SALDO A FAVOR '")</f>
        <v>SALDO A FAVOR '</v>
      </c>
      <c r="C872" s="10" t="b">
        <f>IF(Y823&lt;=0,Y823*-1)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9" t="str">
        <f>IF(C868&lt;0,"SALDO ADELANTADO","SALDO A FAVOR'")</f>
        <v>SALDO A FAVOR'</v>
      </c>
      <c r="Y872" s="10" t="b">
        <f>IF(C868&lt;=0,C868*-1)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10</v>
      </c>
      <c r="C873" s="10">
        <f>R881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10</v>
      </c>
      <c r="Y873" s="10">
        <f>AN881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11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11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12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12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13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13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14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14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15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15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16</v>
      </c>
      <c r="C879" s="10"/>
      <c r="E879" s="182" t="s">
        <v>7</v>
      </c>
      <c r="F879" s="183"/>
      <c r="G879" s="184"/>
      <c r="H879" s="5">
        <f>SUM(H865:H878)</f>
        <v>0</v>
      </c>
      <c r="N879" s="3"/>
      <c r="O879" s="3"/>
      <c r="P879" s="3"/>
      <c r="Q879" s="3"/>
      <c r="R879" s="18"/>
      <c r="S879" s="3"/>
      <c r="V879" s="17"/>
      <c r="X879" s="11" t="s">
        <v>16</v>
      </c>
      <c r="Y879" s="10"/>
      <c r="AA879" s="182" t="s">
        <v>7</v>
      </c>
      <c r="AB879" s="183"/>
      <c r="AC879" s="184"/>
      <c r="AD879" s="5">
        <f>SUM(AD865:AD878)</f>
        <v>0</v>
      </c>
      <c r="AJ879" s="3"/>
      <c r="AK879" s="3"/>
      <c r="AL879" s="3"/>
      <c r="AM879" s="3"/>
      <c r="AN879" s="18"/>
      <c r="AO879" s="3"/>
    </row>
    <row r="880" spans="2:41">
      <c r="B880" s="11" t="s">
        <v>17</v>
      </c>
      <c r="C880" s="10"/>
      <c r="E880" s="13"/>
      <c r="F880" s="13"/>
      <c r="G880" s="13"/>
      <c r="N880" s="3"/>
      <c r="O880" s="3"/>
      <c r="P880" s="3"/>
      <c r="Q880" s="3"/>
      <c r="R880" s="18"/>
      <c r="S880" s="3"/>
      <c r="V880" s="17"/>
      <c r="X880" s="11" t="s">
        <v>17</v>
      </c>
      <c r="Y880" s="10"/>
      <c r="AA880" s="13"/>
      <c r="AB880" s="13"/>
      <c r="AC880" s="13"/>
      <c r="AJ880" s="3"/>
      <c r="AK880" s="3"/>
      <c r="AL880" s="3"/>
      <c r="AM880" s="3"/>
      <c r="AN880" s="18"/>
      <c r="AO880" s="3"/>
    </row>
    <row r="881" spans="2:41">
      <c r="B881" s="12"/>
      <c r="C881" s="10"/>
      <c r="N881" s="182" t="s">
        <v>7</v>
      </c>
      <c r="O881" s="183"/>
      <c r="P881" s="183"/>
      <c r="Q881" s="184"/>
      <c r="R881" s="18">
        <f>SUM(R865:R880)</f>
        <v>0</v>
      </c>
      <c r="S881" s="3"/>
      <c r="V881" s="17"/>
      <c r="X881" s="12"/>
      <c r="Y881" s="10"/>
      <c r="AJ881" s="182" t="s">
        <v>7</v>
      </c>
      <c r="AK881" s="183"/>
      <c r="AL881" s="183"/>
      <c r="AM881" s="184"/>
      <c r="AN881" s="18">
        <f>SUM(AN865:AN880)</f>
        <v>0</v>
      </c>
      <c r="AO881" s="3"/>
    </row>
    <row r="882" spans="2:41">
      <c r="B882" s="12"/>
      <c r="C882" s="10"/>
      <c r="V882" s="17"/>
      <c r="X882" s="12"/>
      <c r="Y882" s="10"/>
    </row>
    <row r="883" spans="2:41">
      <c r="B883" s="12"/>
      <c r="C883" s="10"/>
      <c r="V883" s="17"/>
      <c r="X883" s="12"/>
      <c r="Y883" s="10"/>
    </row>
    <row r="884" spans="2:41">
      <c r="B884" s="12"/>
      <c r="C884" s="10"/>
      <c r="E884" s="14"/>
      <c r="V884" s="17"/>
      <c r="X884" s="12"/>
      <c r="Y884" s="10"/>
      <c r="AA884" s="14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1"/>
      <c r="C890" s="10"/>
      <c r="V890" s="17"/>
      <c r="X890" s="11"/>
      <c r="Y890" s="10"/>
    </row>
    <row r="891" spans="2:41">
      <c r="B891" s="15" t="s">
        <v>18</v>
      </c>
      <c r="C891" s="16">
        <f>SUM(C872:C890)</f>
        <v>0</v>
      </c>
      <c r="D891" t="s">
        <v>22</v>
      </c>
      <c r="E891" t="s">
        <v>21</v>
      </c>
      <c r="V891" s="17"/>
      <c r="X891" s="15" t="s">
        <v>18</v>
      </c>
      <c r="Y891" s="16">
        <f>SUM(Y872:Y890)</f>
        <v>0</v>
      </c>
      <c r="Z891" t="s">
        <v>22</v>
      </c>
      <c r="AA891" t="s">
        <v>21</v>
      </c>
    </row>
    <row r="892" spans="2:41">
      <c r="E892" s="1" t="s">
        <v>19</v>
      </c>
      <c r="V892" s="17"/>
      <c r="AA892" s="1" t="s">
        <v>19</v>
      </c>
    </row>
    <row r="893" spans="2:41">
      <c r="V893" s="17"/>
    </row>
    <row r="894" spans="2:41">
      <c r="V894" s="17"/>
    </row>
    <row r="895" spans="2:41">
      <c r="V895" s="17"/>
    </row>
    <row r="896" spans="2:41">
      <c r="V896" s="17"/>
    </row>
    <row r="897" spans="2:31">
      <c r="V897" s="17"/>
    </row>
    <row r="898" spans="2:31">
      <c r="V898" s="17"/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  <c r="AC906" s="185" t="s">
        <v>29</v>
      </c>
      <c r="AD906" s="185"/>
      <c r="AE906" s="185"/>
    </row>
    <row r="907" spans="2:31" ht="15" customHeight="1">
      <c r="H907" s="76" t="s">
        <v>28</v>
      </c>
      <c r="I907" s="76"/>
      <c r="J907" s="76"/>
      <c r="V907" s="17"/>
      <c r="AC907" s="185"/>
      <c r="AD907" s="185"/>
      <c r="AE907" s="185"/>
    </row>
    <row r="908" spans="2:31" ht="15" customHeight="1">
      <c r="H908" s="76"/>
      <c r="I908" s="76"/>
      <c r="J908" s="76"/>
      <c r="V908" s="17"/>
      <c r="AC908" s="185"/>
      <c r="AD908" s="185"/>
      <c r="AE908" s="185"/>
    </row>
    <row r="909" spans="2:31">
      <c r="V909" s="17"/>
    </row>
    <row r="910" spans="2:31">
      <c r="V910" s="17"/>
    </row>
    <row r="911" spans="2:31" ht="23.25">
      <c r="B911" s="22" t="s">
        <v>71</v>
      </c>
      <c r="V911" s="17"/>
      <c r="X911" s="22" t="s">
        <v>71</v>
      </c>
    </row>
    <row r="912" spans="2:31" ht="23.25">
      <c r="B912" s="23" t="s">
        <v>32</v>
      </c>
      <c r="C912" s="20">
        <f>IF(X863="PAGADO",0,Y868)</f>
        <v>2394.5299999999997</v>
      </c>
      <c r="E912" s="187" t="s">
        <v>20</v>
      </c>
      <c r="F912" s="187"/>
      <c r="G912" s="187"/>
      <c r="H912" s="187"/>
      <c r="V912" s="17"/>
      <c r="X912" s="23" t="s">
        <v>32</v>
      </c>
      <c r="Y912" s="20">
        <f>IF(B912="PAGADO",0,C917)</f>
        <v>2394.5299999999997</v>
      </c>
      <c r="AA912" s="187" t="s">
        <v>20</v>
      </c>
      <c r="AB912" s="187"/>
      <c r="AC912" s="187"/>
      <c r="AD912" s="187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2394.5299999999997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IF(Y912&gt;0,Y913+Y912,Y913)</f>
        <v>2394.5299999999997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C939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Y939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25</v>
      </c>
      <c r="C917" s="21">
        <f>C915-C916</f>
        <v>2394.5299999999997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8</v>
      </c>
      <c r="Y917" s="21">
        <f>Y915-Y916</f>
        <v>2394.5299999999997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6.25">
      <c r="B918" s="188" t="str">
        <f>IF(C917&lt;0,"NO PAGAR","COBRAR")</f>
        <v>COBRAR</v>
      </c>
      <c r="C918" s="188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8" t="str">
        <f>IF(Y917&lt;0,"NO PAGAR","COBRAR")</f>
        <v>COBRAR</v>
      </c>
      <c r="Y918" s="18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80" t="s">
        <v>9</v>
      </c>
      <c r="C919" s="181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80" t="s">
        <v>9</v>
      </c>
      <c r="Y919" s="181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9" t="str">
        <f>IF(C953&lt;0,"SALDO A FAVOR","SALDO ADELANTAD0'")</f>
        <v>SALDO ADELANTAD0'</v>
      </c>
      <c r="C920" s="10" t="b">
        <f>IF(Y868&lt;=0,Y868*-1)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9" t="str">
        <f>IF(C917&lt;0,"SALDO ADELANTADO","SALDO A FAVOR'")</f>
        <v>SALDO A FAVOR'</v>
      </c>
      <c r="Y920" s="10" t="b">
        <f>IF(C917&lt;=0,C917*-1)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10</v>
      </c>
      <c r="C921" s="10">
        <f>R930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10</v>
      </c>
      <c r="Y921" s="10">
        <f>AN930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11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11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12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12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13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13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14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14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15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15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16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16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17</v>
      </c>
      <c r="C928" s="10"/>
      <c r="E928" s="182" t="s">
        <v>7</v>
      </c>
      <c r="F928" s="183"/>
      <c r="G928" s="184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17</v>
      </c>
      <c r="Y928" s="10"/>
      <c r="AA928" s="182" t="s">
        <v>7</v>
      </c>
      <c r="AB928" s="183"/>
      <c r="AC928" s="184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2"/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2"/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82" t="s">
        <v>7</v>
      </c>
      <c r="O930" s="183"/>
      <c r="P930" s="183"/>
      <c r="Q930" s="184"/>
      <c r="R930" s="18">
        <f>SUM(R914:R929)</f>
        <v>0</v>
      </c>
      <c r="S930" s="3"/>
      <c r="V930" s="17"/>
      <c r="X930" s="12"/>
      <c r="Y930" s="10"/>
      <c r="AJ930" s="182" t="s">
        <v>7</v>
      </c>
      <c r="AK930" s="183"/>
      <c r="AL930" s="183"/>
      <c r="AM930" s="184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1"/>
      <c r="C938" s="10"/>
      <c r="V938" s="17"/>
      <c r="X938" s="11"/>
      <c r="Y938" s="10"/>
    </row>
    <row r="939" spans="2:41">
      <c r="B939" s="15" t="s">
        <v>18</v>
      </c>
      <c r="C939" s="16">
        <f>SUM(C920:C938)</f>
        <v>0</v>
      </c>
      <c r="V939" s="17"/>
      <c r="X939" s="15" t="s">
        <v>18</v>
      </c>
      <c r="Y939" s="16">
        <f>SUM(Y920:Y938)</f>
        <v>0</v>
      </c>
    </row>
    <row r="940" spans="2:41">
      <c r="D940" t="s">
        <v>22</v>
      </c>
      <c r="E940" t="s">
        <v>21</v>
      </c>
      <c r="V940" s="17"/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V951" s="17"/>
    </row>
    <row r="952" spans="1:43" ht="15" customHeight="1">
      <c r="H952" s="76" t="s">
        <v>30</v>
      </c>
      <c r="I952" s="76"/>
      <c r="J952" s="76"/>
      <c r="V952" s="17"/>
      <c r="AA952" s="186" t="s">
        <v>31</v>
      </c>
      <c r="AB952" s="186"/>
      <c r="AC952" s="186"/>
    </row>
    <row r="953" spans="1:43" ht="15" customHeight="1">
      <c r="H953" s="76"/>
      <c r="I953" s="76"/>
      <c r="J953" s="76"/>
      <c r="V953" s="17"/>
      <c r="AA953" s="186"/>
      <c r="AB953" s="186"/>
      <c r="AC953" s="186"/>
    </row>
    <row r="954" spans="1:43">
      <c r="V954" s="17"/>
    </row>
    <row r="955" spans="1:43">
      <c r="V955" s="17"/>
    </row>
    <row r="956" spans="1:43" ht="23.25">
      <c r="B956" s="24" t="s">
        <v>73</v>
      </c>
      <c r="V956" s="17"/>
      <c r="X956" s="22" t="s">
        <v>71</v>
      </c>
    </row>
    <row r="957" spans="1:43" ht="23.25">
      <c r="B957" s="23" t="s">
        <v>32</v>
      </c>
      <c r="C957" s="20">
        <f>IF(X912="PAGADO",0,C917)</f>
        <v>2394.5299999999997</v>
      </c>
      <c r="E957" s="187" t="s">
        <v>20</v>
      </c>
      <c r="F957" s="187"/>
      <c r="G957" s="187"/>
      <c r="H957" s="187"/>
      <c r="V957" s="17"/>
      <c r="X957" s="23" t="s">
        <v>32</v>
      </c>
      <c r="Y957" s="20">
        <f>IF(B1757="PAGADO",0,C962)</f>
        <v>2394.5299999999997</v>
      </c>
      <c r="AA957" s="187" t="s">
        <v>20</v>
      </c>
      <c r="AB957" s="187"/>
      <c r="AC957" s="187"/>
      <c r="AD957" s="187"/>
    </row>
    <row r="958" spans="1:43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1:43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24</v>
      </c>
      <c r="C960" s="19">
        <f>IF(C957&gt;0,C957+C958,C958)</f>
        <v>2394.5299999999997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2394.5299999999997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C985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Y985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26</v>
      </c>
      <c r="C962" s="21">
        <f>C960-C961</f>
        <v>2394.5299999999997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27</v>
      </c>
      <c r="Y962" s="21">
        <f>Y960-Y961</f>
        <v>2394.5299999999997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6"/>
      <c r="C963" s="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89" t="str">
        <f>IF(Y962&lt;0,"NO PAGAR","COBRAR'")</f>
        <v>COBRAR'</v>
      </c>
      <c r="Y963" s="189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3.25">
      <c r="B964" s="189" t="str">
        <f>IF(C962&lt;0,"NO PAGAR","COBRAR'")</f>
        <v>COBRAR'</v>
      </c>
      <c r="C964" s="189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/>
      <c r="Y964" s="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80" t="s">
        <v>9</v>
      </c>
      <c r="C965" s="181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80" t="s">
        <v>9</v>
      </c>
      <c r="Y965" s="181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IF(Y917&lt;0,"SALDO ADELANTADO","SALDO A FAVOR '")</f>
        <v>SALDO A FAVOR '</v>
      </c>
      <c r="C966" s="10" t="b">
        <f>IF(Y917&lt;=0,Y917*-1)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9" t="str">
        <f>IF(C962&lt;0,"SALDO ADELANTADO","SALDO A FAVOR'")</f>
        <v>SALDO A FAVOR'</v>
      </c>
      <c r="Y966" s="10" t="b">
        <f>IF(C962&lt;=0,C962*-1)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R975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AN975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16</v>
      </c>
      <c r="C973" s="10"/>
      <c r="E973" s="182" t="s">
        <v>7</v>
      </c>
      <c r="F973" s="183"/>
      <c r="G973" s="184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182" t="s">
        <v>7</v>
      </c>
      <c r="AB973" s="183"/>
      <c r="AC973" s="184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1" t="s">
        <v>17</v>
      </c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182" t="s">
        <v>7</v>
      </c>
      <c r="O975" s="183"/>
      <c r="P975" s="183"/>
      <c r="Q975" s="184"/>
      <c r="R975" s="18">
        <f>SUM(R959:R974)</f>
        <v>0</v>
      </c>
      <c r="S975" s="3"/>
      <c r="V975" s="17"/>
      <c r="X975" s="12"/>
      <c r="Y975" s="10"/>
      <c r="AJ975" s="182" t="s">
        <v>7</v>
      </c>
      <c r="AK975" s="183"/>
      <c r="AL975" s="183"/>
      <c r="AM975" s="184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2"/>
      <c r="C983" s="10"/>
      <c r="V983" s="17"/>
      <c r="X983" s="12"/>
      <c r="Y983" s="10"/>
    </row>
    <row r="984" spans="2:27">
      <c r="B984" s="11"/>
      <c r="C984" s="10"/>
      <c r="V984" s="17"/>
      <c r="X984" s="11"/>
      <c r="Y984" s="10"/>
    </row>
    <row r="985" spans="2:27">
      <c r="B985" s="15" t="s">
        <v>18</v>
      </c>
      <c r="C985" s="16">
        <f>SUM(C966:C984)</f>
        <v>0</v>
      </c>
      <c r="D985" t="s">
        <v>22</v>
      </c>
      <c r="E985" t="s">
        <v>21</v>
      </c>
      <c r="V985" s="17"/>
      <c r="X985" s="15" t="s">
        <v>18</v>
      </c>
      <c r="Y985" s="16">
        <f>SUM(Y966:Y984)</f>
        <v>0</v>
      </c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  <c r="AC999" s="185" t="s">
        <v>29</v>
      </c>
      <c r="AD999" s="185"/>
      <c r="AE999" s="185"/>
    </row>
    <row r="1000" spans="2:41" ht="15" customHeight="1">
      <c r="H1000" s="76" t="s">
        <v>28</v>
      </c>
      <c r="I1000" s="76"/>
      <c r="J1000" s="76"/>
      <c r="V1000" s="17"/>
      <c r="AC1000" s="185"/>
      <c r="AD1000" s="185"/>
      <c r="AE1000" s="185"/>
    </row>
    <row r="1001" spans="2:41" ht="15" customHeight="1">
      <c r="H1001" s="76"/>
      <c r="I1001" s="76"/>
      <c r="J1001" s="76"/>
      <c r="V1001" s="17"/>
      <c r="AC1001" s="185"/>
      <c r="AD1001" s="185"/>
      <c r="AE1001" s="185"/>
    </row>
    <row r="1002" spans="2:41">
      <c r="V1002" s="17"/>
    </row>
    <row r="1003" spans="2:41">
      <c r="V1003" s="17"/>
    </row>
    <row r="1004" spans="2:41" ht="23.25">
      <c r="B1004" s="22" t="s">
        <v>72</v>
      </c>
      <c r="V1004" s="17"/>
      <c r="X1004" s="22" t="s">
        <v>74</v>
      </c>
    </row>
    <row r="1005" spans="2:41" ht="23.25">
      <c r="B1005" s="23" t="s">
        <v>32</v>
      </c>
      <c r="C1005" s="20">
        <f>IF(X957="PAGADO",0,Y962)</f>
        <v>2394.5299999999997</v>
      </c>
      <c r="E1005" s="187" t="s">
        <v>20</v>
      </c>
      <c r="F1005" s="187"/>
      <c r="G1005" s="187"/>
      <c r="H1005" s="187"/>
      <c r="V1005" s="17"/>
      <c r="X1005" s="23" t="s">
        <v>32</v>
      </c>
      <c r="Y1005" s="20">
        <f>IF(B1005="PAGADO",0,C1010)</f>
        <v>2394.5299999999997</v>
      </c>
      <c r="AA1005" s="187" t="s">
        <v>20</v>
      </c>
      <c r="AB1005" s="187"/>
      <c r="AC1005" s="187"/>
      <c r="AD1005" s="187"/>
    </row>
    <row r="1006" spans="2:41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2:41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24</v>
      </c>
      <c r="C1008" s="19">
        <f>IF(C1005&gt;0,C1005+C1006,C1006)</f>
        <v>2394.5299999999997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2394.5299999999997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C1032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Y1032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25</v>
      </c>
      <c r="C1010" s="21">
        <f>C1008-C1009</f>
        <v>2394.5299999999997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8</v>
      </c>
      <c r="Y1010" s="21">
        <f>Y1008-Y1009</f>
        <v>2394.5299999999997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6.25">
      <c r="B1011" s="188" t="str">
        <f>IF(C1010&lt;0,"NO PAGAR","COBRAR")</f>
        <v>COBRAR</v>
      </c>
      <c r="C1011" s="188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8" t="str">
        <f>IF(Y1010&lt;0,"NO PAGAR","COBRAR")</f>
        <v>COBRAR</v>
      </c>
      <c r="Y1011" s="18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80" t="s">
        <v>9</v>
      </c>
      <c r="C1012" s="181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80" t="s">
        <v>9</v>
      </c>
      <c r="Y1012" s="181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9" t="str">
        <f>IF(C1046&lt;0,"SALDO A FAVOR","SALDO ADELANTAD0'")</f>
        <v>SALDO ADELANTAD0'</v>
      </c>
      <c r="C1013" s="10" t="b">
        <f>IF(Y957&lt;=0,Y957*-1)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9" t="str">
        <f>IF(C1010&lt;0,"SALDO ADELANTADO","SALDO A FAVOR'")</f>
        <v>SALDO A FAVOR'</v>
      </c>
      <c r="Y1013" s="10" t="b">
        <f>IF(C1010&lt;=0,C1010*-1)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10</v>
      </c>
      <c r="C1014" s="10">
        <f>R1023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10</v>
      </c>
      <c r="Y1014" s="10">
        <f>AN1023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11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11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12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12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13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13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14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14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15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15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16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16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17</v>
      </c>
      <c r="C1021" s="10"/>
      <c r="E1021" s="182" t="s">
        <v>7</v>
      </c>
      <c r="F1021" s="183"/>
      <c r="G1021" s="184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17</v>
      </c>
      <c r="Y1021" s="10"/>
      <c r="AA1021" s="182" t="s">
        <v>7</v>
      </c>
      <c r="AB1021" s="183"/>
      <c r="AC1021" s="184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2"/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82" t="s">
        <v>7</v>
      </c>
      <c r="O1023" s="183"/>
      <c r="P1023" s="183"/>
      <c r="Q1023" s="184"/>
      <c r="R1023" s="18">
        <f>SUM(R1007:R1022)</f>
        <v>0</v>
      </c>
      <c r="S1023" s="3"/>
      <c r="V1023" s="17"/>
      <c r="X1023" s="12"/>
      <c r="Y1023" s="10"/>
      <c r="AJ1023" s="182" t="s">
        <v>7</v>
      </c>
      <c r="AK1023" s="183"/>
      <c r="AL1023" s="183"/>
      <c r="AM1023" s="184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1"/>
      <c r="C1031" s="10"/>
      <c r="V1031" s="17"/>
      <c r="X1031" s="11"/>
      <c r="Y1031" s="10"/>
    </row>
    <row r="1032" spans="2:27">
      <c r="B1032" s="15" t="s">
        <v>18</v>
      </c>
      <c r="C1032" s="16">
        <f>SUM(C1013:C1031)</f>
        <v>0</v>
      </c>
      <c r="V1032" s="17"/>
      <c r="X1032" s="15" t="s">
        <v>18</v>
      </c>
      <c r="Y1032" s="16">
        <f>SUM(Y1013:Y1031)</f>
        <v>0</v>
      </c>
    </row>
    <row r="1033" spans="2:27">
      <c r="D1033" t="s">
        <v>22</v>
      </c>
      <c r="E1033" t="s">
        <v>21</v>
      </c>
      <c r="V1033" s="17"/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V1044" s="17"/>
    </row>
    <row r="1045" spans="1:43" ht="15" customHeight="1">
      <c r="H1045" s="76" t="s">
        <v>30</v>
      </c>
      <c r="I1045" s="76"/>
      <c r="J1045" s="76"/>
      <c r="V1045" s="17"/>
      <c r="AA1045" s="186" t="s">
        <v>31</v>
      </c>
      <c r="AB1045" s="186"/>
      <c r="AC1045" s="186"/>
    </row>
    <row r="1046" spans="1:43" ht="15" customHeight="1">
      <c r="H1046" s="76"/>
      <c r="I1046" s="76"/>
      <c r="J1046" s="76"/>
      <c r="V1046" s="17"/>
      <c r="AA1046" s="186"/>
      <c r="AB1046" s="186"/>
      <c r="AC1046" s="186"/>
    </row>
    <row r="1047" spans="1:43">
      <c r="V1047" s="17"/>
    </row>
    <row r="1048" spans="1:43">
      <c r="V1048" s="17"/>
    </row>
    <row r="1049" spans="1:43" ht="23.25">
      <c r="B1049" s="24" t="s">
        <v>72</v>
      </c>
      <c r="V1049" s="17"/>
      <c r="X1049" s="22" t="s">
        <v>72</v>
      </c>
    </row>
    <row r="1050" spans="1:43" ht="23.25">
      <c r="B1050" s="23" t="s">
        <v>32</v>
      </c>
      <c r="C1050" s="20">
        <f>IF(X1005="PAGADO",0,C1010)</f>
        <v>2394.5299999999997</v>
      </c>
      <c r="E1050" s="187" t="s">
        <v>20</v>
      </c>
      <c r="F1050" s="187"/>
      <c r="G1050" s="187"/>
      <c r="H1050" s="187"/>
      <c r="V1050" s="17"/>
      <c r="X1050" s="23" t="s">
        <v>32</v>
      </c>
      <c r="Y1050" s="20">
        <f>IF(B1850="PAGADO",0,C1055)</f>
        <v>2394.5299999999997</v>
      </c>
      <c r="AA1050" s="187" t="s">
        <v>20</v>
      </c>
      <c r="AB1050" s="187"/>
      <c r="AC1050" s="187"/>
      <c r="AD1050" s="187"/>
    </row>
    <row r="1051" spans="1:43">
      <c r="B1051" s="1" t="s">
        <v>0</v>
      </c>
      <c r="C1051" s="19">
        <f>H1066</f>
        <v>0</v>
      </c>
      <c r="E1051" s="2" t="s">
        <v>1</v>
      </c>
      <c r="F1051" s="2" t="s">
        <v>2</v>
      </c>
      <c r="G1051" s="2" t="s">
        <v>3</v>
      </c>
      <c r="H1051" s="2" t="s">
        <v>4</v>
      </c>
      <c r="N1051" s="2" t="s">
        <v>1</v>
      </c>
      <c r="O1051" s="2" t="s">
        <v>5</v>
      </c>
      <c r="P1051" s="2" t="s">
        <v>4</v>
      </c>
      <c r="Q1051" s="2" t="s">
        <v>6</v>
      </c>
      <c r="R1051" s="2" t="s">
        <v>7</v>
      </c>
      <c r="S1051" s="3"/>
      <c r="V1051" s="17"/>
      <c r="X1051" s="1" t="s">
        <v>0</v>
      </c>
      <c r="Y1051" s="19">
        <f>AD1066</f>
        <v>0</v>
      </c>
      <c r="AA1051" s="2" t="s">
        <v>1</v>
      </c>
      <c r="AB1051" s="2" t="s">
        <v>2</v>
      </c>
      <c r="AC1051" s="2" t="s">
        <v>3</v>
      </c>
      <c r="AD1051" s="2" t="s">
        <v>4</v>
      </c>
      <c r="AJ1051" s="2" t="s">
        <v>1</v>
      </c>
      <c r="AK1051" s="2" t="s">
        <v>5</v>
      </c>
      <c r="AL1051" s="2" t="s">
        <v>4</v>
      </c>
      <c r="AM1051" s="2" t="s">
        <v>6</v>
      </c>
      <c r="AN1051" s="2" t="s">
        <v>7</v>
      </c>
      <c r="AO1051" s="3"/>
    </row>
    <row r="1052" spans="1:43">
      <c r="C1052" s="2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Y1052" s="2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24</v>
      </c>
      <c r="C1053" s="19">
        <f>IF(C1050&gt;0,C1050+C1051,C1051)</f>
        <v>2394.5299999999997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24</v>
      </c>
      <c r="Y1053" s="19">
        <f>IF(Y1050&gt;0,Y1050+Y1051,Y1051)</f>
        <v>2394.5299999999997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1" t="s">
        <v>9</v>
      </c>
      <c r="C1054" s="20">
        <f>C1078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" t="s">
        <v>9</v>
      </c>
      <c r="Y1054" s="20">
        <f>Y1078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6" t="s">
        <v>26</v>
      </c>
      <c r="C1055" s="21">
        <f>C1053-C1054</f>
        <v>2394.5299999999997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6" t="s">
        <v>27</v>
      </c>
      <c r="Y1055" s="21">
        <f>Y1053-Y1054</f>
        <v>2394.5299999999997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6"/>
      <c r="C1056" s="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89" t="str">
        <f>IF(Y1055&lt;0,"NO PAGAR","COBRAR'")</f>
        <v>COBRAR'</v>
      </c>
      <c r="Y1056" s="189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ht="23.25">
      <c r="B1057" s="189" t="str">
        <f>IF(C1055&lt;0,"NO PAGAR","COBRAR'")</f>
        <v>COBRAR'</v>
      </c>
      <c r="C1057" s="189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/>
      <c r="Y1057" s="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80" t="s">
        <v>9</v>
      </c>
      <c r="C1058" s="181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80" t="s">
        <v>9</v>
      </c>
      <c r="Y1058" s="181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9" t="str">
        <f>IF(Y1010&lt;0,"SALDO ADELANTADO","SALDO A FAVOR '")</f>
        <v>SALDO A FAVOR '</v>
      </c>
      <c r="C1059" s="10" t="b">
        <f>IF(Y1010&lt;=0,Y1010*-1)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9" t="str">
        <f>IF(C1055&lt;0,"SALDO ADELANTADO","SALDO A FAVOR'")</f>
        <v>SALDO A FAVOR'</v>
      </c>
      <c r="Y1059" s="10" t="b">
        <f>IF(C1055&lt;=0,C1055*-1)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10</v>
      </c>
      <c r="C1060" s="10">
        <f>R1068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10</v>
      </c>
      <c r="Y1060" s="10">
        <f>AN1068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11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11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12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12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13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13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14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14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15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15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16</v>
      </c>
      <c r="C1066" s="10"/>
      <c r="E1066" s="182" t="s">
        <v>7</v>
      </c>
      <c r="F1066" s="183"/>
      <c r="G1066" s="184"/>
      <c r="H1066" s="5">
        <f>SUM(H1052:H1065)</f>
        <v>0</v>
      </c>
      <c r="N1066" s="3"/>
      <c r="O1066" s="3"/>
      <c r="P1066" s="3"/>
      <c r="Q1066" s="3"/>
      <c r="R1066" s="18"/>
      <c r="S1066" s="3"/>
      <c r="V1066" s="17"/>
      <c r="X1066" s="11" t="s">
        <v>16</v>
      </c>
      <c r="Y1066" s="10"/>
      <c r="AA1066" s="182" t="s">
        <v>7</v>
      </c>
      <c r="AB1066" s="183"/>
      <c r="AC1066" s="184"/>
      <c r="AD1066" s="5">
        <f>SUM(AD1052:AD1065)</f>
        <v>0</v>
      </c>
      <c r="AJ1066" s="3"/>
      <c r="AK1066" s="3"/>
      <c r="AL1066" s="3"/>
      <c r="AM1066" s="3"/>
      <c r="AN1066" s="18"/>
      <c r="AO1066" s="3"/>
    </row>
    <row r="1067" spans="2:41">
      <c r="B1067" s="11" t="s">
        <v>17</v>
      </c>
      <c r="C1067" s="10"/>
      <c r="E1067" s="13"/>
      <c r="F1067" s="13"/>
      <c r="G1067" s="13"/>
      <c r="N1067" s="3"/>
      <c r="O1067" s="3"/>
      <c r="P1067" s="3"/>
      <c r="Q1067" s="3"/>
      <c r="R1067" s="18"/>
      <c r="S1067" s="3"/>
      <c r="V1067" s="17"/>
      <c r="X1067" s="11" t="s">
        <v>17</v>
      </c>
      <c r="Y1067" s="10"/>
      <c r="AA1067" s="13"/>
      <c r="AB1067" s="13"/>
      <c r="AC1067" s="13"/>
      <c r="AJ1067" s="3"/>
      <c r="AK1067" s="3"/>
      <c r="AL1067" s="3"/>
      <c r="AM1067" s="3"/>
      <c r="AN1067" s="18"/>
      <c r="AO1067" s="3"/>
    </row>
    <row r="1068" spans="2:41">
      <c r="B1068" s="12"/>
      <c r="C1068" s="10"/>
      <c r="N1068" s="182" t="s">
        <v>7</v>
      </c>
      <c r="O1068" s="183"/>
      <c r="P1068" s="183"/>
      <c r="Q1068" s="184"/>
      <c r="R1068" s="18">
        <f>SUM(R1052:R1067)</f>
        <v>0</v>
      </c>
      <c r="S1068" s="3"/>
      <c r="V1068" s="17"/>
      <c r="X1068" s="12"/>
      <c r="Y1068" s="10"/>
      <c r="AJ1068" s="182" t="s">
        <v>7</v>
      </c>
      <c r="AK1068" s="183"/>
      <c r="AL1068" s="183"/>
      <c r="AM1068" s="184"/>
      <c r="AN1068" s="18">
        <f>SUM(AN1052:AN1067)</f>
        <v>0</v>
      </c>
      <c r="AO1068" s="3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E1071" s="14"/>
      <c r="V1071" s="17"/>
      <c r="X1071" s="12"/>
      <c r="Y1071" s="10"/>
      <c r="AA1071" s="14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1"/>
      <c r="C1077" s="10"/>
      <c r="V1077" s="17"/>
      <c r="X1077" s="11"/>
      <c r="Y1077" s="10"/>
    </row>
    <row r="1078" spans="2:27">
      <c r="B1078" s="15" t="s">
        <v>18</v>
      </c>
      <c r="C1078" s="16">
        <f>SUM(C1059:C1077)</f>
        <v>0</v>
      </c>
      <c r="D1078" t="s">
        <v>22</v>
      </c>
      <c r="E1078" t="s">
        <v>21</v>
      </c>
      <c r="V1078" s="17"/>
      <c r="X1078" s="15" t="s">
        <v>18</v>
      </c>
      <c r="Y1078" s="16">
        <f>SUM(Y1059:Y1077)</f>
        <v>0</v>
      </c>
      <c r="Z1078" t="s">
        <v>22</v>
      </c>
      <c r="AA1078" t="s">
        <v>21</v>
      </c>
    </row>
    <row r="1079" spans="2:27">
      <c r="E1079" s="1" t="s">
        <v>19</v>
      </c>
      <c r="V1079" s="17"/>
      <c r="AA1079" s="1" t="s">
        <v>19</v>
      </c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</sheetData>
  <mergeCells count="274">
    <mergeCell ref="E499:F499"/>
    <mergeCell ref="E1066:G1066"/>
    <mergeCell ref="AA1066:AC1066"/>
    <mergeCell ref="N1068:Q1068"/>
    <mergeCell ref="AJ1068:AM1068"/>
    <mergeCell ref="E1050:H1050"/>
    <mergeCell ref="AA1050:AD1050"/>
    <mergeCell ref="X1056:Y1056"/>
    <mergeCell ref="B1057:C1057"/>
    <mergeCell ref="B1058:C1058"/>
    <mergeCell ref="X1058:Y1058"/>
    <mergeCell ref="E1021:G1021"/>
    <mergeCell ref="AA1021:AC1021"/>
    <mergeCell ref="N1023:Q1023"/>
    <mergeCell ref="AJ1023:AM1023"/>
    <mergeCell ref="AA1045:AC1046"/>
    <mergeCell ref="E1005:H1005"/>
    <mergeCell ref="AA1005:AD1005"/>
    <mergeCell ref="B1011:C1011"/>
    <mergeCell ref="X1011:Y1011"/>
    <mergeCell ref="B1012:C1012"/>
    <mergeCell ref="X1012:Y1012"/>
    <mergeCell ref="E973:G973"/>
    <mergeCell ref="AA973:AC973"/>
    <mergeCell ref="N975:Q975"/>
    <mergeCell ref="AJ975:AM975"/>
    <mergeCell ref="AC999:AE1001"/>
    <mergeCell ref="E957:H957"/>
    <mergeCell ref="AA957:AD957"/>
    <mergeCell ref="X963:Y963"/>
    <mergeCell ref="B964:C964"/>
    <mergeCell ref="B965:C965"/>
    <mergeCell ref="X965:Y965"/>
    <mergeCell ref="E928:G928"/>
    <mergeCell ref="AA928:AC928"/>
    <mergeCell ref="N930:Q930"/>
    <mergeCell ref="AJ930:AM930"/>
    <mergeCell ref="AA952:AC953"/>
    <mergeCell ref="E912:H912"/>
    <mergeCell ref="AA912:AD912"/>
    <mergeCell ref="B918:C918"/>
    <mergeCell ref="X918:Y918"/>
    <mergeCell ref="B919:C919"/>
    <mergeCell ref="X919:Y919"/>
    <mergeCell ref="E879:G879"/>
    <mergeCell ref="AA879:AC879"/>
    <mergeCell ref="N881:Q881"/>
    <mergeCell ref="AJ881:AM881"/>
    <mergeCell ref="AC906:AE908"/>
    <mergeCell ref="E863:H863"/>
    <mergeCell ref="AA863:AD863"/>
    <mergeCell ref="X869:Y869"/>
    <mergeCell ref="B870:C870"/>
    <mergeCell ref="B871:C871"/>
    <mergeCell ref="X871:Y871"/>
    <mergeCell ref="E834:G834"/>
    <mergeCell ref="AA834:AC834"/>
    <mergeCell ref="N836:Q836"/>
    <mergeCell ref="AJ836:AM836"/>
    <mergeCell ref="AA858:AC859"/>
    <mergeCell ref="E818:H818"/>
    <mergeCell ref="AA818:AD818"/>
    <mergeCell ref="B824:C824"/>
    <mergeCell ref="X824:Y824"/>
    <mergeCell ref="B825:C825"/>
    <mergeCell ref="X825:Y825"/>
    <mergeCell ref="E786:G786"/>
    <mergeCell ref="AA786:AC786"/>
    <mergeCell ref="N788:Q788"/>
    <mergeCell ref="AJ788:AM788"/>
    <mergeCell ref="AC812:AE814"/>
    <mergeCell ref="E770:H770"/>
    <mergeCell ref="AA770:AD770"/>
    <mergeCell ref="X776:Y776"/>
    <mergeCell ref="B777:C777"/>
    <mergeCell ref="B778:C778"/>
    <mergeCell ref="X778:Y778"/>
    <mergeCell ref="E741:G741"/>
    <mergeCell ref="AA741:AC741"/>
    <mergeCell ref="N743:Q743"/>
    <mergeCell ref="AJ743:AM743"/>
    <mergeCell ref="AA765:AC766"/>
    <mergeCell ref="E725:H725"/>
    <mergeCell ref="AA725:AD725"/>
    <mergeCell ref="B731:C731"/>
    <mergeCell ref="X731:Y731"/>
    <mergeCell ref="B732:C732"/>
    <mergeCell ref="X732:Y732"/>
    <mergeCell ref="E693:G693"/>
    <mergeCell ref="AA693:AC693"/>
    <mergeCell ref="N695:Q695"/>
    <mergeCell ref="AJ695:AM695"/>
    <mergeCell ref="AC719:AE721"/>
    <mergeCell ref="E677:H677"/>
    <mergeCell ref="AA677:AD677"/>
    <mergeCell ref="X683:Y683"/>
    <mergeCell ref="B684:C684"/>
    <mergeCell ref="B685:C685"/>
    <mergeCell ref="X685:Y685"/>
    <mergeCell ref="E648:G648"/>
    <mergeCell ref="AA648:AC648"/>
    <mergeCell ref="N650:Q650"/>
    <mergeCell ref="AJ650:AM650"/>
    <mergeCell ref="AA672:AC673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65"/>
  <sheetViews>
    <sheetView topLeftCell="A599" zoomScale="80" zoomScaleNormal="80" zoomScalePageLayoutView="118" workbookViewId="0">
      <selection activeCell="C615" sqref="C615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87" t="s">
        <v>77</v>
      </c>
      <c r="F8" s="187"/>
      <c r="G8" s="187"/>
      <c r="H8" s="187"/>
      <c r="O8" s="196" t="s">
        <v>10</v>
      </c>
      <c r="P8" s="196"/>
      <c r="Q8" s="196"/>
      <c r="R8" s="196"/>
      <c r="V8" s="17"/>
      <c r="X8" s="23" t="s">
        <v>32</v>
      </c>
      <c r="Y8" s="20">
        <f>IF(B8="PAGADO",0,C13)</f>
        <v>-6043.71</v>
      </c>
      <c r="AA8" s="187" t="s">
        <v>140</v>
      </c>
      <c r="AB8" s="187"/>
      <c r="AC8" s="187"/>
      <c r="AD8" s="187"/>
      <c r="AK8" s="197" t="s">
        <v>188</v>
      </c>
      <c r="AL8" s="197"/>
      <c r="AM8" s="19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NO PAGAR</v>
      </c>
      <c r="Y14" s="18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2" t="s">
        <v>7</v>
      </c>
      <c r="AB24" s="183"/>
      <c r="AC24" s="18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1133.21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87" t="s">
        <v>77</v>
      </c>
      <c r="F53" s="187"/>
      <c r="G53" s="187"/>
      <c r="H53" s="187"/>
      <c r="V53" s="17"/>
      <c r="X53" s="23" t="s">
        <v>32</v>
      </c>
      <c r="Y53" s="20">
        <f>IF(B53="PAGADO",0,C58)</f>
        <v>-6418.1900000000005</v>
      </c>
      <c r="AA53" s="187" t="s">
        <v>77</v>
      </c>
      <c r="AB53" s="187"/>
      <c r="AC53" s="187"/>
      <c r="AD53" s="18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89" t="str">
        <f>IF(Y58&lt;0,"NO PAGAR","COBRAR'")</f>
        <v>NO PAGAR</v>
      </c>
      <c r="Y59" s="18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89" t="str">
        <f>IF(C58&lt;0,"NO PAGAR","COBRAR'")</f>
        <v>NO PAGAR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962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85" t="s">
        <v>29</v>
      </c>
      <c r="AD97" s="185"/>
      <c r="AE97" s="185"/>
    </row>
    <row r="98" spans="2:41">
      <c r="H98" s="186" t="s">
        <v>28</v>
      </c>
      <c r="I98" s="186"/>
      <c r="J98" s="186"/>
      <c r="V98" s="17"/>
      <c r="AC98" s="185"/>
      <c r="AD98" s="185"/>
      <c r="AE98" s="185"/>
    </row>
    <row r="99" spans="2:41">
      <c r="H99" s="186"/>
      <c r="I99" s="186"/>
      <c r="J99" s="186"/>
      <c r="V99" s="17"/>
      <c r="AC99" s="185"/>
      <c r="AD99" s="185"/>
      <c r="AE99" s="18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87" t="s">
        <v>273</v>
      </c>
      <c r="F103" s="187"/>
      <c r="G103" s="187"/>
      <c r="H103" s="187"/>
      <c r="V103" s="17"/>
      <c r="X103" s="23" t="s">
        <v>32</v>
      </c>
      <c r="Y103" s="20">
        <f>IF(B103="PAGADO",0,C108)</f>
        <v>-5740.3400000000011</v>
      </c>
      <c r="AA103" s="187" t="s">
        <v>273</v>
      </c>
      <c r="AB103" s="187"/>
      <c r="AC103" s="187"/>
      <c r="AD103" s="18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88" t="str">
        <f>IF(C108&lt;0,"NO PAGAR","COBRAR")</f>
        <v>NO PAGAR</v>
      </c>
      <c r="C109" s="18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88" t="str">
        <f>IF(Y108&lt;0,"NO PAGAR","COBRAR")</f>
        <v>NO PAGAR</v>
      </c>
      <c r="Y109" s="18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0" t="s">
        <v>9</v>
      </c>
      <c r="C110" s="18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0" t="s">
        <v>9</v>
      </c>
      <c r="Y110" s="18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2" t="s">
        <v>7</v>
      </c>
      <c r="F119" s="183"/>
      <c r="G119" s="18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2" t="s">
        <v>7</v>
      </c>
      <c r="AB119" s="183"/>
      <c r="AC119" s="18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2" t="s">
        <v>7</v>
      </c>
      <c r="O121" s="183"/>
      <c r="P121" s="183"/>
      <c r="Q121" s="184"/>
      <c r="R121" s="18">
        <f>SUM(R105:R120)</f>
        <v>770</v>
      </c>
      <c r="S121" s="3"/>
      <c r="V121" s="17"/>
      <c r="X121" s="12"/>
      <c r="Y121" s="10"/>
      <c r="AJ121" s="182" t="s">
        <v>7</v>
      </c>
      <c r="AK121" s="183"/>
      <c r="AL121" s="183"/>
      <c r="AM121" s="18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86" t="s">
        <v>30</v>
      </c>
      <c r="I131" s="186"/>
      <c r="J131" s="186"/>
      <c r="V131" s="17"/>
      <c r="AA131" s="186" t="s">
        <v>31</v>
      </c>
      <c r="AB131" s="186"/>
      <c r="AC131" s="186"/>
    </row>
    <row r="132" spans="1:43">
      <c r="H132" s="186"/>
      <c r="I132" s="186"/>
      <c r="J132" s="186"/>
      <c r="V132" s="17"/>
      <c r="AA132" s="186"/>
      <c r="AB132" s="186"/>
      <c r="AC132" s="18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87" t="s">
        <v>273</v>
      </c>
      <c r="F136" s="187"/>
      <c r="G136" s="187"/>
      <c r="H136" s="187"/>
      <c r="V136" s="17"/>
      <c r="X136" s="23" t="s">
        <v>32</v>
      </c>
      <c r="Y136" s="20">
        <f>IF(B136="PAGADO",0,C141)</f>
        <v>-5568.4800000000014</v>
      </c>
      <c r="AA136" s="187" t="s">
        <v>273</v>
      </c>
      <c r="AB136" s="187"/>
      <c r="AC136" s="187"/>
      <c r="AD136" s="18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89" t="str">
        <f>IF(Y141&lt;0,"NO PAGAR","COBRAR'")</f>
        <v>NO PAGAR</v>
      </c>
      <c r="Y142" s="18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89" t="str">
        <f>IF(C141&lt;0,"NO PAGAR","COBRAR'")</f>
        <v>NO PAGAR</v>
      </c>
      <c r="C143" s="18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80" t="s">
        <v>9</v>
      </c>
      <c r="C144" s="18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0" t="s">
        <v>9</v>
      </c>
      <c r="Y144" s="18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2" t="s">
        <v>7</v>
      </c>
      <c r="F152" s="183"/>
      <c r="G152" s="18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2" t="s">
        <v>7</v>
      </c>
      <c r="AB152" s="183"/>
      <c r="AC152" s="18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2" t="s">
        <v>7</v>
      </c>
      <c r="O154" s="183"/>
      <c r="P154" s="183"/>
      <c r="Q154" s="184"/>
      <c r="R154" s="18">
        <f>SUM(R138:R153)</f>
        <v>0</v>
      </c>
      <c r="S154" s="3"/>
      <c r="V154" s="17"/>
      <c r="X154" s="12"/>
      <c r="Y154" s="10"/>
      <c r="AJ154" s="182" t="s">
        <v>7</v>
      </c>
      <c r="AK154" s="183"/>
      <c r="AL154" s="183"/>
      <c r="AM154" s="18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85" t="s">
        <v>29</v>
      </c>
      <c r="AD170" s="185"/>
      <c r="AE170" s="185"/>
    </row>
    <row r="171" spans="2:31">
      <c r="H171" s="186" t="s">
        <v>28</v>
      </c>
      <c r="I171" s="186"/>
      <c r="J171" s="186"/>
      <c r="V171" s="17"/>
      <c r="AC171" s="185"/>
      <c r="AD171" s="185"/>
      <c r="AE171" s="185"/>
    </row>
    <row r="172" spans="2:31">
      <c r="H172" s="186"/>
      <c r="I172" s="186"/>
      <c r="J172" s="186"/>
      <c r="V172" s="17"/>
      <c r="AC172" s="185"/>
      <c r="AD172" s="185"/>
      <c r="AE172" s="18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87" t="s">
        <v>273</v>
      </c>
      <c r="F176" s="187"/>
      <c r="G176" s="187"/>
      <c r="H176" s="187"/>
      <c r="V176" s="17"/>
      <c r="X176" s="23" t="s">
        <v>32</v>
      </c>
      <c r="Y176" s="20">
        <f>IF(B176="PAGADO",0,C181)</f>
        <v>-5626.8700000000008</v>
      </c>
      <c r="AA176" s="187" t="s">
        <v>273</v>
      </c>
      <c r="AB176" s="187"/>
      <c r="AC176" s="187"/>
      <c r="AD176" s="18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88" t="str">
        <f>IF(C181&lt;0,"NO PAGAR","COBRAR")</f>
        <v>NO PAGAR</v>
      </c>
      <c r="C182" s="18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88" t="str">
        <f>IF(Y181&lt;0,"NO PAGAR","COBRAR")</f>
        <v>NO PAGAR</v>
      </c>
      <c r="Y182" s="188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80" t="s">
        <v>9</v>
      </c>
      <c r="C183" s="18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0" t="s">
        <v>9</v>
      </c>
      <c r="Y183" s="18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82" t="s">
        <v>7</v>
      </c>
      <c r="F192" s="183"/>
      <c r="G192" s="18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2" t="s">
        <v>7</v>
      </c>
      <c r="AB192" s="183"/>
      <c r="AC192" s="18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82" t="s">
        <v>7</v>
      </c>
      <c r="O194" s="183"/>
      <c r="P194" s="183"/>
      <c r="Q194" s="184"/>
      <c r="R194" s="18">
        <f>SUM(R178:R193)</f>
        <v>2555</v>
      </c>
      <c r="S194" s="3"/>
      <c r="V194" s="17"/>
      <c r="X194" s="12"/>
      <c r="Y194" s="10"/>
      <c r="AJ194" s="182" t="s">
        <v>7</v>
      </c>
      <c r="AK194" s="183"/>
      <c r="AL194" s="183"/>
      <c r="AM194" s="18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86" t="s">
        <v>30</v>
      </c>
      <c r="I216" s="186"/>
      <c r="J216" s="186"/>
      <c r="V216" s="17"/>
      <c r="AA216" s="186" t="s">
        <v>31</v>
      </c>
      <c r="AB216" s="186"/>
      <c r="AC216" s="186"/>
    </row>
    <row r="217" spans="1:43">
      <c r="H217" s="186"/>
      <c r="I217" s="186"/>
      <c r="J217" s="186"/>
      <c r="V217" s="17"/>
      <c r="AA217" s="186"/>
      <c r="AB217" s="186"/>
      <c r="AC217" s="18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87" t="s">
        <v>273</v>
      </c>
      <c r="F221" s="187"/>
      <c r="G221" s="187"/>
      <c r="H221" s="187"/>
      <c r="V221" s="17"/>
      <c r="X221" s="23" t="s">
        <v>32</v>
      </c>
      <c r="Y221" s="20">
        <f>IF(B221="PAGADO",0,C226)</f>
        <v>-5840.9500000000007</v>
      </c>
      <c r="AA221" s="187" t="s">
        <v>77</v>
      </c>
      <c r="AB221" s="187"/>
      <c r="AC221" s="187"/>
      <c r="AD221" s="18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89" t="str">
        <f>IF(Y226&lt;0,"NO PAGAR","COBRAR'")</f>
        <v>NO PAGAR</v>
      </c>
      <c r="Y227" s="18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89" t="str">
        <f>IF(C226&lt;0,"NO PAGAR","COBRAR'")</f>
        <v>NO PAGAR</v>
      </c>
      <c r="C228" s="189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80" t="s">
        <v>9</v>
      </c>
      <c r="C229" s="18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0" t="s">
        <v>9</v>
      </c>
      <c r="Y229" s="18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82" t="s">
        <v>7</v>
      </c>
      <c r="F237" s="183"/>
      <c r="G237" s="18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2" t="s">
        <v>7</v>
      </c>
      <c r="AB237" s="183"/>
      <c r="AC237" s="18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82" t="s">
        <v>7</v>
      </c>
      <c r="O239" s="183"/>
      <c r="P239" s="183"/>
      <c r="Q239" s="18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2" t="s">
        <v>7</v>
      </c>
      <c r="AK239" s="183"/>
      <c r="AL239" s="183"/>
      <c r="AM239" s="18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85" t="s">
        <v>29</v>
      </c>
      <c r="AD262" s="185"/>
      <c r="AE262" s="185"/>
    </row>
    <row r="263" spans="2:41">
      <c r="H263" s="186" t="s">
        <v>28</v>
      </c>
      <c r="I263" s="186"/>
      <c r="J263" s="186"/>
      <c r="V263" s="17"/>
      <c r="AC263" s="185"/>
      <c r="AD263" s="185"/>
      <c r="AE263" s="185"/>
    </row>
    <row r="264" spans="2:41">
      <c r="H264" s="186"/>
      <c r="I264" s="186"/>
      <c r="J264" s="186"/>
      <c r="V264" s="17"/>
      <c r="AC264" s="185"/>
      <c r="AD264" s="185"/>
      <c r="AE264" s="18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87" t="s">
        <v>565</v>
      </c>
      <c r="F268" s="187"/>
      <c r="G268" s="187"/>
      <c r="H268" s="187"/>
      <c r="V268" s="17"/>
      <c r="X268" s="23" t="s">
        <v>32</v>
      </c>
      <c r="Y268" s="20">
        <f>IF(B268="PAGADO",0,C273)</f>
        <v>-6873.1060000000016</v>
      </c>
      <c r="AA268" s="187" t="s">
        <v>565</v>
      </c>
      <c r="AB268" s="187"/>
      <c r="AC268" s="187"/>
      <c r="AD268" s="18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88" t="str">
        <f>IF(C273&lt;0,"NO PAGAR","COBRAR")</f>
        <v>NO PAGAR</v>
      </c>
      <c r="C274" s="188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88" t="str">
        <f>IF(Y273&lt;0,"NO PAGAR","COBRAR")</f>
        <v>NO PAGAR</v>
      </c>
      <c r="Y274" s="188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80" t="s">
        <v>9</v>
      </c>
      <c r="C275" s="18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0" t="s">
        <v>9</v>
      </c>
      <c r="Y275" s="18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82" t="s">
        <v>7</v>
      </c>
      <c r="F284" s="183"/>
      <c r="G284" s="18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2" t="s">
        <v>7</v>
      </c>
      <c r="AB284" s="183"/>
      <c r="AC284" s="18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82" t="s">
        <v>7</v>
      </c>
      <c r="O286" s="183"/>
      <c r="P286" s="183"/>
      <c r="Q286" s="184"/>
      <c r="R286" s="18">
        <f>SUM(R270:R285)</f>
        <v>1421.24</v>
      </c>
      <c r="S286" s="3"/>
      <c r="V286" s="17"/>
      <c r="X286" s="12"/>
      <c r="Y286" s="10"/>
      <c r="AJ286" s="182" t="s">
        <v>7</v>
      </c>
      <c r="AK286" s="183"/>
      <c r="AL286" s="183"/>
      <c r="AM286" s="18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86" t="s">
        <v>30</v>
      </c>
      <c r="I308" s="186"/>
      <c r="J308" s="186"/>
      <c r="V308" s="17"/>
      <c r="AA308" s="186" t="s">
        <v>31</v>
      </c>
      <c r="AB308" s="186"/>
      <c r="AC308" s="186"/>
    </row>
    <row r="309" spans="1:43">
      <c r="H309" s="186"/>
      <c r="I309" s="186"/>
      <c r="J309" s="186"/>
      <c r="V309" s="17"/>
      <c r="AA309" s="186"/>
      <c r="AB309" s="186"/>
      <c r="AC309" s="18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87" t="s">
        <v>273</v>
      </c>
      <c r="F313" s="187"/>
      <c r="G313" s="187"/>
      <c r="H313" s="187"/>
      <c r="V313" s="17"/>
      <c r="X313" s="23" t="s">
        <v>32</v>
      </c>
      <c r="Y313" s="20">
        <f>IF(B1065="PAGADO",0,C318)</f>
        <v>-6076.113000000003</v>
      </c>
      <c r="AA313" s="187" t="s">
        <v>565</v>
      </c>
      <c r="AB313" s="187"/>
      <c r="AC313" s="187"/>
      <c r="AD313" s="18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89" t="str">
        <f>IF(Y318&lt;0,"NO PAGAR","COBRAR'")</f>
        <v>NO PAGAR</v>
      </c>
      <c r="Y319" s="189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89" t="str">
        <f>IF(C318&lt;0,"NO PAGAR","COBRAR'")</f>
        <v>NO PAGAR</v>
      </c>
      <c r="C320" s="18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80" t="s">
        <v>9</v>
      </c>
      <c r="C321" s="18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0" t="s">
        <v>9</v>
      </c>
      <c r="Y321" s="18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2" t="s">
        <v>7</v>
      </c>
      <c r="AB329" s="183"/>
      <c r="AC329" s="18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2" t="s">
        <v>7</v>
      </c>
      <c r="O331" s="183"/>
      <c r="P331" s="183"/>
      <c r="Q331" s="184"/>
      <c r="R331" s="18">
        <f>SUM(R315:R330)</f>
        <v>350</v>
      </c>
      <c r="S331" s="3"/>
      <c r="V331" s="17"/>
      <c r="X331" s="12"/>
      <c r="Y331" s="10"/>
      <c r="AJ331" s="182" t="s">
        <v>7</v>
      </c>
      <c r="AK331" s="183"/>
      <c r="AL331" s="183"/>
      <c r="AM331" s="18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82" t="s">
        <v>7</v>
      </c>
      <c r="F335" s="183"/>
      <c r="G335" s="184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98" t="s">
        <v>64</v>
      </c>
      <c r="AC358" s="192" t="s">
        <v>29</v>
      </c>
      <c r="AD358" s="192"/>
      <c r="AE358" s="192"/>
    </row>
    <row r="359" spans="2:41">
      <c r="V359" s="17"/>
      <c r="X359" s="198"/>
      <c r="AC359" s="192"/>
      <c r="AD359" s="192"/>
      <c r="AE359" s="192"/>
    </row>
    <row r="360" spans="2:41" ht="23.25">
      <c r="B360" s="22" t="s">
        <v>64</v>
      </c>
      <c r="V360" s="17"/>
      <c r="X360" s="198"/>
      <c r="AC360" s="192"/>
      <c r="AD360" s="192"/>
      <c r="AE360" s="192"/>
    </row>
    <row r="361" spans="2:41" ht="23.25">
      <c r="B361" s="23" t="s">
        <v>32</v>
      </c>
      <c r="C361" s="20">
        <f>IF(X313="PAGADO",0,Y318)</f>
        <v>-5949.8130000000028</v>
      </c>
      <c r="E361" s="187" t="s">
        <v>273</v>
      </c>
      <c r="F361" s="187"/>
      <c r="G361" s="187"/>
      <c r="H361" s="187"/>
      <c r="V361" s="17"/>
      <c r="X361" s="23" t="s">
        <v>32</v>
      </c>
      <c r="Y361" s="20">
        <f>IF(B361="PAGADO",0,C366)</f>
        <v>-8314.8130000000019</v>
      </c>
      <c r="AA361" s="187" t="s">
        <v>77</v>
      </c>
      <c r="AB361" s="187"/>
      <c r="AC361" s="187"/>
      <c r="AD361" s="18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88" t="str">
        <f>IF(C366&lt;0,"NO PAGAR","COBRAR")</f>
        <v>NO PAGAR</v>
      </c>
      <c r="C367" s="188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88" t="str">
        <f>IF(Y366&lt;0,"NO PAGAR","COBRAR")</f>
        <v>NO PAGAR</v>
      </c>
      <c r="Y367" s="188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80" t="s">
        <v>9</v>
      </c>
      <c r="C368" s="18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0" t="s">
        <v>9</v>
      </c>
      <c r="Y368" s="18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2" t="s">
        <v>7</v>
      </c>
      <c r="AK373" s="183"/>
      <c r="AL373" s="183"/>
      <c r="AM373" s="18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2" t="s">
        <v>7</v>
      </c>
      <c r="AB374" s="183"/>
      <c r="AC374" s="18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82" t="s">
        <v>7</v>
      </c>
      <c r="F377" s="183"/>
      <c r="G377" s="18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82" t="s">
        <v>7</v>
      </c>
      <c r="O379" s="183"/>
      <c r="P379" s="183"/>
      <c r="Q379" s="18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86" t="s">
        <v>31</v>
      </c>
      <c r="AB394" s="186"/>
      <c r="AC394" s="186"/>
    </row>
    <row r="395" spans="1:43" ht="15" customHeight="1">
      <c r="H395" s="76"/>
      <c r="I395" s="76"/>
      <c r="J395" s="76"/>
      <c r="V395" s="17"/>
      <c r="AA395" s="186"/>
      <c r="AB395" s="186"/>
      <c r="AC395" s="186"/>
    </row>
    <row r="396" spans="1:43">
      <c r="B396" s="200" t="s">
        <v>64</v>
      </c>
      <c r="F396" s="199" t="s">
        <v>30</v>
      </c>
      <c r="G396" s="199"/>
      <c r="H396" s="199"/>
      <c r="V396" s="17"/>
    </row>
    <row r="397" spans="1:43">
      <c r="B397" s="200"/>
      <c r="F397" s="199"/>
      <c r="G397" s="199"/>
      <c r="H397" s="199"/>
      <c r="V397" s="17"/>
    </row>
    <row r="398" spans="1:43" ht="26.25" customHeight="1">
      <c r="B398" s="200"/>
      <c r="F398" s="199"/>
      <c r="G398" s="199"/>
      <c r="H398" s="199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87" t="s">
        <v>77</v>
      </c>
      <c r="F399" s="187"/>
      <c r="G399" s="187"/>
      <c r="H399" s="187"/>
      <c r="V399" s="17"/>
      <c r="X399" s="23" t="s">
        <v>32</v>
      </c>
      <c r="Y399" s="20">
        <f>IF(B1158="PAGADO",0,C404)</f>
        <v>-4920.3502550000012</v>
      </c>
      <c r="AA399" s="187" t="s">
        <v>565</v>
      </c>
      <c r="AB399" s="187"/>
      <c r="AC399" s="187"/>
      <c r="AD399" s="18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89" t="str">
        <f>IF(Y404&lt;0,"NO PAGAR","COBRAR'")</f>
        <v>NO PAGAR</v>
      </c>
      <c r="Y405" s="18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89" t="str">
        <f>IF(C404&lt;0,"NO PAGAR","COBRAR'")</f>
        <v>NO PAGAR</v>
      </c>
      <c r="C406" s="189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80" t="s">
        <v>9</v>
      </c>
      <c r="C407" s="18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0" t="s">
        <v>9</v>
      </c>
      <c r="Y407" s="18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2" t="s">
        <v>7</v>
      </c>
      <c r="AK409" s="183"/>
      <c r="AL409" s="183"/>
      <c r="AM409" s="18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2" t="s">
        <v>7</v>
      </c>
      <c r="AB415" s="183"/>
      <c r="AC415" s="18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2" t="s">
        <v>7</v>
      </c>
      <c r="O417" s="183"/>
      <c r="P417" s="183"/>
      <c r="Q417" s="18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82" t="s">
        <v>7</v>
      </c>
      <c r="F421" s="183"/>
      <c r="G421" s="18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85" t="s">
        <v>29</v>
      </c>
      <c r="AC434" s="185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87" t="s">
        <v>565</v>
      </c>
      <c r="AB436" s="187"/>
      <c r="AC436" s="187"/>
      <c r="AD436" s="18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87" t="s">
        <v>273</v>
      </c>
      <c r="F439" s="187"/>
      <c r="G439" s="187"/>
      <c r="H439" s="18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88" t="str">
        <f>IF(C441&lt;0,"NO PAGAR","COBRAR")</f>
        <v>NO PAGAR</v>
      </c>
      <c r="C442" s="188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88" t="str">
        <f>IF(Y441&lt;0,"NO PAGAR","COBRAR")</f>
        <v>NO PAGAR</v>
      </c>
      <c r="Y442" s="188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80" t="s">
        <v>9</v>
      </c>
      <c r="C443" s="18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0" t="s">
        <v>9</v>
      </c>
      <c r="Y443" s="18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2" t="s">
        <v>7</v>
      </c>
      <c r="AK448" s="183"/>
      <c r="AL448" s="183"/>
      <c r="AM448" s="18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2" t="s">
        <v>7</v>
      </c>
      <c r="AB452" s="183"/>
      <c r="AC452" s="18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82" t="s">
        <v>7</v>
      </c>
      <c r="O454" s="183"/>
      <c r="P454" s="183"/>
      <c r="Q454" s="18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82" t="s">
        <v>7</v>
      </c>
      <c r="F455" s="183"/>
      <c r="G455" s="18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86" t="s">
        <v>31</v>
      </c>
      <c r="AB471" s="186"/>
      <c r="AC471" s="186"/>
    </row>
    <row r="472" spans="1:43" ht="15" customHeight="1">
      <c r="H472" s="76"/>
      <c r="J472" s="76"/>
      <c r="V472" s="17"/>
      <c r="AA472" s="186"/>
      <c r="AB472" s="186"/>
      <c r="AC472" s="18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87" t="s">
        <v>273</v>
      </c>
      <c r="F474" s="187"/>
      <c r="G474" s="187"/>
      <c r="H474" s="187"/>
      <c r="V474" s="17"/>
      <c r="X474" s="23" t="s">
        <v>32</v>
      </c>
      <c r="Y474" s="20">
        <f>IF(B1255="PAGADO",0,C479)</f>
        <v>-5841.0592550000019</v>
      </c>
      <c r="AA474" s="187" t="s">
        <v>565</v>
      </c>
      <c r="AB474" s="187"/>
      <c r="AC474" s="187"/>
      <c r="AD474" s="18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89" t="str">
        <f>IF(Y479&lt;0,"NO PAGAR","COBRAR'")</f>
        <v>NO PAGAR</v>
      </c>
      <c r="Y480" s="189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89" t="str">
        <f>IF(C479&lt;0,"NO PAGAR","COBRAR'")</f>
        <v>NO PAGAR</v>
      </c>
      <c r="C481" s="189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80" t="s">
        <v>9</v>
      </c>
      <c r="C482" s="18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0" t="s">
        <v>9</v>
      </c>
      <c r="Y482" s="18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82" t="s">
        <v>7</v>
      </c>
      <c r="F490" s="183"/>
      <c r="G490" s="18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2" t="s">
        <v>7</v>
      </c>
      <c r="AB490" s="183"/>
      <c r="AC490" s="18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2" t="s">
        <v>7</v>
      </c>
      <c r="O492" s="183"/>
      <c r="P492" s="183"/>
      <c r="Q492" s="184"/>
      <c r="R492" s="18">
        <f>SUM(R476:R491)</f>
        <v>391.7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85" t="s">
        <v>29</v>
      </c>
      <c r="AD514" s="185"/>
      <c r="AE514" s="185"/>
    </row>
    <row r="515" spans="2:41" ht="24" customHeight="1">
      <c r="H515" s="76" t="s">
        <v>28</v>
      </c>
      <c r="J515" s="76"/>
      <c r="V515" s="17"/>
      <c r="AC515" s="185"/>
      <c r="AD515" s="185"/>
      <c r="AE515" s="18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87" t="s">
        <v>77</v>
      </c>
      <c r="F517" s="187"/>
      <c r="G517" s="187"/>
      <c r="H517" s="187"/>
      <c r="V517" s="17"/>
      <c r="X517" s="23" t="s">
        <v>32</v>
      </c>
      <c r="Y517" s="20">
        <f>IF(B517="PAGADO",0,C522)</f>
        <v>-7974.349255000001</v>
      </c>
      <c r="AA517" s="187" t="s">
        <v>565</v>
      </c>
      <c r="AB517" s="187"/>
      <c r="AC517" s="187"/>
      <c r="AD517" s="18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88" t="str">
        <f>IF(C522&lt;0,"NO PAGAR","COBRAR")</f>
        <v>NO PAGAR</v>
      </c>
      <c r="C523" s="188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88" t="str">
        <f>IF(Y522&lt;0,"NO PAGAR","COBRAR")</f>
        <v>NO PAGAR</v>
      </c>
      <c r="Y523" s="188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80" t="s">
        <v>9</v>
      </c>
      <c r="C524" s="181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0" t="s">
        <v>9</v>
      </c>
      <c r="Y524" s="18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1026</v>
      </c>
      <c r="C533" s="10">
        <v>345.55</v>
      </c>
      <c r="E533" s="182" t="s">
        <v>7</v>
      </c>
      <c r="F533" s="183"/>
      <c r="G533" s="18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1" t="s">
        <v>7</v>
      </c>
      <c r="AB533" s="191"/>
      <c r="AC533" s="19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82" t="s">
        <v>7</v>
      </c>
      <c r="O535" s="183"/>
      <c r="P535" s="183"/>
      <c r="Q535" s="184"/>
      <c r="R535" s="18">
        <f>SUM(R519:R534)</f>
        <v>2411.2800000000002</v>
      </c>
      <c r="S535" s="3"/>
      <c r="V535" s="17"/>
      <c r="X535" s="12"/>
      <c r="Y535" s="10"/>
      <c r="AJ535" s="182" t="s">
        <v>7</v>
      </c>
      <c r="AK535" s="183"/>
      <c r="AL535" s="183"/>
      <c r="AM535" s="184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86" t="s">
        <v>31</v>
      </c>
      <c r="AB554" s="186"/>
      <c r="AC554" s="18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87" t="s">
        <v>273</v>
      </c>
      <c r="F556" s="187"/>
      <c r="G556" s="187"/>
      <c r="H556" s="187"/>
      <c r="V556" s="17"/>
      <c r="X556" s="23" t="s">
        <v>32</v>
      </c>
      <c r="Y556" s="20">
        <f>IF(B556="PAGADO",0,C561)</f>
        <v>-4750.2982550000015</v>
      </c>
      <c r="AA556" s="187" t="s">
        <v>273</v>
      </c>
      <c r="AB556" s="187"/>
      <c r="AC556" s="187"/>
      <c r="AD556" s="18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1085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1095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1098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89" t="str">
        <f>IF(Y561&lt;0,"NO PAGAR","COBRAR'")</f>
        <v>NO PAGAR</v>
      </c>
      <c r="Y562" s="18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89" t="str">
        <f>IF(C561&lt;0,"NO PAGAR","COBRAR'")</f>
        <v>NO PAGAR</v>
      </c>
      <c r="C563" s="18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80" t="s">
        <v>9</v>
      </c>
      <c r="C564" s="18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0" t="s">
        <v>9</v>
      </c>
      <c r="Y564" s="18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1082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2" t="s">
        <v>7</v>
      </c>
      <c r="AB572" s="183"/>
      <c r="AC572" s="18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1081</v>
      </c>
      <c r="C573" s="27">
        <f>T582</f>
        <v>607.56899999999996</v>
      </c>
      <c r="E573" s="182" t="s">
        <v>7</v>
      </c>
      <c r="F573" s="183"/>
      <c r="G573" s="18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2" t="s">
        <v>7</v>
      </c>
      <c r="O574" s="183"/>
      <c r="P574" s="183"/>
      <c r="Q574" s="184"/>
      <c r="R574" s="18">
        <f>SUM(R558:R573)</f>
        <v>380</v>
      </c>
      <c r="S574" s="3"/>
      <c r="V574" s="17"/>
      <c r="X574" s="12"/>
      <c r="Y574" s="10"/>
      <c r="AJ574" s="182" t="s">
        <v>7</v>
      </c>
      <c r="AK574" s="183"/>
      <c r="AL574" s="183"/>
      <c r="AM574" s="18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1080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1080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1080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1080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1080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1080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1080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85" t="s">
        <v>29</v>
      </c>
      <c r="AD596" s="185"/>
      <c r="AE596" s="185"/>
    </row>
    <row r="597" spans="2:41" ht="21" customHeight="1">
      <c r="H597" s="76" t="s">
        <v>28</v>
      </c>
      <c r="J597" s="76"/>
      <c r="V597" s="17"/>
      <c r="AC597" s="185"/>
      <c r="AD597" s="185"/>
      <c r="AE597" s="185"/>
    </row>
    <row r="598" spans="2:41" ht="15" customHeight="1">
      <c r="H598" s="76"/>
      <c r="J598" s="76"/>
      <c r="V598" s="17"/>
      <c r="AC598" s="185"/>
      <c r="AD598" s="185"/>
      <c r="AE598" s="18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87" t="s">
        <v>273</v>
      </c>
      <c r="F602" s="187"/>
      <c r="G602" s="187"/>
      <c r="H602" s="187"/>
      <c r="V602" s="17"/>
      <c r="X602" s="23" t="s">
        <v>32</v>
      </c>
      <c r="Y602" s="20">
        <f>IF(B602="PAGADO",0,C607)</f>
        <v>-6951.6202550000016</v>
      </c>
      <c r="AA602" s="187" t="s">
        <v>20</v>
      </c>
      <c r="AB602" s="187"/>
      <c r="AC602" s="187"/>
      <c r="AD602" s="18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1106</v>
      </c>
      <c r="P604" s="3"/>
      <c r="Q604" s="3"/>
      <c r="R604" s="18">
        <v>300</v>
      </c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1106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1114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6951.6202550000016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1116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-6951.6202550000016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ht="26.25">
      <c r="B608" s="188" t="str">
        <f>IF(C607&lt;0,"NO PAGAR","COBRAR")</f>
        <v>NO PAGAR</v>
      </c>
      <c r="C608" s="18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1118</v>
      </c>
      <c r="P608" s="3"/>
      <c r="Q608" s="3"/>
      <c r="R608" s="18">
        <v>300</v>
      </c>
      <c r="S608" s="3"/>
      <c r="V608" s="17"/>
      <c r="X608" s="188" t="str">
        <f>IF(Y607&lt;0,"NO PAGAR","COBRAR")</f>
        <v>NO PAGAR</v>
      </c>
      <c r="Y608" s="18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80" t="s">
        <v>9</v>
      </c>
      <c r="C609" s="18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1119</v>
      </c>
      <c r="P609" s="3"/>
      <c r="Q609" s="3"/>
      <c r="R609" s="18">
        <v>700</v>
      </c>
      <c r="S609" s="3"/>
      <c r="V609" s="17"/>
      <c r="X609" s="180" t="s">
        <v>9</v>
      </c>
      <c r="Y609" s="181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1123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1136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82" t="s">
        <v>7</v>
      </c>
      <c r="F618" s="183"/>
      <c r="G618" s="18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2" t="s">
        <v>7</v>
      </c>
      <c r="AB618" s="183"/>
      <c r="AC618" s="184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82" t="s">
        <v>7</v>
      </c>
      <c r="O620" s="183"/>
      <c r="P620" s="183"/>
      <c r="Q620" s="184"/>
      <c r="R620" s="18">
        <f>SUM(R604:R619)</f>
        <v>1852</v>
      </c>
      <c r="S620" s="3"/>
      <c r="V620" s="17"/>
      <c r="X620" s="12"/>
      <c r="Y620" s="10"/>
      <c r="AJ620" s="182" t="s">
        <v>7</v>
      </c>
      <c r="AK620" s="183"/>
      <c r="AL620" s="183"/>
      <c r="AM620" s="184"/>
      <c r="AN620" s="18">
        <f>SUM(AN604:AN619)</f>
        <v>0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1128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1127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6951.6202550000016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15" customHeight="1">
      <c r="H642" s="76" t="s">
        <v>30</v>
      </c>
      <c r="J642" s="76"/>
      <c r="V642" s="17"/>
      <c r="AA642" s="186" t="s">
        <v>31</v>
      </c>
      <c r="AB642" s="186"/>
      <c r="AC642" s="186"/>
    </row>
    <row r="643" spans="2:41" ht="15" customHeight="1">
      <c r="H643" s="76"/>
      <c r="J643" s="76"/>
      <c r="V643" s="17"/>
      <c r="AA643" s="186"/>
      <c r="AB643" s="186"/>
      <c r="AC643" s="186"/>
    </row>
    <row r="644" spans="2:41">
      <c r="V644" s="17"/>
    </row>
    <row r="645" spans="2:41">
      <c r="V645" s="17"/>
    </row>
    <row r="646" spans="2:41" ht="23.25">
      <c r="B646" s="24" t="s">
        <v>68</v>
      </c>
      <c r="V646" s="17"/>
      <c r="X646" s="22" t="s">
        <v>68</v>
      </c>
    </row>
    <row r="647" spans="2:41" ht="23.25">
      <c r="B647" s="23" t="s">
        <v>32</v>
      </c>
      <c r="C647" s="20">
        <f>IF(X602="PAGADO",0,C607)</f>
        <v>-6951.6202550000016</v>
      </c>
      <c r="E647" s="187" t="s">
        <v>20</v>
      </c>
      <c r="F647" s="187"/>
      <c r="G647" s="187"/>
      <c r="H647" s="187"/>
      <c r="V647" s="17"/>
      <c r="X647" s="23" t="s">
        <v>32</v>
      </c>
      <c r="Y647" s="20">
        <f>IF(B1447="PAGADO",0,C652)</f>
        <v>-6951.6202550000016</v>
      </c>
      <c r="AA647" s="187" t="s">
        <v>20</v>
      </c>
      <c r="AB647" s="187"/>
      <c r="AC647" s="187"/>
      <c r="AD647" s="187"/>
    </row>
    <row r="648" spans="2:41">
      <c r="B648" s="1" t="s">
        <v>0</v>
      </c>
      <c r="C648" s="19">
        <f>H663</f>
        <v>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>
      <c r="C649" s="2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" t="s">
        <v>24</v>
      </c>
      <c r="C650" s="19">
        <f>IF(C647&gt;0,C647+C648,C648)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" t="s">
        <v>9</v>
      </c>
      <c r="C651" s="20">
        <f>C675</f>
        <v>6951.6202550000016</v>
      </c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6951.6202550000016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6" t="s">
        <v>26</v>
      </c>
      <c r="C652" s="21">
        <f>C650-C651</f>
        <v>-6951.6202550000016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-6951.6202550000016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3.25">
      <c r="B653" s="6"/>
      <c r="C653" s="7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89" t="str">
        <f>IF(Y652&lt;0,"NO PAGAR","COBRAR'")</f>
        <v>NO PAGAR</v>
      </c>
      <c r="Y653" s="189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ht="23.25">
      <c r="B654" s="189" t="str">
        <f>IF(C652&lt;0,"NO PAGAR","COBRAR'")</f>
        <v>NO PAGAR</v>
      </c>
      <c r="C654" s="189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/>
      <c r="Y654" s="8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80" t="s">
        <v>9</v>
      </c>
      <c r="C655" s="181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80" t="s">
        <v>9</v>
      </c>
      <c r="Y655" s="181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9" t="str">
        <f>IF(Y607&lt;0,"SALDO ADELANTADO","SALDO A FAVOR '")</f>
        <v>SALDO ADELANTADO</v>
      </c>
      <c r="C656" s="10">
        <f>IF(Y607&lt;=0,Y607*-1)</f>
        <v>6951.6202550000016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6951.6202550000016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10</v>
      </c>
      <c r="C657" s="10">
        <f>R665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11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12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13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14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15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16</v>
      </c>
      <c r="C663" s="10"/>
      <c r="E663" s="182" t="s">
        <v>7</v>
      </c>
      <c r="F663" s="183"/>
      <c r="G663" s="184"/>
      <c r="H663" s="5">
        <f>SUM(H649:H662)</f>
        <v>0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82" t="s">
        <v>7</v>
      </c>
      <c r="AB663" s="183"/>
      <c r="AC663" s="184"/>
      <c r="AD663" s="5">
        <f>SUM(AD649:AD662)</f>
        <v>0</v>
      </c>
      <c r="AJ663" s="3"/>
      <c r="AK663" s="3"/>
      <c r="AL663" s="3"/>
      <c r="AM663" s="3"/>
      <c r="AN663" s="18"/>
      <c r="AO663" s="3"/>
    </row>
    <row r="664" spans="2:41">
      <c r="B664" s="11" t="s">
        <v>17</v>
      </c>
      <c r="C664" s="10"/>
      <c r="E664" s="13"/>
      <c r="F664" s="13"/>
      <c r="G664" s="13"/>
      <c r="N664" s="3"/>
      <c r="O664" s="3"/>
      <c r="P664" s="3"/>
      <c r="Q664" s="3"/>
      <c r="R664" s="18"/>
      <c r="S664" s="3"/>
      <c r="V664" s="17"/>
      <c r="X664" s="11" t="s">
        <v>17</v>
      </c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>
      <c r="B665" s="12"/>
      <c r="C665" s="10"/>
      <c r="N665" s="182" t="s">
        <v>7</v>
      </c>
      <c r="O665" s="183"/>
      <c r="P665" s="183"/>
      <c r="Q665" s="184"/>
      <c r="R665" s="18">
        <f>SUM(R649:R664)</f>
        <v>0</v>
      </c>
      <c r="S665" s="3"/>
      <c r="V665" s="17"/>
      <c r="X665" s="12"/>
      <c r="Y665" s="10"/>
      <c r="AJ665" s="182" t="s">
        <v>7</v>
      </c>
      <c r="AK665" s="183"/>
      <c r="AL665" s="183"/>
      <c r="AM665" s="184"/>
      <c r="AN665" s="18">
        <f>SUM(AN649:AN664)</f>
        <v>0</v>
      </c>
      <c r="AO665" s="3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E668" s="14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1"/>
      <c r="C674" s="10"/>
      <c r="V674" s="17"/>
      <c r="X674" s="11"/>
      <c r="Y674" s="10"/>
    </row>
    <row r="675" spans="2:27">
      <c r="B675" s="15" t="s">
        <v>18</v>
      </c>
      <c r="C675" s="16">
        <f>SUM(C656:C674)</f>
        <v>6951.6202550000016</v>
      </c>
      <c r="D675" t="s">
        <v>22</v>
      </c>
      <c r="E675" t="s">
        <v>21</v>
      </c>
      <c r="V675" s="17"/>
      <c r="X675" s="15" t="s">
        <v>18</v>
      </c>
      <c r="Y675" s="16">
        <f>SUM(Y656:Y674)</f>
        <v>6951.6202550000016</v>
      </c>
      <c r="Z675" t="s">
        <v>22</v>
      </c>
      <c r="AA675" t="s">
        <v>21</v>
      </c>
    </row>
    <row r="676" spans="2:27">
      <c r="E676" s="1" t="s">
        <v>19</v>
      </c>
      <c r="V676" s="17"/>
      <c r="AA676" s="1" t="s">
        <v>19</v>
      </c>
    </row>
    <row r="677" spans="2:27">
      <c r="V677" s="17"/>
    </row>
    <row r="678" spans="2:27">
      <c r="V678" s="17"/>
    </row>
    <row r="679" spans="2:27">
      <c r="V679" s="17"/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 ht="26.25">
      <c r="I687" s="76"/>
      <c r="V687" s="17"/>
    </row>
    <row r="688" spans="2:27" ht="26.25">
      <c r="I688" s="76"/>
      <c r="V688" s="17"/>
    </row>
    <row r="689" spans="2:41">
      <c r="V689" s="17"/>
      <c r="AC689" s="185" t="s">
        <v>29</v>
      </c>
      <c r="AD689" s="185"/>
      <c r="AE689" s="185"/>
    </row>
    <row r="690" spans="2:41" ht="15" customHeight="1">
      <c r="H690" s="76" t="s">
        <v>28</v>
      </c>
      <c r="J690" s="76"/>
      <c r="V690" s="17"/>
      <c r="AC690" s="185"/>
      <c r="AD690" s="185"/>
      <c r="AE690" s="185"/>
    </row>
    <row r="691" spans="2:41" ht="15" customHeight="1">
      <c r="H691" s="76"/>
      <c r="J691" s="76"/>
      <c r="V691" s="17"/>
      <c r="AC691" s="185"/>
      <c r="AD691" s="185"/>
      <c r="AE691" s="185"/>
    </row>
    <row r="692" spans="2:41">
      <c r="V692" s="17"/>
    </row>
    <row r="693" spans="2:41">
      <c r="V693" s="17"/>
    </row>
    <row r="694" spans="2:41" ht="23.25">
      <c r="B694" s="22" t="s">
        <v>69</v>
      </c>
      <c r="V694" s="17"/>
      <c r="X694" s="22" t="s">
        <v>69</v>
      </c>
    </row>
    <row r="695" spans="2:41" ht="23.25">
      <c r="B695" s="23" t="s">
        <v>32</v>
      </c>
      <c r="C695" s="20">
        <f>IF(X647="PAGADO",0,Y652)</f>
        <v>-6951.6202550000016</v>
      </c>
      <c r="E695" s="187" t="s">
        <v>20</v>
      </c>
      <c r="F695" s="187"/>
      <c r="G695" s="187"/>
      <c r="H695" s="187"/>
      <c r="V695" s="17"/>
      <c r="X695" s="23" t="s">
        <v>32</v>
      </c>
      <c r="Y695" s="20">
        <f>IF(B695="PAGADO",0,C700)</f>
        <v>-6951.6202550000016</v>
      </c>
      <c r="AA695" s="187" t="s">
        <v>20</v>
      </c>
      <c r="AB695" s="187"/>
      <c r="AC695" s="187"/>
      <c r="AD695" s="187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C722</f>
        <v>6951.6202550000016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6951.6202550000016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25</v>
      </c>
      <c r="C700" s="21">
        <f>C698-C699</f>
        <v>-6951.6202550000016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-6951.6202550000016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>
      <c r="B701" s="188" t="str">
        <f>IF(C700&lt;0,"NO PAGAR","COBRAR")</f>
        <v>NO PAGAR</v>
      </c>
      <c r="C701" s="188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8" t="str">
        <f>IF(Y700&lt;0,"NO PAGAR","COBRAR")</f>
        <v>NO PAGAR</v>
      </c>
      <c r="Y701" s="18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80" t="s">
        <v>9</v>
      </c>
      <c r="C702" s="181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80" t="s">
        <v>9</v>
      </c>
      <c r="Y702" s="181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IF(C736&lt;0,"SALDO A FAVOR","SALDO ADELANTAD0'")</f>
        <v>SALDO ADELANTAD0'</v>
      </c>
      <c r="C703" s="10">
        <f>IF(Y647&lt;=0,Y647*-1)</f>
        <v>6951.6202550000016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6951.6202550000016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R713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82" t="s">
        <v>7</v>
      </c>
      <c r="F711" s="183"/>
      <c r="G711" s="184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82" t="s">
        <v>7</v>
      </c>
      <c r="AB711" s="183"/>
      <c r="AC711" s="184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82" t="s">
        <v>7</v>
      </c>
      <c r="O713" s="183"/>
      <c r="P713" s="183"/>
      <c r="Q713" s="184"/>
      <c r="R713" s="18">
        <f>SUM(R697:R712)</f>
        <v>0</v>
      </c>
      <c r="S713" s="3"/>
      <c r="V713" s="17"/>
      <c r="X713" s="12"/>
      <c r="Y713" s="10"/>
      <c r="AJ713" s="182" t="s">
        <v>7</v>
      </c>
      <c r="AK713" s="183"/>
      <c r="AL713" s="183"/>
      <c r="AM713" s="184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1"/>
      <c r="C721" s="10"/>
      <c r="V721" s="17"/>
      <c r="X721" s="11"/>
      <c r="Y721" s="10"/>
    </row>
    <row r="722" spans="1:43">
      <c r="B722" s="15" t="s">
        <v>18</v>
      </c>
      <c r="C722" s="16">
        <f>SUM(C703:C721)</f>
        <v>6951.6202550000016</v>
      </c>
      <c r="V722" s="17"/>
      <c r="X722" s="15" t="s">
        <v>18</v>
      </c>
      <c r="Y722" s="16">
        <f>SUM(Y703:Y721)</f>
        <v>6951.6202550000016</v>
      </c>
    </row>
    <row r="723" spans="1:43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>
      <c r="E724" s="1" t="s">
        <v>19</v>
      </c>
      <c r="V724" s="17"/>
      <c r="AA724" s="1" t="s">
        <v>19</v>
      </c>
    </row>
    <row r="725" spans="1:43">
      <c r="V725" s="17"/>
    </row>
    <row r="726" spans="1:43">
      <c r="V726" s="17"/>
    </row>
    <row r="727" spans="1:43">
      <c r="V727" s="17"/>
    </row>
    <row r="728" spans="1:43">
      <c r="I728" s="17"/>
      <c r="V728" s="17"/>
    </row>
    <row r="729" spans="1:43">
      <c r="I729" s="17"/>
      <c r="V729" s="17"/>
    </row>
    <row r="730" spans="1:43">
      <c r="I730" s="17"/>
      <c r="V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V734" s="17"/>
    </row>
    <row r="735" spans="1:43" ht="15" customHeight="1">
      <c r="H735" s="76" t="s">
        <v>30</v>
      </c>
      <c r="J735" s="76"/>
      <c r="V735" s="17"/>
      <c r="AA735" s="186" t="s">
        <v>31</v>
      </c>
      <c r="AB735" s="186"/>
      <c r="AC735" s="186"/>
    </row>
    <row r="736" spans="1:43" ht="15" customHeight="1">
      <c r="H736" s="76"/>
      <c r="J736" s="76"/>
      <c r="V736" s="17"/>
      <c r="AA736" s="186"/>
      <c r="AB736" s="186"/>
      <c r="AC736" s="186"/>
    </row>
    <row r="737" spans="2:41">
      <c r="V737" s="17"/>
    </row>
    <row r="738" spans="2:41">
      <c r="V738" s="17"/>
    </row>
    <row r="739" spans="2:41" ht="23.25">
      <c r="B739" s="24" t="s">
        <v>69</v>
      </c>
      <c r="V739" s="17"/>
      <c r="X739" s="22" t="s">
        <v>69</v>
      </c>
    </row>
    <row r="740" spans="2:41" ht="23.25">
      <c r="B740" s="23" t="s">
        <v>32</v>
      </c>
      <c r="C740" s="20">
        <f>IF(X695="PAGADO",0,C700)</f>
        <v>-6951.6202550000016</v>
      </c>
      <c r="E740" s="187" t="s">
        <v>20</v>
      </c>
      <c r="F740" s="187"/>
      <c r="G740" s="187"/>
      <c r="H740" s="187"/>
      <c r="V740" s="17"/>
      <c r="X740" s="23" t="s">
        <v>32</v>
      </c>
      <c r="Y740" s="20">
        <f>IF(B1540="PAGADO",0,C745)</f>
        <v>-6951.6202550000016</v>
      </c>
      <c r="AA740" s="187" t="s">
        <v>20</v>
      </c>
      <c r="AB740" s="187"/>
      <c r="AC740" s="187"/>
      <c r="AD740" s="187"/>
    </row>
    <row r="741" spans="2:41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9</v>
      </c>
      <c r="C744" s="20">
        <f>C768</f>
        <v>6951.6202550000016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6951.6202550000016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26</v>
      </c>
      <c r="C745" s="21">
        <f>C743-C744</f>
        <v>-6951.6202550000016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-6951.6202550000016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89" t="str">
        <f>IF(Y745&lt;0,"NO PAGAR","COBRAR'")</f>
        <v>NO PAGAR</v>
      </c>
      <c r="Y746" s="189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189" t="str">
        <f>IF(C745&lt;0,"NO PAGAR","COBRAR'")</f>
        <v>NO PAGAR</v>
      </c>
      <c r="C747" s="189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80" t="s">
        <v>9</v>
      </c>
      <c r="C748" s="181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80" t="s">
        <v>9</v>
      </c>
      <c r="Y748" s="181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9" t="str">
        <f>IF(Y700&lt;0,"SALDO ADELANTADO","SALDO A FAVOR '")</f>
        <v>SALDO ADELANTADO</v>
      </c>
      <c r="C749" s="10">
        <f>IF(Y700&lt;=0,Y700*-1)</f>
        <v>6951.6202550000016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6951.6202550000016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16</v>
      </c>
      <c r="C756" s="10"/>
      <c r="E756" s="182" t="s">
        <v>7</v>
      </c>
      <c r="F756" s="183"/>
      <c r="G756" s="184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82" t="s">
        <v>7</v>
      </c>
      <c r="AB756" s="183"/>
      <c r="AC756" s="184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>
      <c r="B758" s="12"/>
      <c r="C758" s="10"/>
      <c r="N758" s="182" t="s">
        <v>7</v>
      </c>
      <c r="O758" s="183"/>
      <c r="P758" s="183"/>
      <c r="Q758" s="184"/>
      <c r="R758" s="18">
        <f>SUM(R742:R757)</f>
        <v>0</v>
      </c>
      <c r="S758" s="3"/>
      <c r="V758" s="17"/>
      <c r="X758" s="12"/>
      <c r="Y758" s="10"/>
      <c r="AJ758" s="182" t="s">
        <v>7</v>
      </c>
      <c r="AK758" s="183"/>
      <c r="AL758" s="183"/>
      <c r="AM758" s="184"/>
      <c r="AN758" s="18">
        <f>SUM(AN742:AN757)</f>
        <v>0</v>
      </c>
      <c r="AO758" s="3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E761" s="14"/>
      <c r="V761" s="17"/>
      <c r="X761" s="12"/>
      <c r="Y761" s="10"/>
      <c r="AA761" s="14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1"/>
      <c r="C767" s="10"/>
      <c r="V767" s="17"/>
      <c r="X767" s="11"/>
      <c r="Y767" s="10"/>
    </row>
    <row r="768" spans="2:41">
      <c r="B768" s="15" t="s">
        <v>18</v>
      </c>
      <c r="C768" s="16">
        <f>SUM(C749:C767)</f>
        <v>6951.6202550000016</v>
      </c>
      <c r="D768" t="s">
        <v>22</v>
      </c>
      <c r="E768" t="s">
        <v>21</v>
      </c>
      <c r="V768" s="17"/>
      <c r="X768" s="15" t="s">
        <v>18</v>
      </c>
      <c r="Y768" s="16">
        <f>SUM(Y749:Y767)</f>
        <v>6951.6202550000016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 ht="26.25">
      <c r="I780" s="76"/>
      <c r="V780" s="17"/>
    </row>
    <row r="781" spans="5:31" ht="26.25">
      <c r="I781" s="76"/>
      <c r="V781" s="17"/>
    </row>
    <row r="782" spans="5:31">
      <c r="V782" s="17"/>
      <c r="AC782" s="185" t="s">
        <v>29</v>
      </c>
      <c r="AD782" s="185"/>
      <c r="AE782" s="185"/>
    </row>
    <row r="783" spans="5:31" ht="15" customHeight="1">
      <c r="H783" s="76" t="s">
        <v>28</v>
      </c>
      <c r="J783" s="76"/>
      <c r="V783" s="17"/>
      <c r="AC783" s="185"/>
      <c r="AD783" s="185"/>
      <c r="AE783" s="185"/>
    </row>
    <row r="784" spans="5:31" ht="15" customHeight="1">
      <c r="H784" s="76"/>
      <c r="J784" s="76"/>
      <c r="V784" s="17"/>
      <c r="AC784" s="185"/>
      <c r="AD784" s="185"/>
      <c r="AE784" s="185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IF(X740="PAGADO",0,Y745)</f>
        <v>-6951.6202550000016</v>
      </c>
      <c r="E788" s="187" t="s">
        <v>20</v>
      </c>
      <c r="F788" s="187"/>
      <c r="G788" s="187"/>
      <c r="H788" s="187"/>
      <c r="V788" s="17"/>
      <c r="X788" s="23" t="s">
        <v>32</v>
      </c>
      <c r="Y788" s="20">
        <f>IF(B788="PAGADO",0,C793)</f>
        <v>-6951.6202550000016</v>
      </c>
      <c r="AA788" s="187" t="s">
        <v>20</v>
      </c>
      <c r="AB788" s="187"/>
      <c r="AC788" s="187"/>
      <c r="AD788" s="187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6951.6202550000016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6951.6202550000016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-6951.6202550000016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-6951.6202550000016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88" t="str">
        <f>IF(C793&lt;0,"NO PAGAR","COBRAR")</f>
        <v>NO PAGAR</v>
      </c>
      <c r="C794" s="18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8" t="str">
        <f>IF(Y793&lt;0,"NO PAGAR","COBRAR")</f>
        <v>NO PAGAR</v>
      </c>
      <c r="Y794" s="18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80" t="s">
        <v>9</v>
      </c>
      <c r="C795" s="181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80" t="s">
        <v>9</v>
      </c>
      <c r="Y795" s="181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IF(Y740&lt;=0,Y740*-1)</f>
        <v>6951.6202550000016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6951.6202550000016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82" t="s">
        <v>7</v>
      </c>
      <c r="F804" s="183"/>
      <c r="G804" s="184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82" t="s">
        <v>7</v>
      </c>
      <c r="AB804" s="183"/>
      <c r="AC804" s="184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82" t="s">
        <v>7</v>
      </c>
      <c r="O806" s="183"/>
      <c r="P806" s="183"/>
      <c r="Q806" s="184"/>
      <c r="R806" s="18">
        <f>SUM(R790:R805)</f>
        <v>0</v>
      </c>
      <c r="S806" s="3"/>
      <c r="V806" s="17"/>
      <c r="X806" s="12"/>
      <c r="Y806" s="10"/>
      <c r="AJ806" s="182" t="s">
        <v>7</v>
      </c>
      <c r="AK806" s="183"/>
      <c r="AL806" s="183"/>
      <c r="AM806" s="184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6951.6202550000016</v>
      </c>
      <c r="V815" s="17"/>
      <c r="X815" s="15" t="s">
        <v>18</v>
      </c>
      <c r="Y815" s="16">
        <f>SUM(Y796:Y814)</f>
        <v>6951.6202550000016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I821" s="17"/>
      <c r="V821" s="17"/>
    </row>
    <row r="822" spans="1:43">
      <c r="I822" s="17"/>
      <c r="V822" s="17"/>
    </row>
    <row r="823" spans="1:43">
      <c r="I823" s="17"/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J828" s="76"/>
      <c r="V828" s="17"/>
      <c r="AA828" s="186" t="s">
        <v>31</v>
      </c>
      <c r="AB828" s="186"/>
      <c r="AC828" s="186"/>
    </row>
    <row r="829" spans="1:43" ht="15" customHeight="1">
      <c r="H829" s="76"/>
      <c r="J829" s="76"/>
      <c r="V829" s="17"/>
      <c r="AA829" s="186"/>
      <c r="AB829" s="186"/>
      <c r="AC829" s="186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-6951.6202550000016</v>
      </c>
      <c r="E833" s="187" t="s">
        <v>20</v>
      </c>
      <c r="F833" s="187"/>
      <c r="G833" s="187"/>
      <c r="H833" s="187"/>
      <c r="V833" s="17"/>
      <c r="X833" s="23" t="s">
        <v>32</v>
      </c>
      <c r="Y833" s="20">
        <f>IF(B1633="PAGADO",0,C838)</f>
        <v>-6951.6202550000016</v>
      </c>
      <c r="AA833" s="187" t="s">
        <v>20</v>
      </c>
      <c r="AB833" s="187"/>
      <c r="AC833" s="187"/>
      <c r="AD833" s="187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6951.6202550000016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6951.6202550000016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-6951.6202550000016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-6951.6202550000016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89" t="str">
        <f>IF(Y838&lt;0,"NO PAGAR","COBRAR'")</f>
        <v>NO PAGAR</v>
      </c>
      <c r="Y839" s="189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89" t="str">
        <f>IF(C838&lt;0,"NO PAGAR","COBRAR'")</f>
        <v>NO PAGAR</v>
      </c>
      <c r="C840" s="189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80" t="s">
        <v>9</v>
      </c>
      <c r="C841" s="181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80" t="s">
        <v>9</v>
      </c>
      <c r="Y841" s="181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ADELANTADO</v>
      </c>
      <c r="C842" s="10">
        <f>IF(Y793&lt;=0,Y793*-1)</f>
        <v>6951.6202550000016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6951.6202550000016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82" t="s">
        <v>7</v>
      </c>
      <c r="F849" s="183"/>
      <c r="G849" s="184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82" t="s">
        <v>7</v>
      </c>
      <c r="AB849" s="183"/>
      <c r="AC849" s="184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82" t="s">
        <v>7</v>
      </c>
      <c r="O851" s="183"/>
      <c r="P851" s="183"/>
      <c r="Q851" s="184"/>
      <c r="R851" s="18">
        <f>SUM(R835:R850)</f>
        <v>0</v>
      </c>
      <c r="S851" s="3"/>
      <c r="V851" s="17"/>
      <c r="X851" s="12"/>
      <c r="Y851" s="10"/>
      <c r="AJ851" s="182" t="s">
        <v>7</v>
      </c>
      <c r="AK851" s="183"/>
      <c r="AL851" s="183"/>
      <c r="AM851" s="184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6951.6202550000016</v>
      </c>
      <c r="D861" t="s">
        <v>22</v>
      </c>
      <c r="E861" t="s">
        <v>21</v>
      </c>
      <c r="V861" s="17"/>
      <c r="X861" s="15" t="s">
        <v>18</v>
      </c>
      <c r="Y861" s="16">
        <f>SUM(Y842:Y860)</f>
        <v>6951.6202550000016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 ht="26.25">
      <c r="I874" s="76"/>
      <c r="V874" s="17"/>
    </row>
    <row r="875" spans="8:31" ht="26.25">
      <c r="I875" s="76"/>
      <c r="V875" s="17"/>
    </row>
    <row r="876" spans="8:31">
      <c r="V876" s="17"/>
      <c r="AC876" s="185" t="s">
        <v>29</v>
      </c>
      <c r="AD876" s="185"/>
      <c r="AE876" s="185"/>
    </row>
    <row r="877" spans="8:31" ht="15" customHeight="1">
      <c r="H877" s="76" t="s">
        <v>28</v>
      </c>
      <c r="J877" s="76"/>
      <c r="V877" s="17"/>
      <c r="AC877" s="185"/>
      <c r="AD877" s="185"/>
      <c r="AE877" s="185"/>
    </row>
    <row r="878" spans="8:31" ht="15" customHeight="1">
      <c r="H878" s="76"/>
      <c r="J878" s="76"/>
      <c r="V878" s="17"/>
      <c r="AC878" s="185"/>
      <c r="AD878" s="185"/>
      <c r="AE878" s="185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-6951.6202550000016</v>
      </c>
      <c r="E882" s="187" t="s">
        <v>20</v>
      </c>
      <c r="F882" s="187"/>
      <c r="G882" s="187"/>
      <c r="H882" s="187"/>
      <c r="V882" s="17"/>
      <c r="X882" s="23" t="s">
        <v>32</v>
      </c>
      <c r="Y882" s="20">
        <f>IF(B882="PAGADO",0,C887)</f>
        <v>-6951.6202550000016</v>
      </c>
      <c r="AA882" s="187" t="s">
        <v>20</v>
      </c>
      <c r="AB882" s="187"/>
      <c r="AC882" s="187"/>
      <c r="AD882" s="187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6951.6202550000016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6951.6202550000016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-6951.6202550000016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-6951.6202550000016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88" t="str">
        <f>IF(C887&lt;0,"NO PAGAR","COBRAR")</f>
        <v>NO PAGAR</v>
      </c>
      <c r="C888" s="18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8" t="str">
        <f>IF(Y887&lt;0,"NO PAGAR","COBRAR")</f>
        <v>NO PAGAR</v>
      </c>
      <c r="Y888" s="18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80" t="s">
        <v>9</v>
      </c>
      <c r="C889" s="181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80" t="s">
        <v>9</v>
      </c>
      <c r="Y889" s="181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>
        <f>IF(Y838&lt;=0,Y838*-1)</f>
        <v>6951.6202550000016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6951.6202550000016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82" t="s">
        <v>7</v>
      </c>
      <c r="F898" s="183"/>
      <c r="G898" s="184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82" t="s">
        <v>7</v>
      </c>
      <c r="AB898" s="183"/>
      <c r="AC898" s="184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82" t="s">
        <v>7</v>
      </c>
      <c r="O900" s="183"/>
      <c r="P900" s="183"/>
      <c r="Q900" s="184"/>
      <c r="R900" s="18">
        <f>SUM(R884:R899)</f>
        <v>0</v>
      </c>
      <c r="S900" s="3"/>
      <c r="V900" s="17"/>
      <c r="X900" s="12"/>
      <c r="Y900" s="10"/>
      <c r="AJ900" s="182" t="s">
        <v>7</v>
      </c>
      <c r="AK900" s="183"/>
      <c r="AL900" s="183"/>
      <c r="AM900" s="184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6951.6202550000016</v>
      </c>
      <c r="V909" s="17"/>
      <c r="X909" s="15" t="s">
        <v>18</v>
      </c>
      <c r="Y909" s="16">
        <f>SUM(Y890:Y908)</f>
        <v>6951.6202550000016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I915" s="17"/>
      <c r="V915" s="17"/>
    </row>
    <row r="916" spans="1:43">
      <c r="I916" s="17"/>
      <c r="V916" s="17"/>
    </row>
    <row r="917" spans="1:43">
      <c r="I917" s="17"/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J922" s="76"/>
      <c r="V922" s="17"/>
      <c r="AA922" s="186" t="s">
        <v>31</v>
      </c>
      <c r="AB922" s="186"/>
      <c r="AC922" s="186"/>
    </row>
    <row r="923" spans="1:43" ht="15" customHeight="1">
      <c r="H923" s="76"/>
      <c r="J923" s="76"/>
      <c r="V923" s="17"/>
      <c r="AA923" s="186"/>
      <c r="AB923" s="186"/>
      <c r="AC923" s="186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-6951.6202550000016</v>
      </c>
      <c r="E927" s="187" t="s">
        <v>20</v>
      </c>
      <c r="F927" s="187"/>
      <c r="G927" s="187"/>
      <c r="H927" s="187"/>
      <c r="V927" s="17"/>
      <c r="X927" s="23" t="s">
        <v>32</v>
      </c>
      <c r="Y927" s="20">
        <f>IF(B1727="PAGADO",0,C932)</f>
        <v>-6951.6202550000016</v>
      </c>
      <c r="AA927" s="187" t="s">
        <v>20</v>
      </c>
      <c r="AB927" s="187"/>
      <c r="AC927" s="187"/>
      <c r="AD927" s="187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6951.6202550000016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6951.6202550000016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-6951.6202550000016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-6951.6202550000016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89" t="str">
        <f>IF(Y932&lt;0,"NO PAGAR","COBRAR'")</f>
        <v>NO PAGAR</v>
      </c>
      <c r="Y933" s="189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89" t="str">
        <f>IF(C932&lt;0,"NO PAGAR","COBRAR'")</f>
        <v>NO PAGAR</v>
      </c>
      <c r="C934" s="189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80" t="s">
        <v>9</v>
      </c>
      <c r="C935" s="181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80" t="s">
        <v>9</v>
      </c>
      <c r="Y935" s="181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ADELANTADO</v>
      </c>
      <c r="C936" s="10">
        <f>IF(Y887&lt;=0,Y887*-1)</f>
        <v>6951.6202550000016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6951.6202550000016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82" t="s">
        <v>7</v>
      </c>
      <c r="F943" s="183"/>
      <c r="G943" s="184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82" t="s">
        <v>7</v>
      </c>
      <c r="AB943" s="183"/>
      <c r="AC943" s="184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82" t="s">
        <v>7</v>
      </c>
      <c r="O945" s="183"/>
      <c r="P945" s="183"/>
      <c r="Q945" s="184"/>
      <c r="R945" s="18">
        <f>SUM(R929:R944)</f>
        <v>0</v>
      </c>
      <c r="S945" s="3"/>
      <c r="V945" s="17"/>
      <c r="X945" s="12"/>
      <c r="Y945" s="10"/>
      <c r="AJ945" s="182" t="s">
        <v>7</v>
      </c>
      <c r="AK945" s="183"/>
      <c r="AL945" s="183"/>
      <c r="AM945" s="184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6951.6202550000016</v>
      </c>
      <c r="D955" t="s">
        <v>22</v>
      </c>
      <c r="E955" t="s">
        <v>21</v>
      </c>
      <c r="V955" s="17"/>
      <c r="X955" s="15" t="s">
        <v>18</v>
      </c>
      <c r="Y955" s="16">
        <f>SUM(Y936:Y954)</f>
        <v>6951.6202550000016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 ht="26.25">
      <c r="I967" s="76"/>
      <c r="V967" s="17"/>
    </row>
    <row r="968" spans="2:41" ht="26.25">
      <c r="I968" s="76"/>
      <c r="V968" s="17"/>
    </row>
    <row r="969" spans="2:41">
      <c r="V969" s="17"/>
      <c r="AC969" s="185" t="s">
        <v>29</v>
      </c>
      <c r="AD969" s="185"/>
      <c r="AE969" s="185"/>
    </row>
    <row r="970" spans="2:41" ht="15" customHeight="1">
      <c r="H970" s="76" t="s">
        <v>28</v>
      </c>
      <c r="J970" s="76"/>
      <c r="V970" s="17"/>
      <c r="AC970" s="185"/>
      <c r="AD970" s="185"/>
      <c r="AE970" s="185"/>
    </row>
    <row r="971" spans="2:41" ht="15" customHeight="1">
      <c r="H971" s="76"/>
      <c r="J971" s="76"/>
      <c r="V971" s="17"/>
      <c r="AC971" s="185"/>
      <c r="AD971" s="185"/>
      <c r="AE971" s="185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-6951.6202550000016</v>
      </c>
      <c r="E975" s="187" t="s">
        <v>20</v>
      </c>
      <c r="F975" s="187"/>
      <c r="G975" s="187"/>
      <c r="H975" s="187"/>
      <c r="V975" s="17"/>
      <c r="X975" s="23" t="s">
        <v>32</v>
      </c>
      <c r="Y975" s="20">
        <f>IF(B975="PAGADO",0,C980)</f>
        <v>-6951.6202550000016</v>
      </c>
      <c r="AA975" s="187" t="s">
        <v>20</v>
      </c>
      <c r="AB975" s="187"/>
      <c r="AC975" s="187"/>
      <c r="AD975" s="187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6951.6202550000016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6951.6202550000016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-6951.6202550000016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-6951.6202550000016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88" t="str">
        <f>IF(C980&lt;0,"NO PAGAR","COBRAR")</f>
        <v>NO PAGAR</v>
      </c>
      <c r="C981" s="18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8" t="str">
        <f>IF(Y980&lt;0,"NO PAGAR","COBRAR")</f>
        <v>NO PAGAR</v>
      </c>
      <c r="Y981" s="18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80" t="s">
        <v>9</v>
      </c>
      <c r="C982" s="181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80" t="s">
        <v>9</v>
      </c>
      <c r="Y982" s="181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>
        <f>IF(Y927&lt;=0,Y927*-1)</f>
        <v>6951.6202550000016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6951.6202550000016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82" t="s">
        <v>7</v>
      </c>
      <c r="F991" s="183"/>
      <c r="G991" s="184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82" t="s">
        <v>7</v>
      </c>
      <c r="AB991" s="183"/>
      <c r="AC991" s="184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82" t="s">
        <v>7</v>
      </c>
      <c r="O993" s="183"/>
      <c r="P993" s="183"/>
      <c r="Q993" s="184"/>
      <c r="R993" s="18">
        <f>SUM(R977:R992)</f>
        <v>0</v>
      </c>
      <c r="S993" s="3"/>
      <c r="V993" s="17"/>
      <c r="X993" s="12"/>
      <c r="Y993" s="10"/>
      <c r="AJ993" s="182" t="s">
        <v>7</v>
      </c>
      <c r="AK993" s="183"/>
      <c r="AL993" s="183"/>
      <c r="AM993" s="184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6951.6202550000016</v>
      </c>
      <c r="V1002" s="17"/>
      <c r="X1002" s="15" t="s">
        <v>18</v>
      </c>
      <c r="Y1002" s="16">
        <f>SUM(Y983:Y1001)</f>
        <v>6951.6202550000016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I1008" s="17"/>
      <c r="V1008" s="17"/>
    </row>
    <row r="1009" spans="1:43">
      <c r="I1009" s="17"/>
      <c r="V1009" s="17"/>
    </row>
    <row r="1010" spans="1:43">
      <c r="I1010" s="17"/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J1015" s="76"/>
      <c r="V1015" s="17"/>
      <c r="AA1015" s="186" t="s">
        <v>31</v>
      </c>
      <c r="AB1015" s="186"/>
      <c r="AC1015" s="186"/>
    </row>
    <row r="1016" spans="1:43" ht="15" customHeight="1">
      <c r="H1016" s="76"/>
      <c r="J1016" s="76"/>
      <c r="V1016" s="17"/>
      <c r="AA1016" s="186"/>
      <c r="AB1016" s="186"/>
      <c r="AC1016" s="186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-6951.6202550000016</v>
      </c>
      <c r="E1020" s="187" t="s">
        <v>20</v>
      </c>
      <c r="F1020" s="187"/>
      <c r="G1020" s="187"/>
      <c r="H1020" s="187"/>
      <c r="V1020" s="17"/>
      <c r="X1020" s="23" t="s">
        <v>32</v>
      </c>
      <c r="Y1020" s="20">
        <f>IF(B1820="PAGADO",0,C1025)</f>
        <v>-6951.6202550000016</v>
      </c>
      <c r="AA1020" s="187" t="s">
        <v>20</v>
      </c>
      <c r="AB1020" s="187"/>
      <c r="AC1020" s="187"/>
      <c r="AD1020" s="187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6951.6202550000016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6951.6202550000016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-6951.6202550000016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-6951.6202550000016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89" t="str">
        <f>IF(Y1025&lt;0,"NO PAGAR","COBRAR'")</f>
        <v>NO PAGAR</v>
      </c>
      <c r="Y1026" s="189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89" t="str">
        <f>IF(C1025&lt;0,"NO PAGAR","COBRAR'")</f>
        <v>NO PAGAR</v>
      </c>
      <c r="C1027" s="189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80" t="s">
        <v>9</v>
      </c>
      <c r="C1028" s="181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80" t="s">
        <v>9</v>
      </c>
      <c r="Y1028" s="181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ADELANTADO</v>
      </c>
      <c r="C1029" s="10">
        <f>IF(Y980&lt;=0,Y980*-1)</f>
        <v>6951.6202550000016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6951.6202550000016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82" t="s">
        <v>7</v>
      </c>
      <c r="F1036" s="183"/>
      <c r="G1036" s="184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82" t="s">
        <v>7</v>
      </c>
      <c r="AB1036" s="183"/>
      <c r="AC1036" s="184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82" t="s">
        <v>7</v>
      </c>
      <c r="O1038" s="183"/>
      <c r="P1038" s="183"/>
      <c r="Q1038" s="184"/>
      <c r="R1038" s="18">
        <f>SUM(R1022:R1037)</f>
        <v>0</v>
      </c>
      <c r="S1038" s="3"/>
      <c r="V1038" s="17"/>
      <c r="X1038" s="12"/>
      <c r="Y1038" s="10"/>
      <c r="AJ1038" s="182" t="s">
        <v>7</v>
      </c>
      <c r="AK1038" s="183"/>
      <c r="AL1038" s="183"/>
      <c r="AM1038" s="184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6951.6202550000016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6951.6202550000016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77"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E663:G663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4"/>
  <sheetViews>
    <sheetView tabSelected="1" topLeftCell="A624" zoomScale="82" zoomScaleNormal="82" workbookViewId="0">
      <selection activeCell="AN592" sqref="AN592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7" t="s">
        <v>61</v>
      </c>
      <c r="F8" s="187"/>
      <c r="G8" s="187"/>
      <c r="H8" s="187"/>
      <c r="V8" s="17"/>
      <c r="X8" s="23" t="s">
        <v>82</v>
      </c>
      <c r="Y8" s="20">
        <f>IF(B8="PAGADO",0,C13)</f>
        <v>-702.65</v>
      </c>
      <c r="AA8" s="187" t="s">
        <v>61</v>
      </c>
      <c r="AB8" s="187"/>
      <c r="AC8" s="187"/>
      <c r="AD8" s="18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2" t="s">
        <v>7</v>
      </c>
      <c r="AB24" s="183"/>
      <c r="AC24" s="18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22.65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87" t="s">
        <v>204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204</v>
      </c>
      <c r="AB53" s="187"/>
      <c r="AC53" s="187"/>
      <c r="AD53" s="18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220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5" t="s">
        <v>29</v>
      </c>
      <c r="AD100" s="185"/>
      <c r="AE100" s="185"/>
    </row>
    <row r="101" spans="2:41">
      <c r="H101" s="186" t="s">
        <v>28</v>
      </c>
      <c r="I101" s="186"/>
      <c r="J101" s="186"/>
      <c r="V101" s="17"/>
      <c r="AC101" s="185"/>
      <c r="AD101" s="185"/>
      <c r="AE101" s="185"/>
    </row>
    <row r="102" spans="2:41">
      <c r="H102" s="186"/>
      <c r="I102" s="186"/>
      <c r="J102" s="186"/>
      <c r="V102" s="17"/>
      <c r="AC102" s="185"/>
      <c r="AD102" s="185"/>
      <c r="AE102" s="18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87" t="s">
        <v>204</v>
      </c>
      <c r="F106" s="187"/>
      <c r="G106" s="187"/>
      <c r="H106" s="187"/>
      <c r="V106" s="17"/>
      <c r="X106" s="23" t="s">
        <v>32</v>
      </c>
      <c r="Y106" s="20">
        <f>IF(B106="PAGADO",0,C111)</f>
        <v>-110</v>
      </c>
      <c r="AA106" s="187" t="s">
        <v>316</v>
      </c>
      <c r="AB106" s="187"/>
      <c r="AC106" s="187"/>
      <c r="AD106" s="18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8" t="str">
        <f>IF(C111&lt;0,"NO PAGAR","COBRAR")</f>
        <v>NO PAGAR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NO PAGAR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540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86" t="s">
        <v>30</v>
      </c>
      <c r="I140" s="186"/>
      <c r="J140" s="186"/>
      <c r="V140" s="17"/>
      <c r="AA140" s="186" t="s">
        <v>31</v>
      </c>
      <c r="AB140" s="186"/>
      <c r="AC140" s="186"/>
    </row>
    <row r="141" spans="1:43">
      <c r="H141" s="186"/>
      <c r="I141" s="186"/>
      <c r="J141" s="186"/>
      <c r="V141" s="17"/>
      <c r="AA141" s="186"/>
      <c r="AB141" s="186"/>
      <c r="AC141" s="18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87" t="s">
        <v>204</v>
      </c>
      <c r="F145" s="187"/>
      <c r="G145" s="187"/>
      <c r="H145" s="187"/>
      <c r="V145" s="17"/>
      <c r="X145" s="23" t="s">
        <v>32</v>
      </c>
      <c r="Y145" s="20">
        <f>IF(B145="PAGADO",0,C150)</f>
        <v>-267.52</v>
      </c>
      <c r="AA145" s="187" t="s">
        <v>204</v>
      </c>
      <c r="AB145" s="187"/>
      <c r="AC145" s="187"/>
      <c r="AD145" s="18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89" t="str">
        <f>IF(Y150&lt;0,"NO PAGAR","COBRAR'")</f>
        <v>NO PAGAR</v>
      </c>
      <c r="Y151" s="18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89" t="str">
        <f>IF(C150&lt;0,"NO PAGAR","COBRAR'")</f>
        <v>NO PAGAR</v>
      </c>
      <c r="C152" s="18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80" t="s">
        <v>9</v>
      </c>
      <c r="C153" s="18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0" t="s">
        <v>9</v>
      </c>
      <c r="Y153" s="18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82" t="s">
        <v>7</v>
      </c>
      <c r="F161" s="183"/>
      <c r="G161" s="18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2" t="s">
        <v>7</v>
      </c>
      <c r="AB161" s="183"/>
      <c r="AC161" s="18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82" t="s">
        <v>7</v>
      </c>
      <c r="O163" s="183"/>
      <c r="P163" s="183"/>
      <c r="Q163" s="184"/>
      <c r="R163" s="18">
        <f>SUM(R147:R162)</f>
        <v>40</v>
      </c>
      <c r="S163" s="3"/>
      <c r="V163" s="17"/>
      <c r="X163" s="12"/>
      <c r="Y163" s="10"/>
      <c r="AJ163" s="182" t="s">
        <v>7</v>
      </c>
      <c r="AK163" s="183"/>
      <c r="AL163" s="183"/>
      <c r="AM163" s="18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85" t="s">
        <v>29</v>
      </c>
      <c r="AD188" s="185"/>
      <c r="AE188" s="185"/>
    </row>
    <row r="189" spans="8:31">
      <c r="H189" s="186" t="s">
        <v>28</v>
      </c>
      <c r="I189" s="186"/>
      <c r="J189" s="186"/>
      <c r="V189" s="17"/>
      <c r="AC189" s="185"/>
      <c r="AD189" s="185"/>
      <c r="AE189" s="185"/>
    </row>
    <row r="190" spans="8:31">
      <c r="H190" s="186"/>
      <c r="I190" s="186"/>
      <c r="J190" s="186"/>
      <c r="V190" s="17"/>
      <c r="AC190" s="185"/>
      <c r="AD190" s="185"/>
      <c r="AE190" s="18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87" t="s">
        <v>360</v>
      </c>
      <c r="F194" s="187"/>
      <c r="G194" s="187"/>
      <c r="H194" s="187"/>
      <c r="V194" s="17"/>
      <c r="X194" s="23" t="s">
        <v>32</v>
      </c>
      <c r="Y194" s="20">
        <f>IF(B194="PAGADO",0,C199)</f>
        <v>0</v>
      </c>
      <c r="AA194" s="187" t="s">
        <v>61</v>
      </c>
      <c r="AB194" s="187"/>
      <c r="AC194" s="187"/>
      <c r="AD194" s="18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88" t="str">
        <f>IF(C199&lt;0,"NO PAGAR","COBRAR")</f>
        <v>COBRAR</v>
      </c>
      <c r="C200" s="188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88" t="str">
        <f>IF(Y199&lt;0,"NO PAGAR","COBRAR")</f>
        <v>NO PAGAR</v>
      </c>
      <c r="Y200" s="18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80" t="s">
        <v>9</v>
      </c>
      <c r="C201" s="18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0" t="s">
        <v>9</v>
      </c>
      <c r="Y201" s="18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82" t="s">
        <v>7</v>
      </c>
      <c r="F210" s="183"/>
      <c r="G210" s="18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2" t="s">
        <v>7</v>
      </c>
      <c r="AB210" s="183"/>
      <c r="AC210" s="18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82" t="s">
        <v>7</v>
      </c>
      <c r="O212" s="183"/>
      <c r="P212" s="183"/>
      <c r="Q212" s="184"/>
      <c r="R212" s="18">
        <f>SUM(R196:R211)</f>
        <v>683.56</v>
      </c>
      <c r="S212" s="3"/>
      <c r="V212" s="17"/>
      <c r="X212" s="12"/>
      <c r="Y212" s="10"/>
      <c r="AJ212" s="182" t="s">
        <v>7</v>
      </c>
      <c r="AK212" s="183"/>
      <c r="AL212" s="183"/>
      <c r="AM212" s="18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86" t="s">
        <v>30</v>
      </c>
      <c r="I234" s="186"/>
      <c r="J234" s="186"/>
      <c r="V234" s="17"/>
      <c r="AA234" s="186" t="s">
        <v>31</v>
      </c>
      <c r="AB234" s="186"/>
      <c r="AC234" s="186"/>
    </row>
    <row r="235" spans="1:43">
      <c r="H235" s="186"/>
      <c r="I235" s="186"/>
      <c r="J235" s="186"/>
      <c r="V235" s="17"/>
      <c r="AA235" s="186"/>
      <c r="AB235" s="186"/>
      <c r="AC235" s="18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87" t="s">
        <v>204</v>
      </c>
      <c r="F239" s="187"/>
      <c r="G239" s="187"/>
      <c r="H239" s="187"/>
      <c r="V239" s="17"/>
      <c r="X239" s="23" t="s">
        <v>32</v>
      </c>
      <c r="Y239" s="20">
        <f>IF(B239="PAGADO",0,C244)</f>
        <v>-50.880000000000109</v>
      </c>
      <c r="AA239" s="187" t="s">
        <v>360</v>
      </c>
      <c r="AB239" s="187"/>
      <c r="AC239" s="187"/>
      <c r="AD239" s="18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89" t="str">
        <f>IF(Y244&lt;0,"NO PAGAR","COBRAR'")</f>
        <v>NO PAGAR</v>
      </c>
      <c r="Y245" s="18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89" t="str">
        <f>IF(C244&lt;0,"NO PAGAR","COBRAR'")</f>
        <v>NO PAGAR</v>
      </c>
      <c r="C246" s="18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80" t="s">
        <v>9</v>
      </c>
      <c r="C247" s="18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0" t="s">
        <v>9</v>
      </c>
      <c r="Y247" s="18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82" t="s">
        <v>7</v>
      </c>
      <c r="F255" s="183"/>
      <c r="G255" s="18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2" t="s">
        <v>7</v>
      </c>
      <c r="AB255" s="183"/>
      <c r="AC255" s="18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82" t="s">
        <v>7</v>
      </c>
      <c r="O257" s="183"/>
      <c r="P257" s="183"/>
      <c r="Q257" s="18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2" t="s">
        <v>7</v>
      </c>
      <c r="AK257" s="183"/>
      <c r="AL257" s="183"/>
      <c r="AM257" s="18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85" t="s">
        <v>29</v>
      </c>
      <c r="AD280" s="185"/>
      <c r="AE280" s="185"/>
    </row>
    <row r="281" spans="2:41">
      <c r="H281" s="186" t="s">
        <v>28</v>
      </c>
      <c r="I281" s="186"/>
      <c r="J281" s="186"/>
      <c r="V281" s="17"/>
      <c r="AC281" s="185"/>
      <c r="AD281" s="185"/>
      <c r="AE281" s="185"/>
    </row>
    <row r="282" spans="2:41">
      <c r="H282" s="186"/>
      <c r="I282" s="186"/>
      <c r="J282" s="186"/>
      <c r="V282" s="17"/>
      <c r="AC282" s="185"/>
      <c r="AD282" s="185"/>
      <c r="AE282" s="18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87" t="s">
        <v>360</v>
      </c>
      <c r="F286" s="187"/>
      <c r="G286" s="187"/>
      <c r="H286" s="187"/>
      <c r="V286" s="17"/>
      <c r="X286" s="23" t="s">
        <v>32</v>
      </c>
      <c r="Y286" s="20">
        <f>IF(B286="PAGADO",0,C291)</f>
        <v>-293.98</v>
      </c>
      <c r="AA286" s="187" t="s">
        <v>360</v>
      </c>
      <c r="AB286" s="187"/>
      <c r="AC286" s="187"/>
      <c r="AD286" s="18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88" t="str">
        <f>IF(C291&lt;0,"NO PAGAR","COBRAR")</f>
        <v>NO PAGAR</v>
      </c>
      <c r="C292" s="18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88" t="str">
        <f>IF(Y291&lt;0,"NO PAGAR","COBRAR")</f>
        <v>NO PAGAR</v>
      </c>
      <c r="Y292" s="18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80" t="s">
        <v>9</v>
      </c>
      <c r="C293" s="18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0" t="s">
        <v>9</v>
      </c>
      <c r="Y293" s="18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82" t="s">
        <v>7</v>
      </c>
      <c r="F302" s="183"/>
      <c r="G302" s="18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2" t="s">
        <v>7</v>
      </c>
      <c r="AB302" s="183"/>
      <c r="AC302" s="18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82" t="s">
        <v>7</v>
      </c>
      <c r="O304" s="183"/>
      <c r="P304" s="183"/>
      <c r="Q304" s="184"/>
      <c r="R304" s="18">
        <f>SUM(R288:R303)</f>
        <v>310</v>
      </c>
      <c r="S304" s="3"/>
      <c r="V304" s="17"/>
      <c r="X304" s="12"/>
      <c r="Y304" s="10"/>
      <c r="AJ304" s="182" t="s">
        <v>7</v>
      </c>
      <c r="AK304" s="183"/>
      <c r="AL304" s="183"/>
      <c r="AM304" s="18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86" t="s">
        <v>30</v>
      </c>
      <c r="I326" s="186"/>
      <c r="J326" s="186"/>
      <c r="V326" s="17"/>
      <c r="AA326" s="186" t="s">
        <v>31</v>
      </c>
      <c r="AB326" s="186"/>
      <c r="AC326" s="186"/>
    </row>
    <row r="327" spans="1:43">
      <c r="H327" s="186"/>
      <c r="I327" s="186"/>
      <c r="J327" s="186"/>
      <c r="V327" s="17"/>
      <c r="AA327" s="186"/>
      <c r="AB327" s="186"/>
      <c r="AC327" s="18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87" t="s">
        <v>360</v>
      </c>
      <c r="F331" s="187"/>
      <c r="G331" s="187"/>
      <c r="H331" s="187"/>
      <c r="V331" s="17"/>
      <c r="X331" s="23" t="s">
        <v>32</v>
      </c>
      <c r="Y331" s="20">
        <f>IF(B1094="PAGADO",0,C336)</f>
        <v>-457.30000000000018</v>
      </c>
      <c r="AA331" s="187" t="s">
        <v>61</v>
      </c>
      <c r="AB331" s="187"/>
      <c r="AC331" s="187"/>
      <c r="AD331" s="18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89" t="str">
        <f>IF(Y336&lt;0,"NO PAGAR","COBRAR'")</f>
        <v>NO PAGAR</v>
      </c>
      <c r="Y337" s="18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89" t="str">
        <f>IF(C336&lt;0,"NO PAGAR","COBRAR'")</f>
        <v>NO PAGAR</v>
      </c>
      <c r="C338" s="189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80" t="s">
        <v>9</v>
      </c>
      <c r="C339" s="18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0" t="s">
        <v>9</v>
      </c>
      <c r="Y339" s="18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82" t="s">
        <v>7</v>
      </c>
      <c r="F347" s="183"/>
      <c r="G347" s="18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2" t="s">
        <v>7</v>
      </c>
      <c r="AB347" s="183"/>
      <c r="AC347" s="18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82" t="s">
        <v>7</v>
      </c>
      <c r="O349" s="183"/>
      <c r="P349" s="183"/>
      <c r="Q349" s="184"/>
      <c r="R349" s="18">
        <f>SUM(R333:R348)</f>
        <v>1010</v>
      </c>
      <c r="S349" s="3"/>
      <c r="V349" s="17"/>
      <c r="X349" s="12"/>
      <c r="Y349" s="10"/>
      <c r="AJ349" s="182" t="s">
        <v>7</v>
      </c>
      <c r="AK349" s="183"/>
      <c r="AL349" s="183"/>
      <c r="AM349" s="18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86" t="s">
        <v>28</v>
      </c>
      <c r="I374" s="186"/>
      <c r="J374" s="186"/>
      <c r="V374" s="17"/>
    </row>
    <row r="375" spans="2:41">
      <c r="H375" s="186"/>
      <c r="I375" s="186"/>
      <c r="J375" s="186"/>
      <c r="V375" s="17"/>
    </row>
    <row r="376" spans="2:41">
      <c r="V376" s="17"/>
      <c r="X376" s="198" t="s">
        <v>64</v>
      </c>
      <c r="AB376" s="192" t="s">
        <v>29</v>
      </c>
      <c r="AC376" s="192"/>
      <c r="AD376" s="192"/>
    </row>
    <row r="377" spans="2:41">
      <c r="V377" s="17"/>
      <c r="X377" s="198"/>
      <c r="AB377" s="192"/>
      <c r="AC377" s="192"/>
      <c r="AD377" s="192"/>
    </row>
    <row r="378" spans="2:41" ht="23.25">
      <c r="B378" s="22" t="s">
        <v>64</v>
      </c>
      <c r="V378" s="17"/>
      <c r="X378" s="198"/>
      <c r="AB378" s="192"/>
      <c r="AC378" s="192"/>
      <c r="AD378" s="192"/>
    </row>
    <row r="379" spans="2:41" ht="23.25">
      <c r="B379" s="23" t="s">
        <v>32</v>
      </c>
      <c r="C379" s="20">
        <f>IF(X331="PAGADO",0,Y336)</f>
        <v>-852.37000000000012</v>
      </c>
      <c r="E379" s="187" t="s">
        <v>360</v>
      </c>
      <c r="F379" s="187"/>
      <c r="G379" s="187"/>
      <c r="H379" s="187"/>
      <c r="V379" s="17"/>
      <c r="X379" s="23" t="s">
        <v>32</v>
      </c>
      <c r="Y379" s="20">
        <f>IF(B379="PAGADO",0,C384)</f>
        <v>-887.71000000000015</v>
      </c>
      <c r="AA379" s="187" t="s">
        <v>61</v>
      </c>
      <c r="AB379" s="187"/>
      <c r="AC379" s="187"/>
      <c r="AD379" s="18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88" t="str">
        <f>IF(C384&lt;0,"NO PAGAR","COBRAR")</f>
        <v>NO PAGAR</v>
      </c>
      <c r="C385" s="188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88" t="str">
        <f>IF(Y384&lt;0,"NO PAGAR","COBRAR")</f>
        <v>NO PAGAR</v>
      </c>
      <c r="Y385" s="18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80" t="s">
        <v>9</v>
      </c>
      <c r="C386" s="18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0" t="s">
        <v>9</v>
      </c>
      <c r="Y386" s="18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2" t="s">
        <v>7</v>
      </c>
      <c r="AK390" s="183"/>
      <c r="AL390" s="183"/>
      <c r="AM390" s="18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82" t="s">
        <v>7</v>
      </c>
      <c r="F395" s="183"/>
      <c r="G395" s="18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2" t="s">
        <v>7</v>
      </c>
      <c r="AB395" s="183"/>
      <c r="AC395" s="18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82" t="s">
        <v>7</v>
      </c>
      <c r="O397" s="183"/>
      <c r="P397" s="183"/>
      <c r="Q397" s="18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86" t="s">
        <v>30</v>
      </c>
      <c r="I413" s="186"/>
      <c r="J413" s="186"/>
      <c r="V413" s="17"/>
      <c r="AA413" s="186" t="s">
        <v>31</v>
      </c>
      <c r="AB413" s="186"/>
      <c r="AC413" s="186"/>
    </row>
    <row r="414" spans="1:44">
      <c r="H414" s="186"/>
      <c r="I414" s="186"/>
      <c r="J414" s="186"/>
      <c r="V414" s="17"/>
      <c r="AA414" s="186"/>
      <c r="AB414" s="186"/>
      <c r="AC414" s="18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87" t="s">
        <v>360</v>
      </c>
      <c r="F418" s="187"/>
      <c r="G418" s="187"/>
      <c r="H418" s="187"/>
      <c r="V418" s="17"/>
      <c r="X418" s="23" t="s">
        <v>32</v>
      </c>
      <c r="Y418" s="20">
        <f>IF(B1187="PAGADO",0,C423)</f>
        <v>-980.52000000000021</v>
      </c>
      <c r="AA418" s="187" t="s">
        <v>843</v>
      </c>
      <c r="AB418" s="187"/>
      <c r="AC418" s="187"/>
      <c r="AD418" s="18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89" t="str">
        <f>IF(Y423&lt;0,"NO PAGAR","COBRAR'")</f>
        <v>NO PAGAR</v>
      </c>
      <c r="Y424" s="189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89" t="str">
        <f>IF(C423&lt;0,"NO PAGAR","COBRAR'")</f>
        <v>NO PAGAR</v>
      </c>
      <c r="C425" s="18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80" t="s">
        <v>9</v>
      </c>
      <c r="C426" s="18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0" t="s">
        <v>9</v>
      </c>
      <c r="Y426" s="18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82" t="s">
        <v>7</v>
      </c>
      <c r="O429" s="183"/>
      <c r="P429" s="183"/>
      <c r="Q429" s="18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2" t="s">
        <v>7</v>
      </c>
      <c r="AK429" s="183"/>
      <c r="AL429" s="183"/>
      <c r="AM429" s="18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82" t="s">
        <v>7</v>
      </c>
      <c r="F434" s="183"/>
      <c r="G434" s="184"/>
      <c r="H434" s="5">
        <f>SUM(H420:H433)</f>
        <v>660</v>
      </c>
      <c r="V434" s="17"/>
      <c r="X434" s="11" t="s">
        <v>16</v>
      </c>
      <c r="Y434" s="10"/>
      <c r="AA434" s="182" t="s">
        <v>7</v>
      </c>
      <c r="AB434" s="183"/>
      <c r="AC434" s="18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85" t="s">
        <v>29</v>
      </c>
      <c r="AD458" s="185"/>
      <c r="AE458" s="18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86" t="s">
        <v>28</v>
      </c>
      <c r="I459" s="186"/>
      <c r="J459" s="18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85"/>
      <c r="AD459" s="185"/>
      <c r="AE459" s="185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86"/>
      <c r="I460" s="186"/>
      <c r="J460" s="18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85"/>
      <c r="AD460" s="185"/>
      <c r="AE460" s="185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87" t="s">
        <v>360</v>
      </c>
      <c r="F464" s="187"/>
      <c r="G464" s="187"/>
      <c r="H464" s="18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87" t="s">
        <v>204</v>
      </c>
      <c r="AB464" s="187"/>
      <c r="AC464" s="187"/>
      <c r="AD464" s="18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88" t="str">
        <f>IF(C469&lt;0,"NO PAGAR","COBRAR")</f>
        <v>NO PAGAR</v>
      </c>
      <c r="C470" s="18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8" t="str">
        <f>IF(Y469&lt;0,"NO PAGAR","COBRAR")</f>
        <v>NO PAGAR</v>
      </c>
      <c r="Y470" s="18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80" t="s">
        <v>9</v>
      </c>
      <c r="C471" s="18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0" t="s">
        <v>9</v>
      </c>
      <c r="Y471" s="18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82" t="s">
        <v>7</v>
      </c>
      <c r="O475" s="183"/>
      <c r="P475" s="183"/>
      <c r="Q475" s="18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2" t="s">
        <v>7</v>
      </c>
      <c r="AK475" s="183"/>
      <c r="AL475" s="183"/>
      <c r="AM475" s="18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82" t="s">
        <v>7</v>
      </c>
      <c r="F480" s="183"/>
      <c r="G480" s="184"/>
      <c r="H480" s="5">
        <f>SUM(H466:H479)</f>
        <v>170</v>
      </c>
      <c r="V480" s="17"/>
      <c r="X480" s="11" t="s">
        <v>914</v>
      </c>
      <c r="Y480" s="10">
        <f>AN477</f>
        <v>140</v>
      </c>
      <c r="AA480" s="182" t="s">
        <v>7</v>
      </c>
      <c r="AB480" s="183"/>
      <c r="AC480" s="18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86" t="s">
        <v>30</v>
      </c>
      <c r="I498" s="186"/>
      <c r="J498" s="186"/>
      <c r="V498" s="17"/>
      <c r="AA498" s="186" t="s">
        <v>31</v>
      </c>
      <c r="AB498" s="186"/>
      <c r="AC498" s="186"/>
    </row>
    <row r="499" spans="2:41">
      <c r="H499" s="186"/>
      <c r="I499" s="186"/>
      <c r="J499" s="186"/>
      <c r="V499" s="17"/>
      <c r="AA499" s="186"/>
      <c r="AB499" s="186"/>
      <c r="AC499" s="18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87" t="s">
        <v>204</v>
      </c>
      <c r="F503" s="187"/>
      <c r="G503" s="187"/>
      <c r="H503" s="187"/>
      <c r="V503" s="17"/>
      <c r="X503" s="23" t="s">
        <v>32</v>
      </c>
      <c r="Y503" s="20">
        <f>IF(B1284="PAGADO",0,C508)</f>
        <v>-237.65000000000032</v>
      </c>
      <c r="AA503" s="187" t="s">
        <v>360</v>
      </c>
      <c r="AB503" s="187"/>
      <c r="AC503" s="187"/>
      <c r="AD503" s="18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89" t="str">
        <f>IF(Y508&lt;0,"NO PAGAR","COBRAR'")</f>
        <v>NO PAGAR</v>
      </c>
      <c r="Y509" s="18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89" t="str">
        <f>IF(C508&lt;0,"NO PAGAR","COBRAR'")</f>
        <v>NO PAGAR</v>
      </c>
      <c r="C510" s="18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80" t="s">
        <v>9</v>
      </c>
      <c r="C511" s="18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0" t="s">
        <v>9</v>
      </c>
      <c r="Y511" s="18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82" t="s">
        <v>7</v>
      </c>
      <c r="F519" s="183"/>
      <c r="G519" s="18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2" t="s">
        <v>7</v>
      </c>
      <c r="AB519" s="183"/>
      <c r="AC519" s="18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82" t="s">
        <v>7</v>
      </c>
      <c r="O521" s="183"/>
      <c r="P521" s="183"/>
      <c r="Q521" s="184"/>
      <c r="R521" s="18">
        <f>SUM(R505:R520)</f>
        <v>130</v>
      </c>
      <c r="S521" s="3"/>
      <c r="V521" s="17"/>
      <c r="X521" s="12"/>
      <c r="Y521" s="158"/>
      <c r="AJ521" s="182" t="s">
        <v>7</v>
      </c>
      <c r="AK521" s="183"/>
      <c r="AL521" s="183"/>
      <c r="AM521" s="18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5" t="s">
        <v>29</v>
      </c>
      <c r="AD546" s="185"/>
      <c r="AE546" s="185"/>
    </row>
    <row r="547" spans="2:41">
      <c r="H547" s="186" t="s">
        <v>28</v>
      </c>
      <c r="I547" s="186"/>
      <c r="J547" s="186"/>
      <c r="V547" s="17"/>
      <c r="AC547" s="185"/>
      <c r="AD547" s="185"/>
      <c r="AE547" s="185"/>
    </row>
    <row r="548" spans="2:41">
      <c r="H548" s="186"/>
      <c r="I548" s="186"/>
      <c r="J548" s="186"/>
      <c r="V548" s="17"/>
      <c r="AC548" s="185"/>
      <c r="AD548" s="185"/>
      <c r="AE548" s="18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87" t="s">
        <v>360</v>
      </c>
      <c r="F550" s="187"/>
      <c r="G550" s="187"/>
      <c r="H550" s="187"/>
      <c r="V550" s="17"/>
      <c r="X550" s="23" t="s">
        <v>32</v>
      </c>
      <c r="Y550" s="20">
        <f>IF(B550="PAGADO",0,C555)</f>
        <v>-140.01000000000022</v>
      </c>
      <c r="AA550" s="187" t="s">
        <v>204</v>
      </c>
      <c r="AB550" s="187"/>
      <c r="AC550" s="187"/>
      <c r="AD550" s="18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88" t="str">
        <f>IF(C555&lt;0,"NO PAGAR","COBRAR")</f>
        <v>NO PAGAR</v>
      </c>
      <c r="C556" s="18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88" t="str">
        <f>IF(Y555&lt;0,"NO PAGAR","COBRAR")</f>
        <v>NO PAGAR</v>
      </c>
      <c r="Y556" s="18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80" t="s">
        <v>9</v>
      </c>
      <c r="C557" s="18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0" t="s">
        <v>9</v>
      </c>
      <c r="Y557" s="18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1027</v>
      </c>
      <c r="C566" s="10">
        <v>196.05</v>
      </c>
      <c r="E566" s="182" t="s">
        <v>7</v>
      </c>
      <c r="F566" s="183"/>
      <c r="G566" s="18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2" t="s">
        <v>7</v>
      </c>
      <c r="AB566" s="183"/>
      <c r="AC566" s="18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82" t="s">
        <v>7</v>
      </c>
      <c r="O568" s="183"/>
      <c r="P568" s="183"/>
      <c r="Q568" s="184"/>
      <c r="R568" s="18">
        <f>SUM(R552:R567)</f>
        <v>581.5</v>
      </c>
      <c r="S568" s="3"/>
      <c r="V568" s="17"/>
      <c r="X568" s="12"/>
      <c r="Y568" s="10"/>
      <c r="AJ568" s="182" t="s">
        <v>7</v>
      </c>
      <c r="AK568" s="183"/>
      <c r="AL568" s="183"/>
      <c r="AM568" s="184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86" t="s">
        <v>30</v>
      </c>
      <c r="I584" s="186"/>
      <c r="J584" s="186"/>
      <c r="V584" s="17"/>
      <c r="AA584" s="186" t="s">
        <v>31</v>
      </c>
      <c r="AB584" s="186"/>
      <c r="AC584" s="186"/>
    </row>
    <row r="585" spans="1:43">
      <c r="H585" s="186"/>
      <c r="I585" s="186"/>
      <c r="J585" s="186"/>
      <c r="V585" s="17"/>
      <c r="AA585" s="186"/>
      <c r="AB585" s="186"/>
      <c r="AC585" s="18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87" t="s">
        <v>204</v>
      </c>
      <c r="F589" s="187"/>
      <c r="G589" s="187"/>
      <c r="H589" s="187"/>
      <c r="V589" s="17"/>
      <c r="X589" s="23" t="s">
        <v>32</v>
      </c>
      <c r="Y589" s="20">
        <f>IF(B1383="PAGADO",0,C594)</f>
        <v>-95.040000000000191</v>
      </c>
      <c r="AA589" s="187" t="s">
        <v>360</v>
      </c>
      <c r="AB589" s="187"/>
      <c r="AC589" s="187"/>
      <c r="AD589" s="18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1087</v>
      </c>
      <c r="AL592" s="3" t="s">
        <v>1088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1091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1092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89" t="str">
        <f>IF(Y594&lt;0,"NO PAGAR","COBRAR'")</f>
        <v>NO PAGAR</v>
      </c>
      <c r="Y595" s="189"/>
      <c r="AA595" s="4"/>
      <c r="AB595" s="3"/>
      <c r="AC595" s="3"/>
      <c r="AD595" s="5"/>
      <c r="AJ595" s="3"/>
      <c r="AK595" s="3" t="s">
        <v>1093</v>
      </c>
      <c r="AL595" s="3"/>
      <c r="AM595" s="3"/>
      <c r="AN595" s="18">
        <v>16</v>
      </c>
      <c r="AO595" s="3"/>
    </row>
    <row r="596" spans="2:41" ht="23.25">
      <c r="B596" s="189" t="str">
        <f>IF(C594&lt;0,"NO PAGAR","COBRAR'")</f>
        <v>NO PAGAR</v>
      </c>
      <c r="C596" s="18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1094</v>
      </c>
      <c r="AL596" s="3"/>
      <c r="AM596" s="3"/>
      <c r="AN596" s="18">
        <v>24</v>
      </c>
      <c r="AO596" s="3"/>
    </row>
    <row r="597" spans="2:41">
      <c r="B597" s="180" t="s">
        <v>9</v>
      </c>
      <c r="C597" s="18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0" t="s">
        <v>9</v>
      </c>
      <c r="Y597" s="181"/>
      <c r="AA597" s="4"/>
      <c r="AB597" s="3"/>
      <c r="AC597" s="3"/>
      <c r="AD597" s="5"/>
      <c r="AJ597" s="25">
        <v>45134</v>
      </c>
      <c r="AK597" s="3" t="s">
        <v>1096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82" t="s">
        <v>7</v>
      </c>
      <c r="F605" s="183"/>
      <c r="G605" s="18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2" t="s">
        <v>7</v>
      </c>
      <c r="AB605" s="183"/>
      <c r="AC605" s="18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1081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82" t="s">
        <v>7</v>
      </c>
      <c r="O607" s="183"/>
      <c r="P607" s="183"/>
      <c r="Q607" s="184"/>
      <c r="R607" s="18">
        <f>SUM(R591:R606)</f>
        <v>900</v>
      </c>
      <c r="S607" s="3"/>
      <c r="V607" s="17"/>
      <c r="X607" s="12"/>
      <c r="Y607" s="10"/>
      <c r="AJ607" s="182" t="s">
        <v>7</v>
      </c>
      <c r="AK607" s="183"/>
      <c r="AL607" s="183"/>
      <c r="AM607" s="18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1080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85" t="s">
        <v>29</v>
      </c>
      <c r="AD625" s="185"/>
      <c r="AE625" s="185"/>
    </row>
    <row r="626" spans="2:41">
      <c r="H626" s="186" t="s">
        <v>28</v>
      </c>
      <c r="I626" s="186"/>
      <c r="J626" s="186"/>
      <c r="V626" s="17"/>
      <c r="AC626" s="185"/>
      <c r="AD626" s="185"/>
      <c r="AE626" s="185"/>
    </row>
    <row r="627" spans="2:41">
      <c r="H627" s="186"/>
      <c r="I627" s="186"/>
      <c r="J627" s="186"/>
      <c r="V627" s="17"/>
      <c r="AC627" s="185"/>
      <c r="AD627" s="185"/>
      <c r="AE627" s="18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87" t="s">
        <v>204</v>
      </c>
      <c r="F631" s="187"/>
      <c r="G631" s="187"/>
      <c r="H631" s="187"/>
      <c r="V631" s="17"/>
      <c r="X631" s="23" t="s">
        <v>32</v>
      </c>
      <c r="Y631" s="20">
        <f>IF(B631="PAGADO",0,C636)</f>
        <v>-475.33000000000015</v>
      </c>
      <c r="AA631" s="187" t="s">
        <v>20</v>
      </c>
      <c r="AB631" s="187"/>
      <c r="AC631" s="187"/>
      <c r="AD631" s="18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1136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475.33000000000015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1138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-475.33000000000015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ht="26.25">
      <c r="B637" s="188" t="str">
        <f>IF(C636&lt;0,"NO PAGAR","COBRAR")</f>
        <v>NO PAGAR</v>
      </c>
      <c r="C637" s="18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88" t="str">
        <f>IF(Y636&lt;0,"NO PAGAR","COBRAR")</f>
        <v>NO PAGAR</v>
      </c>
      <c r="Y637" s="18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80" t="s">
        <v>9</v>
      </c>
      <c r="C638" s="181"/>
      <c r="E638" s="4">
        <v>45139</v>
      </c>
      <c r="F638" s="3" t="s">
        <v>1113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0" t="s">
        <v>9</v>
      </c>
      <c r="Y638" s="18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1115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1117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1135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82" t="s">
        <v>7</v>
      </c>
      <c r="F647" s="183"/>
      <c r="G647" s="18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2" t="s">
        <v>7</v>
      </c>
      <c r="AB647" s="183"/>
      <c r="AC647" s="18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82" t="s">
        <v>7</v>
      </c>
      <c r="O649" s="183"/>
      <c r="P649" s="183"/>
      <c r="Q649" s="184"/>
      <c r="R649" s="18">
        <f>SUM(R633:R648)</f>
        <v>296</v>
      </c>
      <c r="S649" s="3"/>
      <c r="V649" s="17"/>
      <c r="X649" s="12"/>
      <c r="Y649" s="10"/>
      <c r="AJ649" s="182" t="s">
        <v>7</v>
      </c>
      <c r="AK649" s="183"/>
      <c r="AL649" s="183"/>
      <c r="AM649" s="184"/>
      <c r="AN649" s="18">
        <f>SUM(AN633:AN648)</f>
        <v>0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1130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1129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475.33000000000015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86" t="s">
        <v>30</v>
      </c>
      <c r="I671" s="186"/>
      <c r="J671" s="186"/>
      <c r="V671" s="17"/>
      <c r="AA671" s="186" t="s">
        <v>31</v>
      </c>
      <c r="AB671" s="186"/>
      <c r="AC671" s="186"/>
    </row>
    <row r="672" spans="1:43">
      <c r="H672" s="186"/>
      <c r="I672" s="186"/>
      <c r="J672" s="186"/>
      <c r="V672" s="17"/>
      <c r="AA672" s="186"/>
      <c r="AB672" s="186"/>
      <c r="AC672" s="18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IF(X631="PAGADO",0,C636)</f>
        <v>-475.33000000000015</v>
      </c>
      <c r="E676" s="187" t="s">
        <v>20</v>
      </c>
      <c r="F676" s="187"/>
      <c r="G676" s="187"/>
      <c r="H676" s="187"/>
      <c r="V676" s="17"/>
      <c r="X676" s="23" t="s">
        <v>32</v>
      </c>
      <c r="Y676" s="20">
        <f>IF(B1476="PAGADO",0,C681)</f>
        <v>-475.33000000000015</v>
      </c>
      <c r="AA676" s="187" t="s">
        <v>20</v>
      </c>
      <c r="AB676" s="187"/>
      <c r="AC676" s="187"/>
      <c r="AD676" s="187"/>
    </row>
    <row r="677" spans="2:41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" t="s">
        <v>24</v>
      </c>
      <c r="C679" s="19">
        <f>IF(C676&gt;0,C676+C677,C677)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9</v>
      </c>
      <c r="C680" s="20">
        <f>C704</f>
        <v>475.33000000000015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475.33000000000015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-475.33000000000015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-475.33000000000015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89" t="str">
        <f>IF(Y681&lt;0,"NO PAGAR","COBRAR'")</f>
        <v>NO PAGAR</v>
      </c>
      <c r="Y682" s="18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89" t="str">
        <f>IF(C681&lt;0,"NO PAGAR","COBRAR'")</f>
        <v>NO PAGAR</v>
      </c>
      <c r="C683" s="18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80" t="s">
        <v>9</v>
      </c>
      <c r="C684" s="18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0" t="s">
        <v>9</v>
      </c>
      <c r="Y684" s="18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475.33000000000015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475.33000000000015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16</v>
      </c>
      <c r="C692" s="10"/>
      <c r="E692" s="182" t="s">
        <v>7</v>
      </c>
      <c r="F692" s="183"/>
      <c r="G692" s="184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2" t="s">
        <v>7</v>
      </c>
      <c r="AB692" s="183"/>
      <c r="AC692" s="184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>
      <c r="B694" s="12"/>
      <c r="C694" s="10"/>
      <c r="N694" s="182" t="s">
        <v>7</v>
      </c>
      <c r="O694" s="183"/>
      <c r="P694" s="183"/>
      <c r="Q694" s="184"/>
      <c r="R694" s="18">
        <f>SUM(R678:R693)</f>
        <v>0</v>
      </c>
      <c r="S694" s="3"/>
      <c r="V694" s="17"/>
      <c r="X694" s="12"/>
      <c r="Y694" s="10"/>
      <c r="AJ694" s="182" t="s">
        <v>7</v>
      </c>
      <c r="AK694" s="183"/>
      <c r="AL694" s="183"/>
      <c r="AM694" s="184"/>
      <c r="AN694" s="18">
        <f>SUM(AN678:AN693)</f>
        <v>0</v>
      </c>
      <c r="AO694" s="3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E697" s="14"/>
      <c r="V697" s="17"/>
      <c r="X697" s="12"/>
      <c r="Y697" s="10"/>
      <c r="AA697" s="14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1"/>
      <c r="C703" s="10"/>
      <c r="V703" s="17"/>
      <c r="X703" s="11"/>
      <c r="Y703" s="10"/>
    </row>
    <row r="704" spans="2:41">
      <c r="B704" s="15" t="s">
        <v>18</v>
      </c>
      <c r="C704" s="16">
        <f>SUM(C685:C703)</f>
        <v>475.33000000000015</v>
      </c>
      <c r="D704" t="s">
        <v>22</v>
      </c>
      <c r="E704" t="s">
        <v>21</v>
      </c>
      <c r="V704" s="17"/>
      <c r="X704" s="15" t="s">
        <v>18</v>
      </c>
      <c r="Y704" s="16">
        <f>SUM(Y685:Y703)</f>
        <v>475.33000000000015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85" t="s">
        <v>29</v>
      </c>
      <c r="AD718" s="185"/>
      <c r="AE718" s="185"/>
    </row>
    <row r="719" spans="5:31">
      <c r="H719" s="186" t="s">
        <v>28</v>
      </c>
      <c r="I719" s="186"/>
      <c r="J719" s="186"/>
      <c r="V719" s="17"/>
      <c r="AC719" s="185"/>
      <c r="AD719" s="185"/>
      <c r="AE719" s="185"/>
    </row>
    <row r="720" spans="5:31">
      <c r="H720" s="186"/>
      <c r="I720" s="186"/>
      <c r="J720" s="186"/>
      <c r="V720" s="17"/>
      <c r="AC720" s="185"/>
      <c r="AD720" s="185"/>
      <c r="AE720" s="18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-475.33000000000015</v>
      </c>
      <c r="E724" s="187" t="s">
        <v>20</v>
      </c>
      <c r="F724" s="187"/>
      <c r="G724" s="187"/>
      <c r="H724" s="187"/>
      <c r="V724" s="17"/>
      <c r="X724" s="23" t="s">
        <v>32</v>
      </c>
      <c r="Y724" s="20">
        <f>IF(B724="PAGADO",0,C729)</f>
        <v>-475.33000000000015</v>
      </c>
      <c r="AA724" s="187" t="s">
        <v>20</v>
      </c>
      <c r="AB724" s="187"/>
      <c r="AC724" s="187"/>
      <c r="AD724" s="187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475.33000000000015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475.33000000000015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-475.33000000000015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-475.33000000000015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88" t="str">
        <f>IF(C729&lt;0,"NO PAGAR","COBRAR")</f>
        <v>NO PAGAR</v>
      </c>
      <c r="C730" s="188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88" t="str">
        <f>IF(Y729&lt;0,"NO PAGAR","COBRAR")</f>
        <v>NO PAGAR</v>
      </c>
      <c r="Y730" s="188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80" t="s">
        <v>9</v>
      </c>
      <c r="C731" s="181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0" t="s">
        <v>9</v>
      </c>
      <c r="Y731" s="18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IF(Y676&lt;=0,Y676*-1)</f>
        <v>475.33000000000015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475.33000000000015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82" t="s">
        <v>7</v>
      </c>
      <c r="F740" s="183"/>
      <c r="G740" s="184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2" t="s">
        <v>7</v>
      </c>
      <c r="AB740" s="183"/>
      <c r="AC740" s="184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82" t="s">
        <v>7</v>
      </c>
      <c r="O742" s="183"/>
      <c r="P742" s="183"/>
      <c r="Q742" s="184"/>
      <c r="R742" s="18">
        <f>SUM(R726:R741)</f>
        <v>0</v>
      </c>
      <c r="S742" s="3"/>
      <c r="V742" s="17"/>
      <c r="X742" s="12"/>
      <c r="Y742" s="10"/>
      <c r="AJ742" s="182" t="s">
        <v>7</v>
      </c>
      <c r="AK742" s="183"/>
      <c r="AL742" s="183"/>
      <c r="AM742" s="184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475.33000000000015</v>
      </c>
      <c r="V751" s="17"/>
      <c r="X751" s="15" t="s">
        <v>18</v>
      </c>
      <c r="Y751" s="16">
        <f>SUM(Y732:Y750)</f>
        <v>475.33000000000015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>
      <c r="H764" s="186" t="s">
        <v>30</v>
      </c>
      <c r="I764" s="186"/>
      <c r="J764" s="186"/>
      <c r="V764" s="17"/>
      <c r="AA764" s="186" t="s">
        <v>31</v>
      </c>
      <c r="AB764" s="186"/>
      <c r="AC764" s="186"/>
    </row>
    <row r="765" spans="1:43">
      <c r="H765" s="186"/>
      <c r="I765" s="186"/>
      <c r="J765" s="186"/>
      <c r="V765" s="17"/>
      <c r="AA765" s="186"/>
      <c r="AB765" s="186"/>
      <c r="AC765" s="186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-475.33000000000015</v>
      </c>
      <c r="E769" s="187" t="s">
        <v>20</v>
      </c>
      <c r="F769" s="187"/>
      <c r="G769" s="187"/>
      <c r="H769" s="187"/>
      <c r="V769" s="17"/>
      <c r="X769" s="23" t="s">
        <v>32</v>
      </c>
      <c r="Y769" s="20">
        <f>IF(B1569="PAGADO",0,C774)</f>
        <v>-475.33000000000015</v>
      </c>
      <c r="AA769" s="187" t="s">
        <v>20</v>
      </c>
      <c r="AB769" s="187"/>
      <c r="AC769" s="187"/>
      <c r="AD769" s="187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475.33000000000015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475.33000000000015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-475.33000000000015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-475.33000000000015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89" t="str">
        <f>IF(Y774&lt;0,"NO PAGAR","COBRAR'")</f>
        <v>NO PAGAR</v>
      </c>
      <c r="Y775" s="189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89" t="str">
        <f>IF(C774&lt;0,"NO PAGAR","COBRAR'")</f>
        <v>NO PAGAR</v>
      </c>
      <c r="C776" s="189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80" t="s">
        <v>9</v>
      </c>
      <c r="C777" s="181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0" t="s">
        <v>9</v>
      </c>
      <c r="Y777" s="181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475.33000000000015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475.33000000000015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82" t="s">
        <v>7</v>
      </c>
      <c r="F785" s="183"/>
      <c r="G785" s="184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2" t="s">
        <v>7</v>
      </c>
      <c r="AB785" s="183"/>
      <c r="AC785" s="184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82" t="s">
        <v>7</v>
      </c>
      <c r="O787" s="183"/>
      <c r="P787" s="183"/>
      <c r="Q787" s="184"/>
      <c r="R787" s="18">
        <f>SUM(R771:R786)</f>
        <v>0</v>
      </c>
      <c r="S787" s="3"/>
      <c r="V787" s="17"/>
      <c r="X787" s="12"/>
      <c r="Y787" s="10"/>
      <c r="AJ787" s="182" t="s">
        <v>7</v>
      </c>
      <c r="AK787" s="183"/>
      <c r="AL787" s="183"/>
      <c r="AM787" s="184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475.33000000000015</v>
      </c>
      <c r="D797" t="s">
        <v>22</v>
      </c>
      <c r="E797" t="s">
        <v>21</v>
      </c>
      <c r="V797" s="17"/>
      <c r="X797" s="15" t="s">
        <v>18</v>
      </c>
      <c r="Y797" s="16">
        <f>SUM(Y778:Y796)</f>
        <v>475.33000000000015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85" t="s">
        <v>29</v>
      </c>
      <c r="AD811" s="185"/>
      <c r="AE811" s="185"/>
    </row>
    <row r="812" spans="2:31">
      <c r="H812" s="186" t="s">
        <v>28</v>
      </c>
      <c r="I812" s="186"/>
      <c r="J812" s="186"/>
      <c r="V812" s="17"/>
      <c r="AC812" s="185"/>
      <c r="AD812" s="185"/>
      <c r="AE812" s="185"/>
    </row>
    <row r="813" spans="2:31">
      <c r="H813" s="186"/>
      <c r="I813" s="186"/>
      <c r="J813" s="186"/>
      <c r="V813" s="17"/>
      <c r="AC813" s="185"/>
      <c r="AD813" s="185"/>
      <c r="AE813" s="185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-475.33000000000015</v>
      </c>
      <c r="E817" s="187" t="s">
        <v>20</v>
      </c>
      <c r="F817" s="187"/>
      <c r="G817" s="187"/>
      <c r="H817" s="187"/>
      <c r="V817" s="17"/>
      <c r="X817" s="23" t="s">
        <v>32</v>
      </c>
      <c r="Y817" s="20">
        <f>IF(B817="PAGADO",0,C822)</f>
        <v>-475.33000000000015</v>
      </c>
      <c r="AA817" s="187" t="s">
        <v>20</v>
      </c>
      <c r="AB817" s="187"/>
      <c r="AC817" s="187"/>
      <c r="AD817" s="187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475.33000000000015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475.33000000000015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-475.33000000000015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-475.33000000000015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88" t="str">
        <f>IF(C822&lt;0,"NO PAGAR","COBRAR")</f>
        <v>NO PAGAR</v>
      </c>
      <c r="C823" s="188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88" t="str">
        <f>IF(Y822&lt;0,"NO PAGAR","COBRAR")</f>
        <v>NO PAGAR</v>
      </c>
      <c r="Y823" s="188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80" t="s">
        <v>9</v>
      </c>
      <c r="C824" s="181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0" t="s">
        <v>9</v>
      </c>
      <c r="Y824" s="181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475.33000000000015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475.33000000000015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82" t="s">
        <v>7</v>
      </c>
      <c r="F833" s="183"/>
      <c r="G833" s="184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2" t="s">
        <v>7</v>
      </c>
      <c r="AB833" s="183"/>
      <c r="AC833" s="184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82" t="s">
        <v>7</v>
      </c>
      <c r="O835" s="183"/>
      <c r="P835" s="183"/>
      <c r="Q835" s="184"/>
      <c r="R835" s="18">
        <f>SUM(R819:R834)</f>
        <v>0</v>
      </c>
      <c r="S835" s="3"/>
      <c r="V835" s="17"/>
      <c r="X835" s="12"/>
      <c r="Y835" s="10"/>
      <c r="AJ835" s="182" t="s">
        <v>7</v>
      </c>
      <c r="AK835" s="183"/>
      <c r="AL835" s="183"/>
      <c r="AM835" s="184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475.33000000000015</v>
      </c>
      <c r="V844" s="17"/>
      <c r="X844" s="15" t="s">
        <v>18</v>
      </c>
      <c r="Y844" s="16">
        <f>SUM(Y825:Y843)</f>
        <v>475.33000000000015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>
      <c r="H857" s="186" t="s">
        <v>30</v>
      </c>
      <c r="I857" s="186"/>
      <c r="J857" s="186"/>
      <c r="V857" s="17"/>
      <c r="AA857" s="186" t="s">
        <v>31</v>
      </c>
      <c r="AB857" s="186"/>
      <c r="AC857" s="186"/>
    </row>
    <row r="858" spans="1:43">
      <c r="H858" s="186"/>
      <c r="I858" s="186"/>
      <c r="J858" s="186"/>
      <c r="V858" s="17"/>
      <c r="AA858" s="186"/>
      <c r="AB858" s="186"/>
      <c r="AC858" s="186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-475.33000000000015</v>
      </c>
      <c r="E862" s="187" t="s">
        <v>20</v>
      </c>
      <c r="F862" s="187"/>
      <c r="G862" s="187"/>
      <c r="H862" s="187"/>
      <c r="V862" s="17"/>
      <c r="X862" s="23" t="s">
        <v>32</v>
      </c>
      <c r="Y862" s="20">
        <f>IF(B1662="PAGADO",0,C867)</f>
        <v>-475.33000000000015</v>
      </c>
      <c r="AA862" s="187" t="s">
        <v>20</v>
      </c>
      <c r="AB862" s="187"/>
      <c r="AC862" s="187"/>
      <c r="AD862" s="187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475.33000000000015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475.33000000000015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-475.33000000000015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-475.33000000000015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89" t="str">
        <f>IF(Y867&lt;0,"NO PAGAR","COBRAR'")</f>
        <v>NO PAGAR</v>
      </c>
      <c r="Y868" s="189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89" t="str">
        <f>IF(C867&lt;0,"NO PAGAR","COBRAR'")</f>
        <v>NO PAGAR</v>
      </c>
      <c r="C869" s="189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80" t="s">
        <v>9</v>
      </c>
      <c r="C870" s="181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0" t="s">
        <v>9</v>
      </c>
      <c r="Y870" s="181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475.33000000000015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475.33000000000015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82" t="s">
        <v>7</v>
      </c>
      <c r="F878" s="183"/>
      <c r="G878" s="184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2" t="s">
        <v>7</v>
      </c>
      <c r="AB878" s="183"/>
      <c r="AC878" s="184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82" t="s">
        <v>7</v>
      </c>
      <c r="O880" s="183"/>
      <c r="P880" s="183"/>
      <c r="Q880" s="184"/>
      <c r="R880" s="18">
        <f>SUM(R864:R879)</f>
        <v>0</v>
      </c>
      <c r="S880" s="3"/>
      <c r="V880" s="17"/>
      <c r="X880" s="12"/>
      <c r="Y880" s="10"/>
      <c r="AJ880" s="182" t="s">
        <v>7</v>
      </c>
      <c r="AK880" s="183"/>
      <c r="AL880" s="183"/>
      <c r="AM880" s="184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475.33000000000015</v>
      </c>
      <c r="D890" t="s">
        <v>22</v>
      </c>
      <c r="E890" t="s">
        <v>21</v>
      </c>
      <c r="V890" s="17"/>
      <c r="X890" s="15" t="s">
        <v>18</v>
      </c>
      <c r="Y890" s="16">
        <f>SUM(Y871:Y889)</f>
        <v>475.33000000000015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85" t="s">
        <v>29</v>
      </c>
      <c r="AD905" s="185"/>
      <c r="AE905" s="185"/>
    </row>
    <row r="906" spans="2:41">
      <c r="H906" s="186" t="s">
        <v>28</v>
      </c>
      <c r="I906" s="186"/>
      <c r="J906" s="186"/>
      <c r="V906" s="17"/>
      <c r="AC906" s="185"/>
      <c r="AD906" s="185"/>
      <c r="AE906" s="185"/>
    </row>
    <row r="907" spans="2:41">
      <c r="H907" s="186"/>
      <c r="I907" s="186"/>
      <c r="J907" s="186"/>
      <c r="V907" s="17"/>
      <c r="AC907" s="185"/>
      <c r="AD907" s="185"/>
      <c r="AE907" s="185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-475.33000000000015</v>
      </c>
      <c r="E911" s="187" t="s">
        <v>20</v>
      </c>
      <c r="F911" s="187"/>
      <c r="G911" s="187"/>
      <c r="H911" s="187"/>
      <c r="V911" s="17"/>
      <c r="X911" s="23" t="s">
        <v>32</v>
      </c>
      <c r="Y911" s="20">
        <f>IF(B911="PAGADO",0,C916)</f>
        <v>-475.33000000000015</v>
      </c>
      <c r="AA911" s="187" t="s">
        <v>20</v>
      </c>
      <c r="AB911" s="187"/>
      <c r="AC911" s="187"/>
      <c r="AD911" s="187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475.33000000000015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475.33000000000015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-475.33000000000015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-475.33000000000015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88" t="str">
        <f>IF(C916&lt;0,"NO PAGAR","COBRAR")</f>
        <v>NO PAGAR</v>
      </c>
      <c r="C917" s="188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88" t="str">
        <f>IF(Y916&lt;0,"NO PAGAR","COBRAR")</f>
        <v>NO PAGAR</v>
      </c>
      <c r="Y917" s="188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80" t="s">
        <v>9</v>
      </c>
      <c r="C918" s="181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0" t="s">
        <v>9</v>
      </c>
      <c r="Y918" s="181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475.33000000000015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475.33000000000015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82" t="s">
        <v>7</v>
      </c>
      <c r="F927" s="183"/>
      <c r="G927" s="184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2" t="s">
        <v>7</v>
      </c>
      <c r="AB927" s="183"/>
      <c r="AC927" s="184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82" t="s">
        <v>7</v>
      </c>
      <c r="O929" s="183"/>
      <c r="P929" s="183"/>
      <c r="Q929" s="184"/>
      <c r="R929" s="18">
        <f>SUM(R913:R928)</f>
        <v>0</v>
      </c>
      <c r="S929" s="3"/>
      <c r="V929" s="17"/>
      <c r="X929" s="12"/>
      <c r="Y929" s="10"/>
      <c r="AJ929" s="182" t="s">
        <v>7</v>
      </c>
      <c r="AK929" s="183"/>
      <c r="AL929" s="183"/>
      <c r="AM929" s="184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475.33000000000015</v>
      </c>
      <c r="V938" s="17"/>
      <c r="X938" s="15" t="s">
        <v>18</v>
      </c>
      <c r="Y938" s="16">
        <f>SUM(Y919:Y937)</f>
        <v>475.33000000000015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>
      <c r="H951" s="186" t="s">
        <v>30</v>
      </c>
      <c r="I951" s="186"/>
      <c r="J951" s="186"/>
      <c r="V951" s="17"/>
      <c r="AA951" s="186" t="s">
        <v>31</v>
      </c>
      <c r="AB951" s="186"/>
      <c r="AC951" s="186"/>
    </row>
    <row r="952" spans="1:43">
      <c r="H952" s="186"/>
      <c r="I952" s="186"/>
      <c r="J952" s="186"/>
      <c r="V952" s="17"/>
      <c r="AA952" s="186"/>
      <c r="AB952" s="186"/>
      <c r="AC952" s="186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-475.33000000000015</v>
      </c>
      <c r="E956" s="187" t="s">
        <v>20</v>
      </c>
      <c r="F956" s="187"/>
      <c r="G956" s="187"/>
      <c r="H956" s="187"/>
      <c r="V956" s="17"/>
      <c r="X956" s="23" t="s">
        <v>32</v>
      </c>
      <c r="Y956" s="20">
        <f>IF(B1756="PAGADO",0,C961)</f>
        <v>-475.33000000000015</v>
      </c>
      <c r="AA956" s="187" t="s">
        <v>20</v>
      </c>
      <c r="AB956" s="187"/>
      <c r="AC956" s="187"/>
      <c r="AD956" s="187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475.33000000000015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475.33000000000015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-475.33000000000015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-475.33000000000015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89" t="str">
        <f>IF(Y961&lt;0,"NO PAGAR","COBRAR'")</f>
        <v>NO PAGAR</v>
      </c>
      <c r="Y962" s="189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89" t="str">
        <f>IF(C961&lt;0,"NO PAGAR","COBRAR'")</f>
        <v>NO PAGAR</v>
      </c>
      <c r="C963" s="189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80" t="s">
        <v>9</v>
      </c>
      <c r="C964" s="181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0" t="s">
        <v>9</v>
      </c>
      <c r="Y964" s="181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475.33000000000015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475.33000000000015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82" t="s">
        <v>7</v>
      </c>
      <c r="F972" s="183"/>
      <c r="G972" s="184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2" t="s">
        <v>7</v>
      </c>
      <c r="AB972" s="183"/>
      <c r="AC972" s="184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82" t="s">
        <v>7</v>
      </c>
      <c r="O974" s="183"/>
      <c r="P974" s="183"/>
      <c r="Q974" s="184"/>
      <c r="R974" s="18">
        <f>SUM(R958:R973)</f>
        <v>0</v>
      </c>
      <c r="S974" s="3"/>
      <c r="V974" s="17"/>
      <c r="X974" s="12"/>
      <c r="Y974" s="10"/>
      <c r="AJ974" s="182" t="s">
        <v>7</v>
      </c>
      <c r="AK974" s="183"/>
      <c r="AL974" s="183"/>
      <c r="AM974" s="184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475.33000000000015</v>
      </c>
      <c r="D984" t="s">
        <v>22</v>
      </c>
      <c r="E984" t="s">
        <v>21</v>
      </c>
      <c r="V984" s="17"/>
      <c r="X984" s="15" t="s">
        <v>18</v>
      </c>
      <c r="Y984" s="16">
        <f>SUM(Y965:Y983)</f>
        <v>475.33000000000015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85" t="s">
        <v>29</v>
      </c>
      <c r="AD998" s="185"/>
      <c r="AE998" s="185"/>
    </row>
    <row r="999" spans="2:41">
      <c r="H999" s="186" t="s">
        <v>28</v>
      </c>
      <c r="I999" s="186"/>
      <c r="J999" s="186"/>
      <c r="V999" s="17"/>
      <c r="AC999" s="185"/>
      <c r="AD999" s="185"/>
      <c r="AE999" s="185"/>
    </row>
    <row r="1000" spans="2:41">
      <c r="H1000" s="186"/>
      <c r="I1000" s="186"/>
      <c r="J1000" s="186"/>
      <c r="V1000" s="17"/>
      <c r="AC1000" s="185"/>
      <c r="AD1000" s="185"/>
      <c r="AE1000" s="185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-475.33000000000015</v>
      </c>
      <c r="E1004" s="187" t="s">
        <v>20</v>
      </c>
      <c r="F1004" s="187"/>
      <c r="G1004" s="187"/>
      <c r="H1004" s="187"/>
      <c r="V1004" s="17"/>
      <c r="X1004" s="23" t="s">
        <v>32</v>
      </c>
      <c r="Y1004" s="20">
        <f>IF(B1004="PAGADO",0,C1009)</f>
        <v>-475.33000000000015</v>
      </c>
      <c r="AA1004" s="187" t="s">
        <v>20</v>
      </c>
      <c r="AB1004" s="187"/>
      <c r="AC1004" s="187"/>
      <c r="AD1004" s="187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475.33000000000015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475.33000000000015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-475.33000000000015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-475.33000000000015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88" t="str">
        <f>IF(C1009&lt;0,"NO PAGAR","COBRAR")</f>
        <v>NO PAGAR</v>
      </c>
      <c r="C1010" s="18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88" t="str">
        <f>IF(Y1009&lt;0,"NO PAGAR","COBRAR")</f>
        <v>NO PAGAR</v>
      </c>
      <c r="Y1010" s="188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80" t="s">
        <v>9</v>
      </c>
      <c r="C1011" s="181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0" t="s">
        <v>9</v>
      </c>
      <c r="Y1011" s="181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475.33000000000015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475.33000000000015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82" t="s">
        <v>7</v>
      </c>
      <c r="F1020" s="183"/>
      <c r="G1020" s="184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2" t="s">
        <v>7</v>
      </c>
      <c r="AB1020" s="183"/>
      <c r="AC1020" s="184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82" t="s">
        <v>7</v>
      </c>
      <c r="O1022" s="183"/>
      <c r="P1022" s="183"/>
      <c r="Q1022" s="184"/>
      <c r="R1022" s="18">
        <f>SUM(R1006:R1021)</f>
        <v>0</v>
      </c>
      <c r="S1022" s="3"/>
      <c r="V1022" s="17"/>
      <c r="X1022" s="12"/>
      <c r="Y1022" s="10"/>
      <c r="AJ1022" s="182" t="s">
        <v>7</v>
      </c>
      <c r="AK1022" s="183"/>
      <c r="AL1022" s="183"/>
      <c r="AM1022" s="184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475.33000000000015</v>
      </c>
      <c r="V1031" s="17"/>
      <c r="X1031" s="15" t="s">
        <v>18</v>
      </c>
      <c r="Y1031" s="16">
        <f>SUM(Y1012:Y1030)</f>
        <v>475.33000000000015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>
      <c r="H1044" s="186" t="s">
        <v>30</v>
      </c>
      <c r="I1044" s="186"/>
      <c r="J1044" s="186"/>
      <c r="V1044" s="17"/>
      <c r="AA1044" s="186" t="s">
        <v>31</v>
      </c>
      <c r="AB1044" s="186"/>
      <c r="AC1044" s="186"/>
    </row>
    <row r="1045" spans="1:43">
      <c r="H1045" s="186"/>
      <c r="I1045" s="186"/>
      <c r="J1045" s="186"/>
      <c r="V1045" s="17"/>
      <c r="AA1045" s="186"/>
      <c r="AB1045" s="186"/>
      <c r="AC1045" s="186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-475.33000000000015</v>
      </c>
      <c r="E1049" s="187" t="s">
        <v>20</v>
      </c>
      <c r="F1049" s="187"/>
      <c r="G1049" s="187"/>
      <c r="H1049" s="187"/>
      <c r="V1049" s="17"/>
      <c r="X1049" s="23" t="s">
        <v>32</v>
      </c>
      <c r="Y1049" s="20">
        <f>IF(B1849="PAGADO",0,C1054)</f>
        <v>-475.33000000000015</v>
      </c>
      <c r="AA1049" s="187" t="s">
        <v>20</v>
      </c>
      <c r="AB1049" s="187"/>
      <c r="AC1049" s="187"/>
      <c r="AD1049" s="187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475.33000000000015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475.33000000000015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-475.33000000000015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-475.33000000000015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89" t="str">
        <f>IF(Y1054&lt;0,"NO PAGAR","COBRAR'")</f>
        <v>NO PAGAR</v>
      </c>
      <c r="Y1055" s="189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89" t="str">
        <f>IF(C1054&lt;0,"NO PAGAR","COBRAR'")</f>
        <v>NO PAGAR</v>
      </c>
      <c r="C1056" s="189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80" t="s">
        <v>9</v>
      </c>
      <c r="C1057" s="181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0" t="s">
        <v>9</v>
      </c>
      <c r="Y1057" s="181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475.33000000000015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475.33000000000015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82" t="s">
        <v>7</v>
      </c>
      <c r="F1065" s="183"/>
      <c r="G1065" s="184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2" t="s">
        <v>7</v>
      </c>
      <c r="AB1065" s="183"/>
      <c r="AC1065" s="184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82" t="s">
        <v>7</v>
      </c>
      <c r="O1067" s="183"/>
      <c r="P1067" s="183"/>
      <c r="Q1067" s="184"/>
      <c r="R1067" s="18">
        <f>SUM(R1051:R1066)</f>
        <v>0</v>
      </c>
      <c r="S1067" s="3"/>
      <c r="V1067" s="17"/>
      <c r="X1067" s="12"/>
      <c r="Y1067" s="10"/>
      <c r="AJ1067" s="182" t="s">
        <v>7</v>
      </c>
      <c r="AK1067" s="183"/>
      <c r="AL1067" s="183"/>
      <c r="AM1067" s="184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475.33000000000015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475.33000000000015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89"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83"/>
  <sheetViews>
    <sheetView topLeftCell="A613" zoomScale="89" zoomScaleNormal="89" workbookViewId="0">
      <selection activeCell="B621" sqref="B62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20</v>
      </c>
      <c r="AB8" s="187"/>
      <c r="AC8" s="187"/>
      <c r="AD8" s="18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7" t="s">
        <v>20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82" t="s">
        <v>7</v>
      </c>
      <c r="F69" s="183"/>
      <c r="G69" s="18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5" t="s">
        <v>29</v>
      </c>
      <c r="AD100" s="185"/>
      <c r="AE100" s="185"/>
    </row>
    <row r="101" spans="2:41">
      <c r="H101" s="186" t="s">
        <v>28</v>
      </c>
      <c r="I101" s="186"/>
      <c r="J101" s="186"/>
      <c r="V101" s="17"/>
      <c r="AC101" s="185"/>
      <c r="AD101" s="185"/>
      <c r="AE101" s="185"/>
    </row>
    <row r="102" spans="2:41">
      <c r="H102" s="186"/>
      <c r="I102" s="186"/>
      <c r="J102" s="186"/>
      <c r="V102" s="17"/>
      <c r="AC102" s="185"/>
      <c r="AD102" s="185"/>
      <c r="AE102" s="18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87" t="s">
        <v>20</v>
      </c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>
      <c r="H147" s="186"/>
      <c r="I147" s="186"/>
      <c r="J147" s="186"/>
      <c r="V147" s="17"/>
      <c r="AA147" s="186"/>
      <c r="AB147" s="186"/>
      <c r="AC147" s="18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87" t="s">
        <v>20</v>
      </c>
      <c r="F151" s="187"/>
      <c r="G151" s="187"/>
      <c r="H151" s="187"/>
      <c r="V151" s="17"/>
      <c r="X151" s="23" t="s">
        <v>82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5" t="s">
        <v>29</v>
      </c>
      <c r="AD185" s="185"/>
      <c r="AE185" s="185"/>
    </row>
    <row r="186" spans="2:41">
      <c r="H186" s="186" t="s">
        <v>28</v>
      </c>
      <c r="I186" s="186"/>
      <c r="J186" s="186"/>
      <c r="V186" s="17"/>
      <c r="AC186" s="185"/>
      <c r="AD186" s="185"/>
      <c r="AE186" s="185"/>
    </row>
    <row r="187" spans="2:41">
      <c r="H187" s="186"/>
      <c r="I187" s="186"/>
      <c r="J187" s="186"/>
      <c r="V187" s="17"/>
      <c r="AC187" s="185"/>
      <c r="AD187" s="185"/>
      <c r="AE187" s="18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87" t="s">
        <v>20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8" t="str">
        <f>IF(C196&lt;0,"NO PAGAR","COBRAR")</f>
        <v>COBRAR</v>
      </c>
      <c r="C197" s="18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88" t="str">
        <f>IF(Y196&lt;0,"NO PAGAR","COBRAR")</f>
        <v>COBRAR</v>
      </c>
      <c r="Y197" s="18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0" t="s">
        <v>9</v>
      </c>
      <c r="C198" s="18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2" t="s">
        <v>7</v>
      </c>
      <c r="F207" s="183"/>
      <c r="G207" s="18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2" t="s">
        <v>7</v>
      </c>
      <c r="AB207" s="183"/>
      <c r="AC207" s="18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2" t="s">
        <v>7</v>
      </c>
      <c r="O209" s="183"/>
      <c r="P209" s="183"/>
      <c r="Q209" s="184"/>
      <c r="R209" s="18">
        <f>SUM(R193:R208)</f>
        <v>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>
      <c r="H232" s="186"/>
      <c r="I232" s="186"/>
      <c r="J232" s="186"/>
      <c r="V232" s="17"/>
      <c r="AA232" s="186"/>
      <c r="AB232" s="186"/>
      <c r="AC232" s="18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87" t="s">
        <v>20</v>
      </c>
      <c r="F236" s="187"/>
      <c r="G236" s="187"/>
      <c r="H236" s="187"/>
      <c r="V236" s="17"/>
      <c r="X236" s="23" t="s">
        <v>32</v>
      </c>
      <c r="Y236" s="20">
        <f>IF(B236="PAGADO",0,C241)</f>
        <v>0</v>
      </c>
      <c r="AA236" s="187" t="s">
        <v>20</v>
      </c>
      <c r="AB236" s="187"/>
      <c r="AC236" s="187"/>
      <c r="AD236" s="18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9" t="str">
        <f>IF(Y241&lt;0,"NO PAGAR","COBRAR'")</f>
        <v>COBRAR'</v>
      </c>
      <c r="Y242" s="18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89" t="str">
        <f>IF(C241&lt;0,"NO PAGAR","COBRAR'")</f>
        <v>COBRAR'</v>
      </c>
      <c r="C243" s="18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2" t="s">
        <v>7</v>
      </c>
      <c r="F252" s="183"/>
      <c r="G252" s="18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2" t="s">
        <v>7</v>
      </c>
      <c r="O254" s="183"/>
      <c r="P254" s="183"/>
      <c r="Q254" s="184"/>
      <c r="R254" s="18">
        <f>SUM(R238:R253)</f>
        <v>0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5" t="s">
        <v>29</v>
      </c>
      <c r="AD277" s="185"/>
      <c r="AE277" s="185"/>
    </row>
    <row r="278" spans="2:41">
      <c r="H278" s="186" t="s">
        <v>28</v>
      </c>
      <c r="I278" s="186"/>
      <c r="J278" s="186"/>
      <c r="V278" s="17"/>
      <c r="AC278" s="185"/>
      <c r="AD278" s="185"/>
      <c r="AE278" s="185"/>
    </row>
    <row r="279" spans="2:41">
      <c r="H279" s="186"/>
      <c r="I279" s="186"/>
      <c r="J279" s="186"/>
      <c r="V279" s="17"/>
      <c r="AC279" s="185"/>
      <c r="AD279" s="185"/>
      <c r="AE279" s="18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8" t="str">
        <f>IF(C288&lt;0,"NO PAGAR","COBRAR")</f>
        <v>COBRAR</v>
      </c>
      <c r="C289" s="18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8" t="str">
        <f>IF(Y288&lt;0,"NO PAGAR","COBRAR")</f>
        <v>COBRAR</v>
      </c>
      <c r="Y289" s="18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0" t="s">
        <v>9</v>
      </c>
      <c r="C290" s="18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2" t="s">
        <v>7</v>
      </c>
      <c r="F299" s="183"/>
      <c r="G299" s="18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2" t="s">
        <v>7</v>
      </c>
      <c r="O301" s="183"/>
      <c r="P301" s="183"/>
      <c r="Q301" s="184"/>
      <c r="R301" s="18">
        <f>SUM(R285:R300)</f>
        <v>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>
      <c r="H324" s="186"/>
      <c r="I324" s="186"/>
      <c r="J324" s="186"/>
      <c r="V324" s="17"/>
      <c r="AA324" s="186"/>
      <c r="AB324" s="186"/>
      <c r="AC324" s="18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87" t="s">
        <v>20</v>
      </c>
      <c r="F328" s="187"/>
      <c r="G328" s="187"/>
      <c r="H328" s="187"/>
      <c r="V328" s="17"/>
      <c r="X328" s="23" t="s">
        <v>156</v>
      </c>
      <c r="Y328" s="20">
        <f>IF(B1083="PAGADO",0,C333)</f>
        <v>0</v>
      </c>
      <c r="AA328" s="187" t="s">
        <v>20</v>
      </c>
      <c r="AB328" s="187"/>
      <c r="AC328" s="187"/>
      <c r="AD328" s="18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9" t="str">
        <f>IF(Y333&lt;0,"NO PAGAR","COBRAR'")</f>
        <v>COBRAR'</v>
      </c>
      <c r="Y334" s="18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89" t="str">
        <f>IF(C333&lt;0,"NO PAGAR","COBRAR'")</f>
        <v>COBRAR'</v>
      </c>
      <c r="C335" s="18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0" t="s">
        <v>9</v>
      </c>
      <c r="C336" s="18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82" t="s">
        <v>7</v>
      </c>
      <c r="F344" s="183"/>
      <c r="G344" s="18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2" t="s">
        <v>7</v>
      </c>
      <c r="O346" s="183"/>
      <c r="P346" s="183"/>
      <c r="Q346" s="184"/>
      <c r="R346" s="18">
        <f>SUM(R330:R345)</f>
        <v>0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86" t="s">
        <v>28</v>
      </c>
      <c r="I371" s="186"/>
      <c r="J371" s="186"/>
      <c r="V371" s="17"/>
    </row>
    <row r="372" spans="2:41">
      <c r="H372" s="186"/>
      <c r="I372" s="186"/>
      <c r="J372" s="186"/>
      <c r="V372" s="17"/>
    </row>
    <row r="373" spans="2:41">
      <c r="V373" s="17"/>
      <c r="X373" s="198" t="s">
        <v>64</v>
      </c>
      <c r="AB373" s="192" t="s">
        <v>29</v>
      </c>
      <c r="AC373" s="192"/>
      <c r="AD373" s="192"/>
    </row>
    <row r="374" spans="2:41">
      <c r="V374" s="17"/>
      <c r="X374" s="198"/>
      <c r="AB374" s="192"/>
      <c r="AC374" s="192"/>
      <c r="AD374" s="192"/>
    </row>
    <row r="375" spans="2:41" ht="23.25">
      <c r="B375" s="22" t="s">
        <v>64</v>
      </c>
      <c r="V375" s="17"/>
      <c r="X375" s="198"/>
      <c r="AB375" s="192"/>
      <c r="AC375" s="192"/>
      <c r="AD375" s="192"/>
    </row>
    <row r="376" spans="2:41" ht="23.25">
      <c r="B376" s="23" t="s">
        <v>130</v>
      </c>
      <c r="C376" s="20">
        <f>IF(X328="PAGADO",0,Y333)</f>
        <v>0</v>
      </c>
      <c r="E376" s="187" t="s">
        <v>930</v>
      </c>
      <c r="F376" s="187"/>
      <c r="G376" s="187"/>
      <c r="H376" s="187"/>
      <c r="V376" s="17"/>
      <c r="X376" s="23" t="s">
        <v>32</v>
      </c>
      <c r="Y376" s="20">
        <f>IF(B376="PAGADO",0,C381)</f>
        <v>0</v>
      </c>
      <c r="AA376" s="187" t="s">
        <v>555</v>
      </c>
      <c r="AB376" s="187"/>
      <c r="AC376" s="187"/>
      <c r="AD376" s="18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88" t="str">
        <f>IF(C381&lt;0,"NO PAGAR","COBRAR")</f>
        <v>COBRAR</v>
      </c>
      <c r="C382" s="18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88" t="str">
        <f>IF(Y381&lt;0,"NO PAGAR","COBRAR")</f>
        <v>COBRAR</v>
      </c>
      <c r="Y382" s="18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80" t="s">
        <v>9</v>
      </c>
      <c r="C383" s="18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0" t="s">
        <v>9</v>
      </c>
      <c r="Y383" s="18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2" t="s">
        <v>7</v>
      </c>
      <c r="AB392" s="183"/>
      <c r="AC392" s="18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82" t="s">
        <v>7</v>
      </c>
      <c r="O394" s="183"/>
      <c r="P394" s="183"/>
      <c r="Q394" s="184"/>
      <c r="R394" s="18">
        <f>SUM(R378:R393)</f>
        <v>0</v>
      </c>
      <c r="S394" s="3"/>
      <c r="V394" s="17"/>
      <c r="X394" s="12"/>
      <c r="Y394" s="10"/>
      <c r="AJ394" s="182" t="s">
        <v>7</v>
      </c>
      <c r="AK394" s="183"/>
      <c r="AL394" s="183"/>
      <c r="AM394" s="184"/>
      <c r="AN394" s="18">
        <f>SUM(AN378:AN393)</f>
        <v>0</v>
      </c>
      <c r="AO394" s="3"/>
    </row>
    <row r="395" spans="2:46">
      <c r="B395" s="12"/>
      <c r="C395" s="10"/>
      <c r="E395" s="182" t="s">
        <v>7</v>
      </c>
      <c r="F395" s="183"/>
      <c r="G395" s="18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86" t="s">
        <v>31</v>
      </c>
      <c r="AB410" s="186"/>
      <c r="AC410" s="186"/>
    </row>
    <row r="411" spans="1:43" ht="15" customHeight="1">
      <c r="H411" s="76"/>
      <c r="I411" s="76"/>
      <c r="J411" s="76"/>
      <c r="V411" s="17"/>
      <c r="AA411" s="186"/>
      <c r="AB411" s="186"/>
      <c r="AC411" s="186"/>
    </row>
    <row r="412" spans="1:43">
      <c r="B412" s="200" t="s">
        <v>64</v>
      </c>
      <c r="F412" s="199" t="s">
        <v>30</v>
      </c>
      <c r="G412" s="199"/>
      <c r="H412" s="199"/>
      <c r="V412" s="17"/>
    </row>
    <row r="413" spans="1:43">
      <c r="B413" s="200"/>
      <c r="F413" s="199"/>
      <c r="G413" s="199"/>
      <c r="H413" s="199"/>
      <c r="V413" s="17"/>
    </row>
    <row r="414" spans="1:43" ht="26.25" customHeight="1">
      <c r="B414" s="200"/>
      <c r="F414" s="199"/>
      <c r="G414" s="199"/>
      <c r="H414" s="199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87" t="s">
        <v>555</v>
      </c>
      <c r="F415" s="187"/>
      <c r="G415" s="187"/>
      <c r="H415" s="187"/>
      <c r="V415" s="17"/>
      <c r="X415" s="23" t="s">
        <v>32</v>
      </c>
      <c r="Y415" s="20">
        <f>IF(B415="PAGADO",0,C420)</f>
        <v>0</v>
      </c>
      <c r="AA415" s="187" t="s">
        <v>555</v>
      </c>
      <c r="AB415" s="187"/>
      <c r="AC415" s="187"/>
      <c r="AD415" s="18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9" t="str">
        <f>IF(Y420&lt;0,"NO PAGAR","COBRAR'")</f>
        <v>NO PAGAR</v>
      </c>
      <c r="Y421" s="18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89" t="str">
        <f>IF(C420&lt;0,"NO PAGAR","COBRAR'")</f>
        <v>COBRAR'</v>
      </c>
      <c r="C422" s="18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0" t="s">
        <v>9</v>
      </c>
      <c r="C423" s="18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0" t="s">
        <v>9</v>
      </c>
      <c r="Y423" s="18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2" t="s">
        <v>7</v>
      </c>
      <c r="AK425" s="183"/>
      <c r="AL425" s="183"/>
      <c r="AM425" s="18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82" t="s">
        <v>7</v>
      </c>
      <c r="F431" s="183"/>
      <c r="G431" s="18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2" t="s">
        <v>7</v>
      </c>
      <c r="AB431" s="183"/>
      <c r="AC431" s="18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82" t="s">
        <v>7</v>
      </c>
      <c r="O433" s="183"/>
      <c r="P433" s="183"/>
      <c r="Q433" s="18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00" t="s">
        <v>66</v>
      </c>
      <c r="F449" s="199" t="s">
        <v>28</v>
      </c>
      <c r="G449" s="199"/>
      <c r="H449" s="199"/>
      <c r="V449" s="17"/>
      <c r="X449" s="198" t="s">
        <v>66</v>
      </c>
      <c r="AB449" s="192" t="s">
        <v>29</v>
      </c>
      <c r="AC449" s="192"/>
      <c r="AD449" s="192"/>
    </row>
    <row r="450" spans="2:41">
      <c r="B450" s="200"/>
      <c r="F450" s="199"/>
      <c r="G450" s="199"/>
      <c r="H450" s="199"/>
      <c r="V450" s="17"/>
      <c r="X450" s="198"/>
      <c r="AB450" s="192"/>
      <c r="AC450" s="192"/>
      <c r="AD450" s="192"/>
    </row>
    <row r="451" spans="2:41" ht="23.25" customHeight="1">
      <c r="B451" s="200"/>
      <c r="F451" s="199"/>
      <c r="G451" s="199"/>
      <c r="H451" s="199"/>
      <c r="V451" s="17"/>
      <c r="X451" s="198"/>
      <c r="AB451" s="192"/>
      <c r="AC451" s="192"/>
      <c r="AD451" s="192"/>
    </row>
    <row r="452" spans="2:41" ht="23.25">
      <c r="B452" s="23" t="s">
        <v>32</v>
      </c>
      <c r="C452" s="20">
        <f>IF(X415="PAGADO",0,Y420)</f>
        <v>-64.009999999999991</v>
      </c>
      <c r="E452" s="187" t="s">
        <v>555</v>
      </c>
      <c r="F452" s="187"/>
      <c r="G452" s="187"/>
      <c r="H452" s="187"/>
      <c r="V452" s="17"/>
      <c r="X452" s="23" t="s">
        <v>32</v>
      </c>
      <c r="Y452" s="20">
        <f>IF(B452="PAGADO",0,C457)</f>
        <v>27.330000000000013</v>
      </c>
      <c r="AA452" s="187" t="s">
        <v>555</v>
      </c>
      <c r="AB452" s="187"/>
      <c r="AC452" s="187"/>
      <c r="AD452" s="18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88" t="str">
        <f>IF(C457&lt;0,"NO PAGAR","COBRAR")</f>
        <v>COBRAR</v>
      </c>
      <c r="C458" s="18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88" t="str">
        <f>IF(Y457&lt;0,"NO PAGAR","COBRAR")</f>
        <v>NO PAGAR</v>
      </c>
      <c r="Y458" s="18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80" t="s">
        <v>9</v>
      </c>
      <c r="C459" s="18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0" t="s">
        <v>9</v>
      </c>
      <c r="Y459" s="18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82" t="s">
        <v>7</v>
      </c>
      <c r="F468" s="183"/>
      <c r="G468" s="18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2" t="s">
        <v>7</v>
      </c>
      <c r="AB468" s="183"/>
      <c r="AC468" s="18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82" t="s">
        <v>7</v>
      </c>
      <c r="O470" s="183"/>
      <c r="P470" s="183"/>
      <c r="Q470" s="18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82" t="s">
        <v>7</v>
      </c>
      <c r="AK472" s="183"/>
      <c r="AL472" s="183"/>
      <c r="AM472" s="18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00" t="s">
        <v>66</v>
      </c>
      <c r="F488" s="203" t="s">
        <v>30</v>
      </c>
      <c r="G488" s="203"/>
      <c r="H488" s="203"/>
      <c r="V488" s="17"/>
      <c r="X488" s="198" t="s">
        <v>66</v>
      </c>
      <c r="AB488" s="199" t="s">
        <v>31</v>
      </c>
      <c r="AC488" s="199"/>
      <c r="AD488" s="199"/>
    </row>
    <row r="489" spans="1:43" ht="15" customHeight="1">
      <c r="B489" s="200"/>
      <c r="F489" s="203"/>
      <c r="G489" s="203"/>
      <c r="H489" s="203"/>
      <c r="V489" s="17"/>
      <c r="X489" s="198"/>
      <c r="AB489" s="199"/>
      <c r="AC489" s="199"/>
      <c r="AD489" s="199"/>
    </row>
    <row r="490" spans="1:43" ht="23.25" customHeight="1">
      <c r="B490" s="200"/>
      <c r="F490" s="203"/>
      <c r="G490" s="203"/>
      <c r="H490" s="203"/>
      <c r="V490" s="17"/>
      <c r="X490" s="198"/>
      <c r="AB490" s="199"/>
      <c r="AC490" s="199"/>
      <c r="AD490" s="199"/>
    </row>
    <row r="491" spans="1:43" ht="23.25">
      <c r="B491" s="23" t="s">
        <v>82</v>
      </c>
      <c r="C491" s="20">
        <f>IF(X452="PAGADO",0,Y457)</f>
        <v>-239.15</v>
      </c>
      <c r="E491" s="187" t="s">
        <v>555</v>
      </c>
      <c r="F491" s="187"/>
      <c r="G491" s="187"/>
      <c r="H491" s="187"/>
      <c r="V491" s="17"/>
      <c r="X491" s="23" t="s">
        <v>32</v>
      </c>
      <c r="Y491" s="20">
        <f>IF(B491="PAGADO",0,C496)</f>
        <v>0</v>
      </c>
      <c r="AA491" s="187" t="s">
        <v>555</v>
      </c>
      <c r="AB491" s="187"/>
      <c r="AC491" s="187"/>
      <c r="AD491" s="18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89" t="str">
        <f>IF(Y496&lt;0,"NO PAGAR","COBRAR'")</f>
        <v>COBRAR'</v>
      </c>
      <c r="Y497" s="18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89" t="str">
        <f>IF(C496&lt;0,"NO PAGAR","COBRAR'")</f>
        <v>COBRAR'</v>
      </c>
      <c r="C498" s="189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80" t="s">
        <v>9</v>
      </c>
      <c r="C499" s="18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0" t="s">
        <v>9</v>
      </c>
      <c r="Y499" s="18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82" t="s">
        <v>7</v>
      </c>
      <c r="F507" s="183"/>
      <c r="G507" s="18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2" t="s">
        <v>7</v>
      </c>
      <c r="AB507" s="183"/>
      <c r="AC507" s="18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82" t="s">
        <v>7</v>
      </c>
      <c r="O509" s="183"/>
      <c r="P509" s="183"/>
      <c r="Q509" s="184"/>
      <c r="R509" s="18">
        <f>SUM(R493:R508)</f>
        <v>25</v>
      </c>
      <c r="S509" s="3"/>
      <c r="V509" s="17"/>
      <c r="X509" s="12"/>
      <c r="Y509" s="10"/>
      <c r="AJ509" s="182" t="s">
        <v>7</v>
      </c>
      <c r="AK509" s="183"/>
      <c r="AL509" s="183"/>
      <c r="AM509" s="18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85" t="s">
        <v>29</v>
      </c>
      <c r="AD532" s="185"/>
      <c r="AE532" s="185"/>
    </row>
    <row r="533" spans="2:41" ht="15" customHeight="1">
      <c r="I533" s="76"/>
      <c r="J533" s="76"/>
      <c r="V533" s="17"/>
      <c r="AC533" s="185"/>
      <c r="AD533" s="185"/>
      <c r="AE533" s="185"/>
    </row>
    <row r="534" spans="2:41" ht="15" customHeight="1">
      <c r="H534" s="76"/>
      <c r="I534" s="76"/>
      <c r="J534" s="76"/>
      <c r="V534" s="17"/>
      <c r="AC534" s="185"/>
      <c r="AD534" s="185"/>
      <c r="AE534" s="185"/>
    </row>
    <row r="535" spans="2:41">
      <c r="B535" s="198" t="s">
        <v>67</v>
      </c>
      <c r="F535" s="199" t="s">
        <v>28</v>
      </c>
      <c r="G535" s="199"/>
      <c r="H535" s="199"/>
      <c r="V535" s="17"/>
    </row>
    <row r="536" spans="2:41">
      <c r="B536" s="198"/>
      <c r="F536" s="199"/>
      <c r="G536" s="199"/>
      <c r="H536" s="199"/>
      <c r="V536" s="17"/>
    </row>
    <row r="537" spans="2:41" ht="26.25" customHeight="1">
      <c r="B537" s="198"/>
      <c r="F537" s="199"/>
      <c r="G537" s="199"/>
      <c r="H537" s="199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87" t="s">
        <v>555</v>
      </c>
      <c r="F538" s="187"/>
      <c r="G538" s="187"/>
      <c r="H538" s="187"/>
      <c r="V538" s="17"/>
      <c r="X538" s="23" t="s">
        <v>32</v>
      </c>
      <c r="Y538" s="20">
        <f>IF(B538="PAGADO",0,C543)</f>
        <v>-76.499999999999773</v>
      </c>
      <c r="AA538" s="187" t="s">
        <v>555</v>
      </c>
      <c r="AB538" s="187"/>
      <c r="AC538" s="187"/>
      <c r="AD538" s="18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88" t="str">
        <f>IF(C543&lt;0,"NO PAGAR","COBRAR")</f>
        <v>NO PAGAR</v>
      </c>
      <c r="C544" s="18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8" t="str">
        <f>IF(Y543&lt;0,"NO PAGAR","COBRAR")</f>
        <v>COBRAR</v>
      </c>
      <c r="Y544" s="188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80" t="s">
        <v>9</v>
      </c>
      <c r="C545" s="18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0" t="s">
        <v>9</v>
      </c>
      <c r="Y545" s="18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1027</v>
      </c>
      <c r="C554" s="10">
        <v>114.96</v>
      </c>
      <c r="E554" s="182" t="s">
        <v>7</v>
      </c>
      <c r="F554" s="183"/>
      <c r="G554" s="18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2" t="s">
        <v>7</v>
      </c>
      <c r="AB554" s="183"/>
      <c r="AC554" s="18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2" t="s">
        <v>7</v>
      </c>
      <c r="O556" s="183"/>
      <c r="P556" s="183"/>
      <c r="Q556" s="184"/>
      <c r="R556" s="18">
        <f>SUM(R540:R555)</f>
        <v>985.81</v>
      </c>
      <c r="S556" s="3"/>
      <c r="V556" s="17"/>
      <c r="X556" s="12"/>
      <c r="Y556" s="10"/>
      <c r="AJ556" s="182" t="s">
        <v>7</v>
      </c>
      <c r="AK556" s="183"/>
      <c r="AL556" s="183"/>
      <c r="AM556" s="184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86" t="s">
        <v>31</v>
      </c>
      <c r="AB573" s="186"/>
      <c r="AC573" s="186"/>
    </row>
    <row r="574" spans="1:43" ht="15" customHeight="1">
      <c r="H574" s="76"/>
      <c r="I574" s="76"/>
      <c r="J574" s="76"/>
      <c r="V574" s="17"/>
      <c r="AA574" s="186"/>
      <c r="AB574" s="186"/>
      <c r="AC574" s="186"/>
    </row>
    <row r="575" spans="1:43">
      <c r="B575" s="200" t="s">
        <v>67</v>
      </c>
      <c r="F575" s="199" t="s">
        <v>30</v>
      </c>
      <c r="G575" s="199"/>
      <c r="H575" s="199"/>
      <c r="V575" s="17"/>
    </row>
    <row r="576" spans="1:43">
      <c r="B576" s="200"/>
      <c r="F576" s="199"/>
      <c r="G576" s="199"/>
      <c r="H576" s="199"/>
      <c r="V576" s="17"/>
    </row>
    <row r="577" spans="2:41" ht="26.25" customHeight="1">
      <c r="B577" s="200"/>
      <c r="F577" s="199"/>
      <c r="G577" s="199"/>
      <c r="H577" s="199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87" t="s">
        <v>555</v>
      </c>
      <c r="F578" s="187"/>
      <c r="G578" s="187"/>
      <c r="H578" s="187"/>
      <c r="V578" s="17"/>
      <c r="X578" s="23" t="s">
        <v>32</v>
      </c>
      <c r="Y578" s="20">
        <f>IF(B578="PAGADO",0,C583)</f>
        <v>0</v>
      </c>
      <c r="AA578" s="187" t="s">
        <v>555</v>
      </c>
      <c r="AB578" s="187"/>
      <c r="AC578" s="187"/>
      <c r="AD578" s="18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1099</v>
      </c>
      <c r="AC580" s="3" t="s">
        <v>1100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89" t="str">
        <f>IF(Y583&lt;0,"NO PAGAR","COBRAR'")</f>
        <v>COBRAR'</v>
      </c>
      <c r="Y584" s="18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89" t="str">
        <f>IF(C583&lt;0,"NO PAGAR","COBRAR'")</f>
        <v>COBRAR'</v>
      </c>
      <c r="C585" s="18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80" t="s">
        <v>9</v>
      </c>
      <c r="C586" s="18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0" t="s">
        <v>9</v>
      </c>
      <c r="Y586" s="18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82" t="s">
        <v>7</v>
      </c>
      <c r="F594" s="183"/>
      <c r="G594" s="18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2" t="s">
        <v>7</v>
      </c>
      <c r="AB594" s="183"/>
      <c r="AC594" s="18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1081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82" t="s">
        <v>7</v>
      </c>
      <c r="O596" s="183"/>
      <c r="P596" s="183"/>
      <c r="Q596" s="184"/>
      <c r="R596" s="18">
        <f>SUM(R580:R595)</f>
        <v>0</v>
      </c>
      <c r="S596" s="3"/>
      <c r="V596" s="17"/>
      <c r="X596" s="12"/>
      <c r="Y596" s="10"/>
      <c r="AJ596" s="182" t="s">
        <v>7</v>
      </c>
      <c r="AK596" s="183"/>
      <c r="AL596" s="183"/>
      <c r="AM596" s="18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1080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85" t="s">
        <v>29</v>
      </c>
      <c r="AD614" s="185"/>
      <c r="AE614" s="185"/>
    </row>
    <row r="615" spans="2:41" ht="15" customHeight="1">
      <c r="I615" s="76"/>
      <c r="J615" s="76"/>
      <c r="V615" s="17"/>
      <c r="AC615" s="185"/>
      <c r="AD615" s="185"/>
      <c r="AE615" s="185"/>
    </row>
    <row r="616" spans="2:41" ht="15" customHeight="1">
      <c r="H616" s="76"/>
      <c r="I616" s="76"/>
      <c r="J616" s="76"/>
      <c r="V616" s="17"/>
      <c r="AC616" s="185"/>
      <c r="AD616" s="185"/>
      <c r="AE616" s="185"/>
    </row>
    <row r="617" spans="2:41">
      <c r="B617" s="198" t="s">
        <v>68</v>
      </c>
      <c r="F617" s="199" t="s">
        <v>28</v>
      </c>
      <c r="G617" s="199"/>
      <c r="H617" s="199"/>
      <c r="V617" s="17"/>
    </row>
    <row r="618" spans="2:41">
      <c r="B618" s="198"/>
      <c r="F618" s="199"/>
      <c r="G618" s="199"/>
      <c r="H618" s="199"/>
      <c r="V618" s="17"/>
    </row>
    <row r="619" spans="2:41" ht="26.25" customHeight="1">
      <c r="B619" s="198"/>
      <c r="F619" s="199"/>
      <c r="G619" s="199"/>
      <c r="H619" s="199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87" t="s">
        <v>555</v>
      </c>
      <c r="F620" s="187"/>
      <c r="G620" s="187"/>
      <c r="H620" s="187"/>
      <c r="V620" s="17"/>
      <c r="X620" s="23" t="s">
        <v>32</v>
      </c>
      <c r="Y620" s="20">
        <f>IF(B620="PAGADO",0,C625)</f>
        <v>0</v>
      </c>
      <c r="AA620" s="187" t="s">
        <v>20</v>
      </c>
      <c r="AB620" s="187"/>
      <c r="AC620" s="187"/>
      <c r="AD620" s="18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C647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Y647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1113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88" t="str">
        <f>IF(C625&lt;0,"NO PAGAR","COBRAR")</f>
        <v>COBRAR</v>
      </c>
      <c r="C626" s="18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8" t="str">
        <f>IF(Y625&lt;0,"NO PAGAR","COBRAR")</f>
        <v>COBRAR</v>
      </c>
      <c r="Y626" s="18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80" t="s">
        <v>9</v>
      </c>
      <c r="C627" s="18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0" t="s">
        <v>9</v>
      </c>
      <c r="Y627" s="18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IF(C661&lt;0,"SALDO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14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82" t="s">
        <v>7</v>
      </c>
      <c r="F636" s="183"/>
      <c r="G636" s="18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2" t="s">
        <v>7</v>
      </c>
      <c r="AB636" s="183"/>
      <c r="AC636" s="184"/>
      <c r="AD636" s="5">
        <f>SUM(AD622:AD635)</f>
        <v>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82" t="s">
        <v>7</v>
      </c>
      <c r="O638" s="183"/>
      <c r="P638" s="183"/>
      <c r="Q638" s="184"/>
      <c r="R638" s="18">
        <f>SUM(R622:R637)</f>
        <v>0</v>
      </c>
      <c r="S638" s="3"/>
      <c r="V638" s="17"/>
      <c r="X638" s="12"/>
      <c r="Y638" s="10"/>
      <c r="AJ638" s="182" t="s">
        <v>7</v>
      </c>
      <c r="AK638" s="183"/>
      <c r="AL638" s="183"/>
      <c r="AM638" s="184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1131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2"/>
      <c r="C643" s="10"/>
      <c r="V643" s="17"/>
      <c r="X643" s="12"/>
      <c r="Y643" s="10"/>
    </row>
    <row r="644" spans="1:43">
      <c r="B644" s="12"/>
      <c r="C644" s="10"/>
      <c r="V644" s="17"/>
      <c r="X644" s="12"/>
      <c r="Y644" s="10"/>
    </row>
    <row r="645" spans="1:43">
      <c r="B645" s="12"/>
      <c r="C645" s="10"/>
      <c r="V645" s="17"/>
      <c r="X645" s="12"/>
      <c r="Y645" s="10"/>
    </row>
    <row r="646" spans="1:43">
      <c r="B646" s="11"/>
      <c r="C646" s="10"/>
      <c r="V646" s="17"/>
      <c r="X646" s="11"/>
      <c r="Y646" s="10"/>
    </row>
    <row r="647" spans="1:43">
      <c r="B647" s="15" t="s">
        <v>18</v>
      </c>
      <c r="C647" s="16">
        <f>SUM(C628:C646)</f>
        <v>171.87</v>
      </c>
      <c r="V647" s="17"/>
      <c r="X647" s="15" t="s">
        <v>18</v>
      </c>
      <c r="Y647" s="16">
        <f>SUM(Y628:Y646)</f>
        <v>0</v>
      </c>
    </row>
    <row r="648" spans="1:43">
      <c r="D648" t="s">
        <v>22</v>
      </c>
      <c r="E648" t="s">
        <v>21</v>
      </c>
      <c r="V648" s="17"/>
      <c r="Z648" t="s">
        <v>22</v>
      </c>
      <c r="AA648" t="s">
        <v>21</v>
      </c>
    </row>
    <row r="649" spans="1:43">
      <c r="E649" s="1" t="s">
        <v>19</v>
      </c>
      <c r="V649" s="17"/>
      <c r="AA649" s="1" t="s">
        <v>19</v>
      </c>
    </row>
    <row r="650" spans="1:43">
      <c r="V650" s="17"/>
    </row>
    <row r="651" spans="1:43">
      <c r="V651" s="17"/>
    </row>
    <row r="652" spans="1:43">
      <c r="V652" s="17"/>
    </row>
    <row r="653" spans="1:43">
      <c r="V653" s="17"/>
    </row>
    <row r="654" spans="1:43">
      <c r="V654" s="17"/>
    </row>
    <row r="655" spans="1:43">
      <c r="V655" s="17"/>
    </row>
    <row r="656" spans="1:4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1:4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</row>
    <row r="658" spans="1:4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</row>
    <row r="659" spans="1:43">
      <c r="V659" s="17"/>
    </row>
    <row r="660" spans="1:43" ht="15" customHeight="1">
      <c r="I660" s="76"/>
      <c r="J660" s="76"/>
      <c r="V660" s="17"/>
      <c r="AA660" s="186" t="s">
        <v>31</v>
      </c>
      <c r="AB660" s="186"/>
      <c r="AC660" s="186"/>
    </row>
    <row r="661" spans="1:43" ht="15" customHeight="1">
      <c r="H661" s="76"/>
      <c r="I661" s="76"/>
      <c r="J661" s="76"/>
      <c r="V661" s="17"/>
      <c r="AA661" s="186"/>
      <c r="AB661" s="186"/>
      <c r="AC661" s="186"/>
    </row>
    <row r="662" spans="1:43">
      <c r="B662" s="200" t="s">
        <v>68</v>
      </c>
      <c r="F662" s="199" t="s">
        <v>30</v>
      </c>
      <c r="G662" s="199"/>
      <c r="H662" s="199"/>
      <c r="V662" s="17"/>
    </row>
    <row r="663" spans="1:43">
      <c r="B663" s="200"/>
      <c r="F663" s="199"/>
      <c r="G663" s="199"/>
      <c r="H663" s="199"/>
      <c r="V663" s="17"/>
    </row>
    <row r="664" spans="1:43" ht="26.25" customHeight="1">
      <c r="B664" s="200"/>
      <c r="F664" s="199"/>
      <c r="G664" s="199"/>
      <c r="H664" s="199"/>
      <c r="V664" s="17"/>
      <c r="X664" s="22" t="s">
        <v>68</v>
      </c>
    </row>
    <row r="665" spans="1:43" ht="23.25">
      <c r="B665" s="23" t="s">
        <v>32</v>
      </c>
      <c r="C665" s="20">
        <f>IF(X620="PAGADO",0,C625)</f>
        <v>898.13</v>
      </c>
      <c r="E665" s="187" t="s">
        <v>555</v>
      </c>
      <c r="F665" s="187"/>
      <c r="G665" s="187"/>
      <c r="H665" s="187"/>
      <c r="V665" s="17"/>
      <c r="X665" s="23" t="s">
        <v>32</v>
      </c>
      <c r="Y665" s="20">
        <f>IF(B1465="PAGADO",0,C670)</f>
        <v>898.13</v>
      </c>
      <c r="AA665" s="187" t="s">
        <v>20</v>
      </c>
      <c r="AB665" s="187"/>
      <c r="AC665" s="187"/>
      <c r="AD665" s="187"/>
    </row>
    <row r="666" spans="1:43">
      <c r="B666" s="1" t="s">
        <v>0</v>
      </c>
      <c r="C666" s="19">
        <f>H681</f>
        <v>0</v>
      </c>
      <c r="E666" s="2" t="s">
        <v>1</v>
      </c>
      <c r="F666" s="2" t="s">
        <v>2</v>
      </c>
      <c r="G666" s="2" t="s">
        <v>3</v>
      </c>
      <c r="H666" s="2" t="s">
        <v>4</v>
      </c>
      <c r="N666" s="2" t="s">
        <v>1</v>
      </c>
      <c r="O666" s="2" t="s">
        <v>5</v>
      </c>
      <c r="P666" s="2" t="s">
        <v>4</v>
      </c>
      <c r="Q666" s="2" t="s">
        <v>6</v>
      </c>
      <c r="R666" s="2" t="s">
        <v>7</v>
      </c>
      <c r="S666" s="3"/>
      <c r="V666" s="17"/>
      <c r="X666" s="1" t="s">
        <v>0</v>
      </c>
      <c r="Y666" s="19">
        <f>AD681</f>
        <v>0</v>
      </c>
      <c r="AA666" s="2" t="s">
        <v>1</v>
      </c>
      <c r="AB666" s="2" t="s">
        <v>2</v>
      </c>
      <c r="AC666" s="2" t="s">
        <v>3</v>
      </c>
      <c r="AD666" s="2" t="s">
        <v>4</v>
      </c>
      <c r="AJ666" s="2" t="s">
        <v>1</v>
      </c>
      <c r="AK666" s="2" t="s">
        <v>5</v>
      </c>
      <c r="AL666" s="2" t="s">
        <v>4</v>
      </c>
      <c r="AM666" s="2" t="s">
        <v>6</v>
      </c>
      <c r="AN666" s="2" t="s">
        <v>7</v>
      </c>
      <c r="AO666" s="3"/>
    </row>
    <row r="667" spans="1:43">
      <c r="C667" s="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Y667" s="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1:43">
      <c r="B668" s="1" t="s">
        <v>24</v>
      </c>
      <c r="C668" s="19">
        <f>IF(C665&gt;0,C665+C666,C666)</f>
        <v>898.13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24</v>
      </c>
      <c r="Y668" s="19">
        <f>IF(Y665&gt;0,Y665+Y666,Y666)</f>
        <v>898.13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1:43">
      <c r="B669" s="1" t="s">
        <v>9</v>
      </c>
      <c r="C669" s="20">
        <f>C693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9</v>
      </c>
      <c r="Y669" s="20">
        <f>Y693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1:43">
      <c r="B670" s="6" t="s">
        <v>26</v>
      </c>
      <c r="C670" s="21">
        <f>C668-C669</f>
        <v>898.13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6" t="s">
        <v>27</v>
      </c>
      <c r="Y670" s="21">
        <f>Y668-Y669</f>
        <v>898.13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 ht="16.5" customHeight="1">
      <c r="B671" s="201" t="str">
        <f>IF(C670&lt;0,"NO PAGAR","COBRAR'")</f>
        <v>COBRAR'</v>
      </c>
      <c r="C671" s="201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9" t="str">
        <f>IF(Y670&lt;0,"NO PAGAR","COBRAR'")</f>
        <v>COBRAR'</v>
      </c>
      <c r="Y671" s="189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 ht="15.75" customHeight="1">
      <c r="B672" s="202"/>
      <c r="C672" s="202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6"/>
      <c r="Y672" s="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80" t="s">
        <v>9</v>
      </c>
      <c r="C673" s="18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0" t="s">
        <v>9</v>
      </c>
      <c r="Y673" s="18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IF(Y625&lt;0,"SALDO ADELANTADO","SALDO A FAVOR '")</f>
        <v>SALDO A FAVOR '</v>
      </c>
      <c r="C674" s="10">
        <f>IF(Y625&lt;=0,Y625*-1)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IF(C670&lt;0,"SALDO ADELANTADO","SALDO A FAVOR'")</f>
        <v>SALDO A FAVOR'</v>
      </c>
      <c r="Y674" s="10" t="b">
        <f>IF(C670&lt;=0,C670*-1)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R683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AN683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182" t="s">
        <v>7</v>
      </c>
      <c r="F681" s="183"/>
      <c r="G681" s="184"/>
      <c r="H681" s="5">
        <f>SUM(H667:H680)</f>
        <v>0</v>
      </c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182" t="s">
        <v>7</v>
      </c>
      <c r="AB681" s="183"/>
      <c r="AC681" s="184"/>
      <c r="AD681" s="5">
        <f>SUM(AD667:AD680)</f>
        <v>0</v>
      </c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3"/>
      <c r="F682" s="13"/>
      <c r="G682" s="13"/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3"/>
      <c r="AB682" s="13"/>
      <c r="AC682" s="13"/>
      <c r="AJ682" s="3"/>
      <c r="AK682" s="3"/>
      <c r="AL682" s="3"/>
      <c r="AM682" s="3"/>
      <c r="AN682" s="18"/>
      <c r="AO682" s="3"/>
    </row>
    <row r="683" spans="2:41">
      <c r="B683" s="12"/>
      <c r="C683" s="10"/>
      <c r="N683" s="182" t="s">
        <v>7</v>
      </c>
      <c r="O683" s="183"/>
      <c r="P683" s="183"/>
      <c r="Q683" s="184"/>
      <c r="R683" s="18">
        <f>SUM(R667:R682)</f>
        <v>0</v>
      </c>
      <c r="S683" s="3"/>
      <c r="V683" s="17"/>
      <c r="X683" s="12"/>
      <c r="Y683" s="10"/>
      <c r="AJ683" s="182" t="s">
        <v>7</v>
      </c>
      <c r="AK683" s="183"/>
      <c r="AL683" s="183"/>
      <c r="AM683" s="184"/>
      <c r="AN683" s="18">
        <f>SUM(AN667:AN682)</f>
        <v>0</v>
      </c>
      <c r="AO683" s="3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E686" s="14"/>
      <c r="V686" s="17"/>
      <c r="X686" s="12"/>
      <c r="Y686" s="10"/>
      <c r="AA686" s="14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1"/>
      <c r="C692" s="10"/>
      <c r="V692" s="17"/>
      <c r="X692" s="11"/>
      <c r="Y692" s="10"/>
    </row>
    <row r="693" spans="2:27">
      <c r="B693" s="15" t="s">
        <v>18</v>
      </c>
      <c r="C693" s="16">
        <f>SUM(C674:C692)</f>
        <v>0</v>
      </c>
      <c r="D693" t="s">
        <v>22</v>
      </c>
      <c r="E693" t="s">
        <v>21</v>
      </c>
      <c r="V693" s="17"/>
      <c r="X693" s="15" t="s">
        <v>18</v>
      </c>
      <c r="Y693" s="16">
        <f>SUM(Y674:Y692)</f>
        <v>0</v>
      </c>
      <c r="Z693" t="s">
        <v>22</v>
      </c>
      <c r="AA693" t="s">
        <v>21</v>
      </c>
    </row>
    <row r="694" spans="2:27">
      <c r="E694" s="1" t="s">
        <v>19</v>
      </c>
      <c r="V694" s="17"/>
      <c r="AA694" s="1" t="s">
        <v>19</v>
      </c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  <c r="AC707" s="185" t="s">
        <v>29</v>
      </c>
      <c r="AD707" s="185"/>
      <c r="AE707" s="185"/>
    </row>
    <row r="708" spans="2:41" ht="15" customHeight="1">
      <c r="I708" s="76"/>
      <c r="J708" s="76"/>
      <c r="V708" s="17"/>
      <c r="AC708" s="185"/>
      <c r="AD708" s="185"/>
      <c r="AE708" s="185"/>
    </row>
    <row r="709" spans="2:41" ht="15" customHeight="1">
      <c r="H709" s="76"/>
      <c r="I709" s="76"/>
      <c r="J709" s="76"/>
      <c r="V709" s="17"/>
      <c r="AC709" s="185"/>
      <c r="AD709" s="185"/>
      <c r="AE709" s="185"/>
    </row>
    <row r="710" spans="2:41">
      <c r="B710" s="198" t="s">
        <v>69</v>
      </c>
      <c r="F710" s="199" t="s">
        <v>28</v>
      </c>
      <c r="G710" s="199"/>
      <c r="H710" s="199"/>
      <c r="V710" s="17"/>
    </row>
    <row r="711" spans="2:41">
      <c r="B711" s="198"/>
      <c r="F711" s="199"/>
      <c r="G711" s="199"/>
      <c r="H711" s="199"/>
      <c r="V711" s="17"/>
    </row>
    <row r="712" spans="2:41" ht="26.25" customHeight="1">
      <c r="B712" s="198"/>
      <c r="F712" s="199"/>
      <c r="G712" s="199"/>
      <c r="H712" s="199"/>
      <c r="V712" s="17"/>
      <c r="X712" s="22" t="s">
        <v>69</v>
      </c>
    </row>
    <row r="713" spans="2:41" ht="23.25">
      <c r="B713" s="23" t="s">
        <v>32</v>
      </c>
      <c r="C713" s="20">
        <f>IF(X665="PAGADO",0,Y670)</f>
        <v>898.13</v>
      </c>
      <c r="E713" s="187" t="s">
        <v>555</v>
      </c>
      <c r="F713" s="187"/>
      <c r="G713" s="187"/>
      <c r="H713" s="187"/>
      <c r="V713" s="17"/>
      <c r="X713" s="23" t="s">
        <v>32</v>
      </c>
      <c r="Y713" s="20">
        <f>IF(B713="PAGADO",0,C718)</f>
        <v>898.13</v>
      </c>
      <c r="AA713" s="187" t="s">
        <v>20</v>
      </c>
      <c r="AB713" s="187"/>
      <c r="AC713" s="187"/>
      <c r="AD713" s="187"/>
    </row>
    <row r="714" spans="2:41">
      <c r="B714" s="1" t="s">
        <v>0</v>
      </c>
      <c r="C714" s="19">
        <f>H729</f>
        <v>0</v>
      </c>
      <c r="E714" s="2" t="s">
        <v>1</v>
      </c>
      <c r="F714" s="2" t="s">
        <v>2</v>
      </c>
      <c r="G714" s="2" t="s">
        <v>3</v>
      </c>
      <c r="H714" s="2" t="s">
        <v>4</v>
      </c>
      <c r="N714" s="2" t="s">
        <v>1</v>
      </c>
      <c r="O714" s="2" t="s">
        <v>5</v>
      </c>
      <c r="P714" s="2" t="s">
        <v>4</v>
      </c>
      <c r="Q714" s="2" t="s">
        <v>6</v>
      </c>
      <c r="R714" s="2" t="s">
        <v>7</v>
      </c>
      <c r="S714" s="3"/>
      <c r="V714" s="17"/>
      <c r="X714" s="1" t="s">
        <v>0</v>
      </c>
      <c r="Y714" s="19">
        <f>AD729</f>
        <v>0</v>
      </c>
      <c r="AA714" s="2" t="s">
        <v>1</v>
      </c>
      <c r="AB714" s="2" t="s">
        <v>2</v>
      </c>
      <c r="AC714" s="2" t="s">
        <v>3</v>
      </c>
      <c r="AD714" s="2" t="s">
        <v>4</v>
      </c>
      <c r="AJ714" s="2" t="s">
        <v>1</v>
      </c>
      <c r="AK714" s="2" t="s">
        <v>5</v>
      </c>
      <c r="AL714" s="2" t="s">
        <v>4</v>
      </c>
      <c r="AM714" s="2" t="s">
        <v>6</v>
      </c>
      <c r="AN714" s="2" t="s">
        <v>7</v>
      </c>
      <c r="AO714" s="3"/>
    </row>
    <row r="715" spans="2:41">
      <c r="C715" s="2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Y715" s="2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" t="s">
        <v>24</v>
      </c>
      <c r="C716" s="19">
        <f>IF(C713&gt;0,C713+C714,C714)</f>
        <v>898.13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24</v>
      </c>
      <c r="Y716" s="19">
        <f>IF(Y713&gt;0,Y713+Y714,Y714)</f>
        <v>898.13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" t="s">
        <v>9</v>
      </c>
      <c r="C717" s="20">
        <f>C740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" t="s">
        <v>9</v>
      </c>
      <c r="Y717" s="20">
        <f>Y740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6" t="s">
        <v>25</v>
      </c>
      <c r="C718" s="21">
        <f>C716-C717</f>
        <v>898.13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 t="s">
        <v>8</v>
      </c>
      <c r="Y718" s="21">
        <f>Y716-Y717</f>
        <v>898.13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ht="26.25">
      <c r="B719" s="188" t="str">
        <f>IF(C718&lt;0,"NO PAGAR","COBRAR")</f>
        <v>COBRAR</v>
      </c>
      <c r="C719" s="18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8" t="str">
        <f>IF(Y718&lt;0,"NO PAGAR","COBRAR")</f>
        <v>COBRAR</v>
      </c>
      <c r="Y719" s="18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80" t="s">
        <v>9</v>
      </c>
      <c r="C720" s="18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0" t="s">
        <v>9</v>
      </c>
      <c r="Y720" s="18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IF(C754&lt;0,"SALDO A FAVOR","SALDO ADELANTAD0'")</f>
        <v>SALDO ADELANTAD0'</v>
      </c>
      <c r="C721" s="10" t="b">
        <f>IF(Y665&lt;=0,Y665*-1)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IF(C718&lt;0,"SALDO ADELANTADO","SALDO A FAVOR'")</f>
        <v>SALDO A FAVOR'</v>
      </c>
      <c r="Y721" s="10" t="b">
        <f>IF(C718&lt;=0,C718*-1)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R731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AN731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82" t="s">
        <v>7</v>
      </c>
      <c r="F729" s="183"/>
      <c r="G729" s="184"/>
      <c r="H729" s="5">
        <f>SUM(H715:H728)</f>
        <v>0</v>
      </c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82" t="s">
        <v>7</v>
      </c>
      <c r="AB729" s="183"/>
      <c r="AC729" s="184"/>
      <c r="AD729" s="5">
        <f>SUM(AD715:AD728)</f>
        <v>0</v>
      </c>
      <c r="AJ729" s="3"/>
      <c r="AK729" s="3"/>
      <c r="AL729" s="3"/>
      <c r="AM729" s="3"/>
      <c r="AN729" s="18"/>
      <c r="AO729" s="3"/>
    </row>
    <row r="730" spans="2:41">
      <c r="B730" s="12"/>
      <c r="C730" s="10"/>
      <c r="E730" s="13"/>
      <c r="F730" s="13"/>
      <c r="G730" s="13"/>
      <c r="N730" s="3"/>
      <c r="O730" s="3"/>
      <c r="P730" s="3"/>
      <c r="Q730" s="3"/>
      <c r="R730" s="18"/>
      <c r="S730" s="3"/>
      <c r="V730" s="17"/>
      <c r="X730" s="12"/>
      <c r="Y730" s="10"/>
      <c r="AA730" s="13"/>
      <c r="AB730" s="13"/>
      <c r="AC730" s="13"/>
      <c r="AJ730" s="3"/>
      <c r="AK730" s="3"/>
      <c r="AL730" s="3"/>
      <c r="AM730" s="3"/>
      <c r="AN730" s="18"/>
      <c r="AO730" s="3"/>
    </row>
    <row r="731" spans="2:41">
      <c r="B731" s="12"/>
      <c r="C731" s="10"/>
      <c r="N731" s="182" t="s">
        <v>7</v>
      </c>
      <c r="O731" s="183"/>
      <c r="P731" s="183"/>
      <c r="Q731" s="184"/>
      <c r="R731" s="18">
        <f>SUM(R715:R730)</f>
        <v>0</v>
      </c>
      <c r="S731" s="3"/>
      <c r="V731" s="17"/>
      <c r="X731" s="12"/>
      <c r="Y731" s="10"/>
      <c r="AJ731" s="182" t="s">
        <v>7</v>
      </c>
      <c r="AK731" s="183"/>
      <c r="AL731" s="183"/>
      <c r="AM731" s="184"/>
      <c r="AN731" s="18">
        <f>SUM(AN715:AN730)</f>
        <v>0</v>
      </c>
      <c r="AO731" s="3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E734" s="14"/>
      <c r="V734" s="17"/>
      <c r="X734" s="12"/>
      <c r="Y734" s="10"/>
      <c r="AA734" s="14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V737" s="17"/>
      <c r="X737" s="12"/>
      <c r="Y737" s="10"/>
    </row>
    <row r="738" spans="1:43">
      <c r="B738" s="12"/>
      <c r="C738" s="10"/>
      <c r="V738" s="17"/>
      <c r="X738" s="12"/>
      <c r="Y738" s="10"/>
    </row>
    <row r="739" spans="1:43">
      <c r="B739" s="11"/>
      <c r="C739" s="10"/>
      <c r="V739" s="17"/>
      <c r="X739" s="11"/>
      <c r="Y739" s="10"/>
    </row>
    <row r="740" spans="1:43">
      <c r="B740" s="15" t="s">
        <v>18</v>
      </c>
      <c r="C740" s="16">
        <f>SUM(C721:C739)</f>
        <v>0</v>
      </c>
      <c r="V740" s="17"/>
      <c r="X740" s="15" t="s">
        <v>18</v>
      </c>
      <c r="Y740" s="16">
        <f>SUM(Y721:Y739)</f>
        <v>0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15" customHeight="1">
      <c r="H753" s="76" t="s">
        <v>30</v>
      </c>
      <c r="I753" s="76"/>
      <c r="J753" s="76"/>
      <c r="V753" s="17"/>
      <c r="AA753" s="186" t="s">
        <v>31</v>
      </c>
      <c r="AB753" s="186"/>
      <c r="AC753" s="186"/>
    </row>
    <row r="754" spans="2:41" ht="15" customHeight="1">
      <c r="H754" s="76"/>
      <c r="I754" s="76"/>
      <c r="J754" s="76"/>
      <c r="V754" s="17"/>
      <c r="AA754" s="186"/>
      <c r="AB754" s="186"/>
      <c r="AC754" s="18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3.25">
      <c r="B758" s="23" t="s">
        <v>32</v>
      </c>
      <c r="C758" s="20">
        <f>IF(X713="PAGADO",0,C718)</f>
        <v>898.13</v>
      </c>
      <c r="E758" s="187" t="s">
        <v>555</v>
      </c>
      <c r="F758" s="187"/>
      <c r="G758" s="187"/>
      <c r="H758" s="187"/>
      <c r="V758" s="17"/>
      <c r="X758" s="23" t="s">
        <v>32</v>
      </c>
      <c r="Y758" s="20">
        <f>IF(B1558="PAGADO",0,C763)</f>
        <v>898.13</v>
      </c>
      <c r="AA758" s="187" t="s">
        <v>20</v>
      </c>
      <c r="AB758" s="187"/>
      <c r="AC758" s="187"/>
      <c r="AD758" s="187"/>
    </row>
    <row r="759" spans="2:41">
      <c r="B759" s="1" t="s">
        <v>0</v>
      </c>
      <c r="C759" s="19">
        <f>H774</f>
        <v>0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" t="s">
        <v>24</v>
      </c>
      <c r="C761" s="19">
        <f>IF(C758&gt;0,C758+C759,C759)</f>
        <v>898.13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898.13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C786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898.13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898.13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9" t="str">
        <f>IF(Y763&lt;0,"NO PAGAR","COBRAR'")</f>
        <v>COBRAR'</v>
      </c>
      <c r="Y764" s="18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189" t="str">
        <f>IF(C763&lt;0,"NO PAGAR","COBRAR'")</f>
        <v>COBRAR'</v>
      </c>
      <c r="C765" s="18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80" t="s">
        <v>9</v>
      </c>
      <c r="C766" s="18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0" t="s">
        <v>9</v>
      </c>
      <c r="Y766" s="18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IF(Y718&lt;0,"SALDO ADELANTADO","SALDO A FAVOR '")</f>
        <v>SALDO A FAVOR '</v>
      </c>
      <c r="C767" s="10" t="b">
        <f>IF(Y718&lt;=0,Y718*-1)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82" t="s">
        <v>7</v>
      </c>
      <c r="F774" s="183"/>
      <c r="G774" s="184"/>
      <c r="H774" s="5">
        <f>SUM(H760:H773)</f>
        <v>0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82" t="s">
        <v>7</v>
      </c>
      <c r="AB774" s="183"/>
      <c r="AC774" s="184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82" t="s">
        <v>7</v>
      </c>
      <c r="O776" s="183"/>
      <c r="P776" s="183"/>
      <c r="Q776" s="184"/>
      <c r="R776" s="18">
        <f>SUM(R760:R775)</f>
        <v>0</v>
      </c>
      <c r="S776" s="3"/>
      <c r="V776" s="17"/>
      <c r="X776" s="12"/>
      <c r="Y776" s="10"/>
      <c r="AJ776" s="182" t="s">
        <v>7</v>
      </c>
      <c r="AK776" s="183"/>
      <c r="AL776" s="183"/>
      <c r="AM776" s="184"/>
      <c r="AN776" s="18">
        <f>SUM(AN760:AN775)</f>
        <v>0</v>
      </c>
      <c r="AO776" s="3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E779" s="14"/>
      <c r="V779" s="17"/>
      <c r="X779" s="12"/>
      <c r="Y779" s="10"/>
      <c r="AA779" s="14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31">
      <c r="B785" s="11"/>
      <c r="C785" s="10"/>
      <c r="V785" s="17"/>
      <c r="X785" s="11"/>
      <c r="Y785" s="10"/>
    </row>
    <row r="786" spans="2:31">
      <c r="B786" s="15" t="s">
        <v>18</v>
      </c>
      <c r="C786" s="16">
        <f>SUM(C767:C785)</f>
        <v>0</v>
      </c>
      <c r="D786" t="s">
        <v>22</v>
      </c>
      <c r="E786" t="s">
        <v>21</v>
      </c>
      <c r="V786" s="17"/>
      <c r="X786" s="15" t="s">
        <v>18</v>
      </c>
      <c r="Y786" s="16">
        <f>SUM(Y767:Y785)</f>
        <v>0</v>
      </c>
      <c r="Z786" t="s">
        <v>22</v>
      </c>
      <c r="AA786" t="s">
        <v>21</v>
      </c>
    </row>
    <row r="787" spans="2:31">
      <c r="E787" s="1" t="s">
        <v>19</v>
      </c>
      <c r="V787" s="17"/>
      <c r="AA787" s="1" t="s">
        <v>19</v>
      </c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</row>
    <row r="800" spans="2:31">
      <c r="V800" s="17"/>
      <c r="AC800" s="185" t="s">
        <v>29</v>
      </c>
      <c r="AD800" s="185"/>
      <c r="AE800" s="185"/>
    </row>
    <row r="801" spans="2:41" ht="15" customHeight="1">
      <c r="H801" s="76" t="s">
        <v>28</v>
      </c>
      <c r="I801" s="76"/>
      <c r="J801" s="76"/>
      <c r="V801" s="17"/>
      <c r="AC801" s="185"/>
      <c r="AD801" s="185"/>
      <c r="AE801" s="185"/>
    </row>
    <row r="802" spans="2:41" ht="15" customHeight="1">
      <c r="H802" s="76"/>
      <c r="I802" s="76"/>
      <c r="J802" s="76"/>
      <c r="V802" s="17"/>
      <c r="AC802" s="185"/>
      <c r="AD802" s="185"/>
      <c r="AE802" s="185"/>
    </row>
    <row r="803" spans="2:41">
      <c r="V803" s="17"/>
    </row>
    <row r="804" spans="2:41">
      <c r="V804" s="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32</v>
      </c>
      <c r="C806" s="20">
        <f>IF(X758="PAGADO",0,Y763)</f>
        <v>898.13</v>
      </c>
      <c r="E806" s="187" t="s">
        <v>555</v>
      </c>
      <c r="F806" s="187"/>
      <c r="G806" s="187"/>
      <c r="H806" s="187"/>
      <c r="V806" s="17"/>
      <c r="X806" s="23" t="s">
        <v>32</v>
      </c>
      <c r="Y806" s="20">
        <f>IF(B806="PAGADO",0,C811)</f>
        <v>898.13</v>
      </c>
      <c r="AA806" s="187" t="s">
        <v>20</v>
      </c>
      <c r="AB806" s="187"/>
      <c r="AC806" s="187"/>
      <c r="AD806" s="187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898.13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898.13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C833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898.13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898.13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188" t="str">
        <f>IF(C811&lt;0,"NO PAGAR","COBRAR")</f>
        <v>COBRAR</v>
      </c>
      <c r="C812" s="18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8" t="str">
        <f>IF(Y811&lt;0,"NO PAGAR","COBRAR")</f>
        <v>COBRAR</v>
      </c>
      <c r="Y812" s="18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80" t="s">
        <v>9</v>
      </c>
      <c r="C813" s="18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0" t="s">
        <v>9</v>
      </c>
      <c r="Y813" s="18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IF(C847&lt;0,"SALDO A FAVOR","SALDO ADELANTAD0'")</f>
        <v>SALDO ADELANTAD0'</v>
      </c>
      <c r="C814" s="10" t="b">
        <f>IF(Y758&lt;=0,Y758*-1)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82" t="s">
        <v>7</v>
      </c>
      <c r="F822" s="183"/>
      <c r="G822" s="184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82" t="s">
        <v>7</v>
      </c>
      <c r="AB822" s="183"/>
      <c r="AC822" s="184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82" t="s">
        <v>7</v>
      </c>
      <c r="O824" s="183"/>
      <c r="P824" s="183"/>
      <c r="Q824" s="184"/>
      <c r="R824" s="18">
        <f>SUM(R808:R823)</f>
        <v>0</v>
      </c>
      <c r="S824" s="3"/>
      <c r="V824" s="17"/>
      <c r="X824" s="12"/>
      <c r="Y824" s="10"/>
      <c r="AJ824" s="182" t="s">
        <v>7</v>
      </c>
      <c r="AK824" s="183"/>
      <c r="AL824" s="183"/>
      <c r="AM824" s="184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1:43">
      <c r="B833" s="15" t="s">
        <v>18</v>
      </c>
      <c r="C833" s="16">
        <f>SUM(C814:C832)</f>
        <v>0</v>
      </c>
      <c r="V833" s="17"/>
      <c r="X833" s="15" t="s">
        <v>18</v>
      </c>
      <c r="Y833" s="16">
        <f>SUM(Y814:Y832)</f>
        <v>0</v>
      </c>
    </row>
    <row r="834" spans="1:43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>
      <c r="E835" s="1" t="s">
        <v>19</v>
      </c>
      <c r="V835" s="17"/>
      <c r="AA835" s="1" t="s">
        <v>19</v>
      </c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V845" s="17"/>
    </row>
    <row r="846" spans="1:43" ht="15" customHeight="1">
      <c r="H846" s="76" t="s">
        <v>30</v>
      </c>
      <c r="I846" s="76"/>
      <c r="J846" s="76"/>
      <c r="V846" s="17"/>
      <c r="AA846" s="186" t="s">
        <v>31</v>
      </c>
      <c r="AB846" s="186"/>
      <c r="AC846" s="186"/>
    </row>
    <row r="847" spans="1:43" ht="15" customHeight="1">
      <c r="H847" s="76"/>
      <c r="I847" s="76"/>
      <c r="J847" s="76"/>
      <c r="V847" s="17"/>
      <c r="AA847" s="186"/>
      <c r="AB847" s="186"/>
      <c r="AC847" s="186"/>
    </row>
    <row r="848" spans="1:43">
      <c r="V848" s="17"/>
    </row>
    <row r="849" spans="2:41">
      <c r="V849" s="17"/>
    </row>
    <row r="850" spans="2:41" ht="23.25">
      <c r="B850" s="24" t="s">
        <v>70</v>
      </c>
      <c r="V850" s="17"/>
      <c r="X850" s="22" t="s">
        <v>70</v>
      </c>
    </row>
    <row r="851" spans="2:41" ht="23.25">
      <c r="B851" s="23" t="s">
        <v>32</v>
      </c>
      <c r="C851" s="20">
        <f>IF(X806="PAGADO",0,C811)</f>
        <v>898.13</v>
      </c>
      <c r="E851" s="187" t="s">
        <v>555</v>
      </c>
      <c r="F851" s="187"/>
      <c r="G851" s="187"/>
      <c r="H851" s="187"/>
      <c r="V851" s="17"/>
      <c r="X851" s="23" t="s">
        <v>32</v>
      </c>
      <c r="Y851" s="20">
        <f>IF(B1651="PAGADO",0,C856)</f>
        <v>898.13</v>
      </c>
      <c r="AA851" s="187" t="s">
        <v>20</v>
      </c>
      <c r="AB851" s="187"/>
      <c r="AC851" s="187"/>
      <c r="AD851" s="187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898.13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898.13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C879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26</v>
      </c>
      <c r="C856" s="21">
        <f>C854-C855</f>
        <v>898.13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898.13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89" t="str">
        <f>IF(Y856&lt;0,"NO PAGAR","COBRAR'")</f>
        <v>COBRAR'</v>
      </c>
      <c r="Y857" s="18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189" t="str">
        <f>IF(C856&lt;0,"NO PAGAR","COBRAR'")</f>
        <v>COBRAR'</v>
      </c>
      <c r="C858" s="18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80" t="s">
        <v>9</v>
      </c>
      <c r="C859" s="18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0" t="s">
        <v>9</v>
      </c>
      <c r="Y859" s="18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IF(Y811&lt;0,"SALDO ADELANTADO","SALDO A FAVOR '")</f>
        <v>SALDO A FAVOR '</v>
      </c>
      <c r="C860" s="10" t="b">
        <f>IF(Y811&lt;=0,Y811*-1)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 FAVOR'</v>
      </c>
      <c r="Y860" s="10" t="b">
        <f>IF(C856&lt;=0,C856*-1)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182" t="s">
        <v>7</v>
      </c>
      <c r="F867" s="183"/>
      <c r="G867" s="18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82" t="s">
        <v>7</v>
      </c>
      <c r="AB867" s="183"/>
      <c r="AC867" s="18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82" t="s">
        <v>7</v>
      </c>
      <c r="O869" s="183"/>
      <c r="P869" s="183"/>
      <c r="Q869" s="184"/>
      <c r="R869" s="18">
        <f>SUM(R853:R868)</f>
        <v>0</v>
      </c>
      <c r="S869" s="3"/>
      <c r="V869" s="17"/>
      <c r="X869" s="12"/>
      <c r="Y869" s="10"/>
      <c r="AJ869" s="182" t="s">
        <v>7</v>
      </c>
      <c r="AK869" s="183"/>
      <c r="AL869" s="183"/>
      <c r="AM869" s="18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D879" t="s">
        <v>22</v>
      </c>
      <c r="E879" t="s">
        <v>21</v>
      </c>
      <c r="V879" s="17"/>
      <c r="X879" s="15" t="s">
        <v>18</v>
      </c>
      <c r="Y879" s="16">
        <f>SUM(Y860:Y878)</f>
        <v>0</v>
      </c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</row>
    <row r="894" spans="8:31">
      <c r="V894" s="17"/>
      <c r="AC894" s="185" t="s">
        <v>29</v>
      </c>
      <c r="AD894" s="185"/>
      <c r="AE894" s="185"/>
    </row>
    <row r="895" spans="8:31" ht="15" customHeight="1">
      <c r="H895" s="76" t="s">
        <v>28</v>
      </c>
      <c r="I895" s="76"/>
      <c r="J895" s="76"/>
      <c r="V895" s="17"/>
      <c r="AC895" s="185"/>
      <c r="AD895" s="185"/>
      <c r="AE895" s="185"/>
    </row>
    <row r="896" spans="8:31" ht="15" customHeight="1">
      <c r="H896" s="76"/>
      <c r="I896" s="76"/>
      <c r="J896" s="76"/>
      <c r="V896" s="17"/>
      <c r="AC896" s="185"/>
      <c r="AD896" s="185"/>
      <c r="AE896" s="185"/>
    </row>
    <row r="897" spans="2:41">
      <c r="V897" s="17"/>
    </row>
    <row r="898" spans="2:41">
      <c r="V898" s="17"/>
    </row>
    <row r="899" spans="2:41" ht="23.25">
      <c r="B899" s="22" t="s">
        <v>71</v>
      </c>
      <c r="V899" s="17"/>
      <c r="X899" s="22" t="s">
        <v>71</v>
      </c>
    </row>
    <row r="900" spans="2:41" ht="23.25">
      <c r="B900" s="23" t="s">
        <v>32</v>
      </c>
      <c r="C900" s="20">
        <f>IF(X851="PAGADO",0,Y856)</f>
        <v>898.13</v>
      </c>
      <c r="E900" s="187" t="s">
        <v>555</v>
      </c>
      <c r="F900" s="187"/>
      <c r="G900" s="187"/>
      <c r="H900" s="187"/>
      <c r="V900" s="17"/>
      <c r="X900" s="23" t="s">
        <v>32</v>
      </c>
      <c r="Y900" s="20">
        <f>IF(B900="PAGADO",0,C905)</f>
        <v>898.13</v>
      </c>
      <c r="AA900" s="187" t="s">
        <v>20</v>
      </c>
      <c r="AB900" s="187"/>
      <c r="AC900" s="187"/>
      <c r="AD900" s="187"/>
    </row>
    <row r="901" spans="2:41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24</v>
      </c>
      <c r="C903" s="19">
        <f>IF(C900&gt;0,C900+C901,C901)</f>
        <v>898.13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898.13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9</v>
      </c>
      <c r="C904" s="20">
        <f>C927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6" t="s">
        <v>25</v>
      </c>
      <c r="C905" s="21">
        <f>C903-C904</f>
        <v>898.13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898.13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>
      <c r="B906" s="188" t="str">
        <f>IF(C905&lt;0,"NO PAGAR","COBRAR")</f>
        <v>COBRAR</v>
      </c>
      <c r="C906" s="18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8" t="str">
        <f>IF(Y905&lt;0,"NO PAGAR","COBRAR")</f>
        <v>COBRAR</v>
      </c>
      <c r="Y906" s="18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80" t="s">
        <v>9</v>
      </c>
      <c r="C907" s="181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80" t="s">
        <v>9</v>
      </c>
      <c r="Y907" s="181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IF(C941&lt;0,"SALDO A FAVOR","SALDO ADELANTAD0'")</f>
        <v>SALDO ADELANTAD0'</v>
      </c>
      <c r="C908" s="10" t="b">
        <f>IF(Y856&lt;=0,Y856*-1)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 FAVOR'</v>
      </c>
      <c r="Y908" s="10" t="b">
        <f>IF(C905&lt;=0,C905*-1)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82" t="s">
        <v>7</v>
      </c>
      <c r="F916" s="183"/>
      <c r="G916" s="184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82" t="s">
        <v>7</v>
      </c>
      <c r="AB916" s="183"/>
      <c r="AC916" s="184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>
      <c r="B918" s="12"/>
      <c r="C918" s="10"/>
      <c r="N918" s="182" t="s">
        <v>7</v>
      </c>
      <c r="O918" s="183"/>
      <c r="P918" s="183"/>
      <c r="Q918" s="184"/>
      <c r="R918" s="18">
        <f>SUM(R902:R917)</f>
        <v>0</v>
      </c>
      <c r="S918" s="3"/>
      <c r="V918" s="17"/>
      <c r="X918" s="12"/>
      <c r="Y918" s="10"/>
      <c r="AJ918" s="182" t="s">
        <v>7</v>
      </c>
      <c r="AK918" s="183"/>
      <c r="AL918" s="183"/>
      <c r="AM918" s="184"/>
      <c r="AN918" s="18">
        <f>SUM(AN902:AN917)</f>
        <v>0</v>
      </c>
      <c r="AO918" s="3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E921" s="14"/>
      <c r="V921" s="17"/>
      <c r="X921" s="12"/>
      <c r="Y921" s="10"/>
      <c r="AA921" s="14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0</v>
      </c>
      <c r="V927" s="17"/>
      <c r="X927" s="15" t="s">
        <v>18</v>
      </c>
      <c r="Y927" s="16">
        <f>SUM(Y908:Y926)</f>
        <v>0</v>
      </c>
    </row>
    <row r="928" spans="2:41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>
      <c r="E929" s="1" t="s">
        <v>19</v>
      </c>
      <c r="V929" s="17"/>
      <c r="AA929" s="1" t="s">
        <v>19</v>
      </c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V939" s="17"/>
    </row>
    <row r="940" spans="1:43" ht="15" customHeight="1">
      <c r="H940" s="76" t="s">
        <v>30</v>
      </c>
      <c r="I940" s="76"/>
      <c r="J940" s="76"/>
      <c r="V940" s="17"/>
      <c r="AA940" s="186" t="s">
        <v>31</v>
      </c>
      <c r="AB940" s="186"/>
      <c r="AC940" s="186"/>
    </row>
    <row r="941" spans="1:43" ht="15" customHeight="1">
      <c r="H941" s="76"/>
      <c r="I941" s="76"/>
      <c r="J941" s="76"/>
      <c r="V941" s="17"/>
      <c r="AA941" s="186"/>
      <c r="AB941" s="186"/>
      <c r="AC941" s="186"/>
    </row>
    <row r="942" spans="1:43">
      <c r="V942" s="17"/>
    </row>
    <row r="943" spans="1:43">
      <c r="V943" s="17"/>
    </row>
    <row r="944" spans="1:43" ht="23.25">
      <c r="B944" s="24" t="s">
        <v>73</v>
      </c>
      <c r="V944" s="17"/>
      <c r="X944" s="22" t="s">
        <v>71</v>
      </c>
    </row>
    <row r="945" spans="2:41" ht="23.25">
      <c r="B945" s="23" t="s">
        <v>32</v>
      </c>
      <c r="C945" s="20">
        <f>IF(X900="PAGADO",0,C905)</f>
        <v>898.13</v>
      </c>
      <c r="E945" s="187" t="s">
        <v>555</v>
      </c>
      <c r="F945" s="187"/>
      <c r="G945" s="187"/>
      <c r="H945" s="187"/>
      <c r="V945" s="17"/>
      <c r="X945" s="23" t="s">
        <v>32</v>
      </c>
      <c r="Y945" s="20">
        <f>IF(B1745="PAGADO",0,C950)</f>
        <v>898.13</v>
      </c>
      <c r="AA945" s="187" t="s">
        <v>20</v>
      </c>
      <c r="AB945" s="187"/>
      <c r="AC945" s="187"/>
      <c r="AD945" s="187"/>
    </row>
    <row r="946" spans="2:41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24</v>
      </c>
      <c r="C948" s="19">
        <f>IF(C945&gt;0,C945+C946,C946)</f>
        <v>898.13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898.13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9</v>
      </c>
      <c r="C949" s="20">
        <f>C973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6" t="s">
        <v>26</v>
      </c>
      <c r="C950" s="21">
        <f>C948-C949</f>
        <v>898.13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898.13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9" t="str">
        <f>IF(Y950&lt;0,"NO PAGAR","COBRAR'")</f>
        <v>COBRAR'</v>
      </c>
      <c r="Y951" s="18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189" t="str">
        <f>IF(C950&lt;0,"NO PAGAR","COBRAR'")</f>
        <v>COBRAR'</v>
      </c>
      <c r="C952" s="18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80" t="s">
        <v>9</v>
      </c>
      <c r="C953" s="18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0" t="s">
        <v>9</v>
      </c>
      <c r="Y953" s="18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IF(Y905&lt;0,"SALDO ADELANTADO","SALDO A FAVOR '")</f>
        <v>SALDO A FAVOR '</v>
      </c>
      <c r="C954" s="10" t="b">
        <f>IF(Y905&lt;=0,Y905*-1)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 FAVOR'</v>
      </c>
      <c r="Y954" s="10" t="b">
        <f>IF(C950&lt;=0,C950*-1)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182" t="s">
        <v>7</v>
      </c>
      <c r="F961" s="183"/>
      <c r="G961" s="184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82" t="s">
        <v>7</v>
      </c>
      <c r="AB961" s="183"/>
      <c r="AC961" s="184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>
      <c r="B963" s="12"/>
      <c r="C963" s="10"/>
      <c r="N963" s="182" t="s">
        <v>7</v>
      </c>
      <c r="O963" s="183"/>
      <c r="P963" s="183"/>
      <c r="Q963" s="184"/>
      <c r="R963" s="18">
        <f>SUM(R947:R962)</f>
        <v>0</v>
      </c>
      <c r="S963" s="3"/>
      <c r="V963" s="17"/>
      <c r="X963" s="12"/>
      <c r="Y963" s="10"/>
      <c r="AJ963" s="182" t="s">
        <v>7</v>
      </c>
      <c r="AK963" s="183"/>
      <c r="AL963" s="183"/>
      <c r="AM963" s="184"/>
      <c r="AN963" s="18">
        <f>SUM(AN947:AN962)</f>
        <v>0</v>
      </c>
      <c r="AO963" s="3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E966" s="14"/>
      <c r="V966" s="17"/>
      <c r="X966" s="12"/>
      <c r="Y966" s="10"/>
      <c r="AA966" s="14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D973" t="s">
        <v>22</v>
      </c>
      <c r="E973" t="s">
        <v>21</v>
      </c>
      <c r="V973" s="17"/>
      <c r="X973" s="15" t="s">
        <v>18</v>
      </c>
      <c r="Y973" s="16">
        <f>SUM(Y954:Y972)</f>
        <v>0</v>
      </c>
      <c r="Z973" t="s">
        <v>22</v>
      </c>
      <c r="AA973" t="s">
        <v>21</v>
      </c>
    </row>
    <row r="974" spans="2:41">
      <c r="E974" s="1" t="s">
        <v>19</v>
      </c>
      <c r="V974" s="17"/>
      <c r="AA974" s="1" t="s">
        <v>19</v>
      </c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</row>
    <row r="987" spans="2:31">
      <c r="V987" s="17"/>
      <c r="AC987" s="185" t="s">
        <v>29</v>
      </c>
      <c r="AD987" s="185"/>
      <c r="AE987" s="185"/>
    </row>
    <row r="988" spans="2:31" ht="15" customHeight="1">
      <c r="H988" s="76" t="s">
        <v>28</v>
      </c>
      <c r="I988" s="76"/>
      <c r="J988" s="76"/>
      <c r="V988" s="17"/>
      <c r="AC988" s="185"/>
      <c r="AD988" s="185"/>
      <c r="AE988" s="185"/>
    </row>
    <row r="989" spans="2:31" ht="15" customHeight="1">
      <c r="H989" s="76"/>
      <c r="I989" s="76"/>
      <c r="J989" s="76"/>
      <c r="V989" s="17"/>
      <c r="AC989" s="185"/>
      <c r="AD989" s="185"/>
      <c r="AE989" s="185"/>
    </row>
    <row r="990" spans="2:31">
      <c r="V990" s="17"/>
    </row>
    <row r="991" spans="2:31">
      <c r="V991" s="17"/>
    </row>
    <row r="992" spans="2:31" ht="23.25">
      <c r="B992" s="22" t="s">
        <v>72</v>
      </c>
      <c r="V992" s="17"/>
      <c r="X992" s="22" t="s">
        <v>74</v>
      </c>
    </row>
    <row r="993" spans="2:41" ht="23.25">
      <c r="B993" s="23" t="s">
        <v>32</v>
      </c>
      <c r="C993" s="20">
        <f>IF(X945="PAGADO",0,Y950)</f>
        <v>898.13</v>
      </c>
      <c r="E993" s="187" t="s">
        <v>555</v>
      </c>
      <c r="F993" s="187"/>
      <c r="G993" s="187"/>
      <c r="H993" s="187"/>
      <c r="V993" s="17"/>
      <c r="X993" s="23" t="s">
        <v>32</v>
      </c>
      <c r="Y993" s="20">
        <f>IF(B993="PAGADO",0,C998)</f>
        <v>898.13</v>
      </c>
      <c r="AA993" s="187" t="s">
        <v>20</v>
      </c>
      <c r="AB993" s="187"/>
      <c r="AC993" s="187"/>
      <c r="AD993" s="187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898.13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898.13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C1020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25</v>
      </c>
      <c r="C998" s="21">
        <f>C996-C997</f>
        <v>898.13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898.13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>
      <c r="B999" s="188" t="str">
        <f>IF(C998&lt;0,"NO PAGAR","COBRAR")</f>
        <v>COBRAR</v>
      </c>
      <c r="C999" s="18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8" t="str">
        <f>IF(Y998&lt;0,"NO PAGAR","COBRAR")</f>
        <v>COBRAR</v>
      </c>
      <c r="Y999" s="18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80" t="s">
        <v>9</v>
      </c>
      <c r="C1000" s="18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0" t="s">
        <v>9</v>
      </c>
      <c r="Y1000" s="18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IF(C1034&lt;0,"SALDO A FAVOR","SALDO ADELANTAD0'")</f>
        <v>SALDO ADELANTAD0'</v>
      </c>
      <c r="C1001" s="10" t="b">
        <f>IF(Y945&lt;=0,Y945*-1)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 FAVOR'</v>
      </c>
      <c r="Y1001" s="10" t="b">
        <f>IF(C998&lt;=0,C998*-1)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82" t="s">
        <v>7</v>
      </c>
      <c r="F1009" s="183"/>
      <c r="G1009" s="184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82" t="s">
        <v>7</v>
      </c>
      <c r="AB1009" s="183"/>
      <c r="AC1009" s="184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82" t="s">
        <v>7</v>
      </c>
      <c r="O1011" s="183"/>
      <c r="P1011" s="183"/>
      <c r="Q1011" s="184"/>
      <c r="R1011" s="18">
        <f>SUM(R995:R1010)</f>
        <v>0</v>
      </c>
      <c r="S1011" s="3"/>
      <c r="V1011" s="17"/>
      <c r="X1011" s="12"/>
      <c r="Y1011" s="10"/>
      <c r="AJ1011" s="182" t="s">
        <v>7</v>
      </c>
      <c r="AK1011" s="183"/>
      <c r="AL1011" s="183"/>
      <c r="AM1011" s="184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0</v>
      </c>
      <c r="V1020" s="17"/>
      <c r="X1020" s="15" t="s">
        <v>18</v>
      </c>
      <c r="Y1020" s="16">
        <f>SUM(Y1001:Y1019)</f>
        <v>0</v>
      </c>
    </row>
    <row r="1021" spans="2:41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V1032" s="17"/>
    </row>
    <row r="1033" spans="1:43" ht="15" customHeight="1">
      <c r="H1033" s="76" t="s">
        <v>30</v>
      </c>
      <c r="I1033" s="76"/>
      <c r="J1033" s="76"/>
      <c r="V1033" s="17"/>
      <c r="AA1033" s="186" t="s">
        <v>31</v>
      </c>
      <c r="AB1033" s="186"/>
      <c r="AC1033" s="186"/>
    </row>
    <row r="1034" spans="1:43" ht="15" customHeight="1">
      <c r="H1034" s="76"/>
      <c r="I1034" s="76"/>
      <c r="J1034" s="76"/>
      <c r="V1034" s="17"/>
      <c r="AA1034" s="186"/>
      <c r="AB1034" s="186"/>
      <c r="AC1034" s="186"/>
    </row>
    <row r="1035" spans="1:43">
      <c r="V1035" s="17"/>
    </row>
    <row r="1036" spans="1:43">
      <c r="V1036" s="17"/>
    </row>
    <row r="1037" spans="1:43" ht="23.25">
      <c r="B1037" s="24" t="s">
        <v>72</v>
      </c>
      <c r="V1037" s="17"/>
      <c r="X1037" s="22" t="s">
        <v>72</v>
      </c>
    </row>
    <row r="1038" spans="1:43" ht="23.25">
      <c r="B1038" s="23" t="s">
        <v>32</v>
      </c>
      <c r="C1038" s="20">
        <f>IF(X993="PAGADO",0,C998)</f>
        <v>898.13</v>
      </c>
      <c r="E1038" s="187" t="s">
        <v>555</v>
      </c>
      <c r="F1038" s="187"/>
      <c r="G1038" s="187"/>
      <c r="H1038" s="187"/>
      <c r="V1038" s="17"/>
      <c r="X1038" s="23" t="s">
        <v>32</v>
      </c>
      <c r="Y1038" s="20">
        <f>IF(B1838="PAGADO",0,C1043)</f>
        <v>898.13</v>
      </c>
      <c r="AA1038" s="187" t="s">
        <v>20</v>
      </c>
      <c r="AB1038" s="187"/>
      <c r="AC1038" s="187"/>
      <c r="AD1038" s="187"/>
    </row>
    <row r="1039" spans="1:43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24</v>
      </c>
      <c r="C1041" s="19">
        <f>IF(C1038&gt;0,C1038+C1039,C1039)</f>
        <v>898.13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898.13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9</v>
      </c>
      <c r="C1042" s="20">
        <f>C1066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6" t="s">
        <v>26</v>
      </c>
      <c r="C1043" s="21">
        <f>C1041-C1042</f>
        <v>898.13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898.13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89" t="str">
        <f>IF(Y1043&lt;0,"NO PAGAR","COBRAR'")</f>
        <v>COBRAR'</v>
      </c>
      <c r="Y1044" s="18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189" t="str">
        <f>IF(C1043&lt;0,"NO PAGAR","COBRAR'")</f>
        <v>COBRAR'</v>
      </c>
      <c r="C1045" s="18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80" t="s">
        <v>9</v>
      </c>
      <c r="C1046" s="18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0" t="s">
        <v>9</v>
      </c>
      <c r="Y1046" s="18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IF(Y998&lt;0,"SALDO ADELANTADO","SALDO A FAVOR '")</f>
        <v>SALDO A FAVOR '</v>
      </c>
      <c r="C1047" s="10" t="b">
        <f>IF(Y998&lt;=0,Y998*-1)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 FAVOR'</v>
      </c>
      <c r="Y1047" s="10" t="b">
        <f>IF(C1043&lt;=0,C1043*-1)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182" t="s">
        <v>7</v>
      </c>
      <c r="F1054" s="183"/>
      <c r="G1054" s="184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82" t="s">
        <v>7</v>
      </c>
      <c r="AB1054" s="183"/>
      <c r="AC1054" s="184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N1056" s="182" t="s">
        <v>7</v>
      </c>
      <c r="O1056" s="183"/>
      <c r="P1056" s="183"/>
      <c r="Q1056" s="184"/>
      <c r="R1056" s="18">
        <f>SUM(R1040:R1055)</f>
        <v>0</v>
      </c>
      <c r="S1056" s="3"/>
      <c r="V1056" s="17"/>
      <c r="X1056" s="12"/>
      <c r="Y1056" s="10"/>
      <c r="AJ1056" s="182" t="s">
        <v>7</v>
      </c>
      <c r="AK1056" s="183"/>
      <c r="AL1056" s="183"/>
      <c r="AM1056" s="184"/>
      <c r="AN1056" s="18">
        <f>SUM(AN1040:AN1055)</f>
        <v>0</v>
      </c>
      <c r="AO1056" s="3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E1059" s="14"/>
      <c r="V1059" s="17"/>
      <c r="X1059" s="12"/>
      <c r="Y1059" s="10"/>
      <c r="AA1059" s="14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2"/>
      <c r="C1064" s="10"/>
      <c r="V1064" s="17"/>
      <c r="X1064" s="12"/>
      <c r="Y1064" s="10"/>
    </row>
    <row r="1065" spans="2:27">
      <c r="B1065" s="11"/>
      <c r="C1065" s="10"/>
      <c r="V1065" s="17"/>
      <c r="X1065" s="11"/>
      <c r="Y1065" s="10"/>
    </row>
    <row r="1066" spans="2:27">
      <c r="B1066" s="15" t="s">
        <v>18</v>
      </c>
      <c r="C1066" s="16">
        <f>SUM(C1047:C1065)</f>
        <v>0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0</v>
      </c>
      <c r="Z1066" t="s">
        <v>22</v>
      </c>
      <c r="AA1066" t="s">
        <v>21</v>
      </c>
    </row>
    <row r="1067" spans="2:27">
      <c r="E1067" s="1" t="s">
        <v>19</v>
      </c>
      <c r="V1067" s="17"/>
      <c r="AA1067" s="1" t="s">
        <v>19</v>
      </c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71:Y671"/>
    <mergeCell ref="B673:C673"/>
    <mergeCell ref="X673:Y673"/>
    <mergeCell ref="AA681:AC681"/>
    <mergeCell ref="N683:Q683"/>
    <mergeCell ref="B671:C672"/>
    <mergeCell ref="F617:H619"/>
    <mergeCell ref="N638:Q638"/>
    <mergeCell ref="F710:H712"/>
    <mergeCell ref="B710:B712"/>
    <mergeCell ref="AA660:AC661"/>
    <mergeCell ref="AA665:AD665"/>
    <mergeCell ref="E665:H665"/>
    <mergeCell ref="F662:H664"/>
    <mergeCell ref="B662:B664"/>
    <mergeCell ref="AJ731:AM731"/>
    <mergeCell ref="E729:G729"/>
    <mergeCell ref="AJ683:AM683"/>
    <mergeCell ref="E681:G681"/>
    <mergeCell ref="AC707:AE709"/>
    <mergeCell ref="AA713:AD713"/>
    <mergeCell ref="E713:H713"/>
    <mergeCell ref="B719:C719"/>
    <mergeCell ref="X719:Y719"/>
    <mergeCell ref="AA753:AC754"/>
    <mergeCell ref="AA758:AD758"/>
    <mergeCell ref="E758:H758"/>
    <mergeCell ref="X764:Y764"/>
    <mergeCell ref="B765:C765"/>
    <mergeCell ref="B766:C766"/>
    <mergeCell ref="X766:Y766"/>
    <mergeCell ref="B720:C720"/>
    <mergeCell ref="X720:Y720"/>
    <mergeCell ref="AA729:AC729"/>
    <mergeCell ref="N731:Q731"/>
    <mergeCell ref="E806:H806"/>
    <mergeCell ref="B812:C812"/>
    <mergeCell ref="X812:Y812"/>
    <mergeCell ref="B813:C813"/>
    <mergeCell ref="X813:Y813"/>
    <mergeCell ref="AA822:AC822"/>
    <mergeCell ref="AA774:AC774"/>
    <mergeCell ref="N776:Q776"/>
    <mergeCell ref="AJ776:AM776"/>
    <mergeCell ref="E774:G774"/>
    <mergeCell ref="AC800:AE802"/>
    <mergeCell ref="AA806:AD806"/>
    <mergeCell ref="X857:Y857"/>
    <mergeCell ref="B858:C858"/>
    <mergeCell ref="B859:C859"/>
    <mergeCell ref="X859:Y859"/>
    <mergeCell ref="AA867:AC867"/>
    <mergeCell ref="N869:Q869"/>
    <mergeCell ref="N824:Q824"/>
    <mergeCell ref="AJ824:AM824"/>
    <mergeCell ref="E822:G822"/>
    <mergeCell ref="AA846:AC847"/>
    <mergeCell ref="AA851:AD851"/>
    <mergeCell ref="E851:H851"/>
    <mergeCell ref="AJ918:AM918"/>
    <mergeCell ref="E916:G916"/>
    <mergeCell ref="AJ869:AM869"/>
    <mergeCell ref="E867:G867"/>
    <mergeCell ref="AC894:AE896"/>
    <mergeCell ref="AA900:AD900"/>
    <mergeCell ref="E900:H900"/>
    <mergeCell ref="B906:C906"/>
    <mergeCell ref="X906:Y906"/>
    <mergeCell ref="AA940:AC941"/>
    <mergeCell ref="AA945:AD945"/>
    <mergeCell ref="E945:H945"/>
    <mergeCell ref="X951:Y951"/>
    <mergeCell ref="B952:C952"/>
    <mergeCell ref="B953:C953"/>
    <mergeCell ref="X953:Y953"/>
    <mergeCell ref="B907:C907"/>
    <mergeCell ref="X907:Y907"/>
    <mergeCell ref="AA916:AC916"/>
    <mergeCell ref="N918:Q918"/>
    <mergeCell ref="E993:H993"/>
    <mergeCell ref="B999:C999"/>
    <mergeCell ref="X999:Y999"/>
    <mergeCell ref="B1000:C1000"/>
    <mergeCell ref="X1000:Y1000"/>
    <mergeCell ref="AA1009:AC1009"/>
    <mergeCell ref="AA961:AC961"/>
    <mergeCell ref="N963:Q963"/>
    <mergeCell ref="AJ963:AM963"/>
    <mergeCell ref="E961:G961"/>
    <mergeCell ref="AC987:AE989"/>
    <mergeCell ref="AA993:AD993"/>
    <mergeCell ref="AJ1011:AM1011"/>
    <mergeCell ref="E1009:G1009"/>
    <mergeCell ref="AJ1056:AM1056"/>
    <mergeCell ref="E1054:G1054"/>
    <mergeCell ref="X1044:Y1044"/>
    <mergeCell ref="B1045:C1045"/>
    <mergeCell ref="B1046:C1046"/>
    <mergeCell ref="X1046:Y1046"/>
    <mergeCell ref="AA1054:AC1054"/>
    <mergeCell ref="N1056:Q1056"/>
    <mergeCell ref="N1011:Q1011"/>
    <mergeCell ref="AA1033:AC1034"/>
    <mergeCell ref="AA1038:AD1038"/>
    <mergeCell ref="E1038:H1038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34"/>
  <sheetViews>
    <sheetView topLeftCell="A561" zoomScale="82" zoomScaleNormal="82" workbookViewId="0">
      <selection activeCell="B572" sqref="B572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7" t="s">
        <v>83</v>
      </c>
      <c r="F8" s="187"/>
      <c r="G8" s="187"/>
      <c r="H8" s="187"/>
      <c r="V8" s="17"/>
      <c r="X8" s="23" t="s">
        <v>130</v>
      </c>
      <c r="Y8" s="20">
        <f>IF(B8="PAGADO",0,C13)</f>
        <v>0</v>
      </c>
      <c r="AA8" s="187" t="s">
        <v>20</v>
      </c>
      <c r="AB8" s="187"/>
      <c r="AC8" s="187"/>
      <c r="AD8" s="187"/>
      <c r="AK8" s="197" t="s">
        <v>10</v>
      </c>
      <c r="AL8" s="197"/>
      <c r="AM8" s="19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2" t="s">
        <v>7</v>
      </c>
      <c r="AB24" s="183"/>
      <c r="AC24" s="18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102.65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7" t="s">
        <v>197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83</v>
      </c>
      <c r="AB53" s="187"/>
      <c r="AC53" s="187"/>
      <c r="AD53" s="18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85" t="s">
        <v>29</v>
      </c>
      <c r="AD96" s="185"/>
      <c r="AE96" s="185"/>
    </row>
    <row r="97" spans="2:41">
      <c r="H97" s="186" t="s">
        <v>28</v>
      </c>
      <c r="I97" s="186"/>
      <c r="J97" s="186"/>
      <c r="V97" s="17"/>
      <c r="AC97" s="185"/>
      <c r="AD97" s="185"/>
      <c r="AE97" s="185"/>
    </row>
    <row r="98" spans="2:41">
      <c r="H98" s="186"/>
      <c r="I98" s="186"/>
      <c r="J98" s="186"/>
      <c r="V98" s="17"/>
      <c r="AC98" s="185"/>
      <c r="AD98" s="185"/>
      <c r="AE98" s="18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87" t="s">
        <v>83</v>
      </c>
      <c r="F102" s="187"/>
      <c r="G102" s="187"/>
      <c r="H102" s="187"/>
      <c r="V102" s="17"/>
      <c r="X102" s="23" t="s">
        <v>32</v>
      </c>
      <c r="Y102" s="20">
        <f>IF(B102="PAGADO",0,C107)</f>
        <v>0</v>
      </c>
      <c r="AA102" s="187" t="s">
        <v>20</v>
      </c>
      <c r="AB102" s="187"/>
      <c r="AC102" s="187"/>
      <c r="AD102" s="18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88" t="str">
        <f>IF(C107&lt;0,"NO PAGAR","COBRAR")</f>
        <v>COBRAR</v>
      </c>
      <c r="C108" s="18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88" t="str">
        <f>IF(Y107&lt;0,"NO PAGAR","COBRAR")</f>
        <v>NO PAGAR</v>
      </c>
      <c r="Y108" s="18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80" t="s">
        <v>9</v>
      </c>
      <c r="C109" s="18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0" t="s">
        <v>9</v>
      </c>
      <c r="Y109" s="18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82" t="s">
        <v>7</v>
      </c>
      <c r="F118" s="183"/>
      <c r="G118" s="18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2" t="s">
        <v>7</v>
      </c>
      <c r="AB118" s="183"/>
      <c r="AC118" s="18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82" t="s">
        <v>7</v>
      </c>
      <c r="O120" s="183"/>
      <c r="P120" s="183"/>
      <c r="Q120" s="184"/>
      <c r="R120" s="18">
        <f>SUM(R104:R119)</f>
        <v>0</v>
      </c>
      <c r="S120" s="3"/>
      <c r="V120" s="17"/>
      <c r="X120" s="12"/>
      <c r="Y120" s="10"/>
      <c r="AJ120" s="182" t="s">
        <v>7</v>
      </c>
      <c r="AK120" s="183"/>
      <c r="AL120" s="183"/>
      <c r="AM120" s="18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86" t="s">
        <v>30</v>
      </c>
      <c r="I128" s="186"/>
      <c r="J128" s="186"/>
      <c r="V128" s="17"/>
      <c r="AA128" s="186" t="s">
        <v>31</v>
      </c>
      <c r="AB128" s="186"/>
      <c r="AC128" s="186"/>
    </row>
    <row r="129" spans="2:41">
      <c r="H129" s="186"/>
      <c r="I129" s="186"/>
      <c r="J129" s="186"/>
      <c r="V129" s="17"/>
      <c r="AA129" s="186"/>
      <c r="AB129" s="186"/>
      <c r="AC129" s="18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87" t="s">
        <v>20</v>
      </c>
      <c r="F133" s="187"/>
      <c r="G133" s="187"/>
      <c r="H133" s="187"/>
      <c r="V133" s="17"/>
      <c r="X133" s="23" t="s">
        <v>32</v>
      </c>
      <c r="Y133" s="20">
        <f>IF(B133="PAGADO",0,C138)</f>
        <v>0</v>
      </c>
      <c r="AA133" s="187" t="s">
        <v>20</v>
      </c>
      <c r="AB133" s="187"/>
      <c r="AC133" s="187"/>
      <c r="AD133" s="18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89" t="str">
        <f>IF(Y138&lt;0,"NO PAGAR","COBRAR'")</f>
        <v>COBRAR'</v>
      </c>
      <c r="Y139" s="18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89" t="str">
        <f>IF(C138&lt;0,"NO PAGAR","COBRAR'")</f>
        <v>COBRAR'</v>
      </c>
      <c r="C140" s="18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80" t="s">
        <v>9</v>
      </c>
      <c r="C141" s="18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0" t="s">
        <v>9</v>
      </c>
      <c r="Y141" s="18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82" t="s">
        <v>7</v>
      </c>
      <c r="F149" s="183"/>
      <c r="G149" s="18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2" t="s">
        <v>7</v>
      </c>
      <c r="AB149" s="183"/>
      <c r="AC149" s="18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82" t="s">
        <v>7</v>
      </c>
      <c r="O151" s="183"/>
      <c r="P151" s="183"/>
      <c r="Q151" s="184"/>
      <c r="R151" s="18">
        <f>SUM(R135:R150)</f>
        <v>0</v>
      </c>
      <c r="S151" s="3"/>
      <c r="V151" s="17"/>
      <c r="X151" s="12"/>
      <c r="Y151" s="10"/>
      <c r="AJ151" s="182" t="s">
        <v>7</v>
      </c>
      <c r="AK151" s="183"/>
      <c r="AL151" s="183"/>
      <c r="AM151" s="18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85" t="s">
        <v>29</v>
      </c>
      <c r="AD167" s="185"/>
      <c r="AE167" s="185"/>
    </row>
    <row r="168" spans="2:41">
      <c r="H168" s="186" t="s">
        <v>28</v>
      </c>
      <c r="I168" s="186"/>
      <c r="J168" s="186"/>
      <c r="V168" s="17"/>
      <c r="AC168" s="185"/>
      <c r="AD168" s="185"/>
      <c r="AE168" s="185"/>
    </row>
    <row r="169" spans="2:41">
      <c r="H169" s="186"/>
      <c r="I169" s="186"/>
      <c r="J169" s="186"/>
      <c r="V169" s="17"/>
      <c r="AC169" s="185"/>
      <c r="AD169" s="185"/>
      <c r="AE169" s="18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87" t="s">
        <v>20</v>
      </c>
      <c r="F173" s="187"/>
      <c r="G173" s="187"/>
      <c r="H173" s="187"/>
      <c r="V173" s="17"/>
      <c r="X173" s="23" t="s">
        <v>32</v>
      </c>
      <c r="Y173" s="20">
        <f>IF(B172="PAGADO",0,C177)</f>
        <v>76.029999999999973</v>
      </c>
      <c r="AA173" s="187" t="s">
        <v>435</v>
      </c>
      <c r="AB173" s="187"/>
      <c r="AC173" s="187"/>
      <c r="AD173" s="18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88" t="str">
        <f>IF(C177&lt;0,"NO PAGAR","COBRAR")</f>
        <v>COBRAR</v>
      </c>
      <c r="C178" s="18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80" t="s">
        <v>9</v>
      </c>
      <c r="C179" s="18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88" t="str">
        <f>IF(Y178&lt;0,"NO PAGAR","COBRAR")</f>
        <v>NO PAGAR</v>
      </c>
      <c r="Y179" s="18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0" t="s">
        <v>9</v>
      </c>
      <c r="Y180" s="18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82" t="s">
        <v>7</v>
      </c>
      <c r="F189" s="183"/>
      <c r="G189" s="18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2" t="s">
        <v>7</v>
      </c>
      <c r="AB189" s="183"/>
      <c r="AC189" s="18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82" t="s">
        <v>7</v>
      </c>
      <c r="O191" s="183"/>
      <c r="P191" s="183"/>
      <c r="Q191" s="184"/>
      <c r="R191" s="18">
        <f>SUM(R175:R190)</f>
        <v>0</v>
      </c>
      <c r="S191" s="3"/>
      <c r="V191" s="17"/>
      <c r="X191" s="12"/>
      <c r="Y191" s="10"/>
      <c r="AJ191" s="182" t="s">
        <v>7</v>
      </c>
      <c r="AK191" s="183"/>
      <c r="AL191" s="183"/>
      <c r="AM191" s="18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86" t="s">
        <v>30</v>
      </c>
      <c r="I213" s="186"/>
      <c r="J213" s="186"/>
      <c r="V213" s="17"/>
      <c r="AA213" s="186" t="s">
        <v>31</v>
      </c>
      <c r="AB213" s="186"/>
      <c r="AC213" s="186"/>
    </row>
    <row r="214" spans="1:43">
      <c r="H214" s="186"/>
      <c r="I214" s="186"/>
      <c r="J214" s="186"/>
      <c r="V214" s="17"/>
      <c r="AA214" s="186"/>
      <c r="AB214" s="186"/>
      <c r="AC214" s="18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87" t="s">
        <v>495</v>
      </c>
      <c r="F218" s="187"/>
      <c r="G218" s="187"/>
      <c r="H218" s="187"/>
      <c r="V218" s="17"/>
      <c r="X218" s="23" t="s">
        <v>32</v>
      </c>
      <c r="Y218" s="20">
        <f>IF(B239="PAGADO",0,C222)</f>
        <v>293.27999999999997</v>
      </c>
      <c r="AA218" s="187" t="s">
        <v>532</v>
      </c>
      <c r="AB218" s="187"/>
      <c r="AC218" s="187"/>
      <c r="AD218" s="18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89" t="str">
        <f>IF(C222&lt;0,"NO PAGAR","COBRAR'")</f>
        <v>COBRAR'</v>
      </c>
      <c r="C224" s="18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89" t="str">
        <f>IF(Y223&lt;0,"NO PAGAR","COBRAR'")</f>
        <v>NO PAGAR</v>
      </c>
      <c r="Y224" s="189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80" t="s">
        <v>9</v>
      </c>
      <c r="C225" s="18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0" t="s">
        <v>9</v>
      </c>
      <c r="Y226" s="18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82" t="s">
        <v>7</v>
      </c>
      <c r="F234" s="183"/>
      <c r="G234" s="18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2" t="s">
        <v>7</v>
      </c>
      <c r="AB234" s="183"/>
      <c r="AC234" s="18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82" t="s">
        <v>7</v>
      </c>
      <c r="O236" s="183"/>
      <c r="P236" s="183"/>
      <c r="Q236" s="18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2" t="s">
        <v>7</v>
      </c>
      <c r="AK236" s="183"/>
      <c r="AL236" s="183"/>
      <c r="AM236" s="18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85" t="s">
        <v>29</v>
      </c>
      <c r="AD259" s="185"/>
      <c r="AE259" s="185"/>
    </row>
    <row r="260" spans="2:41">
      <c r="H260" s="186" t="s">
        <v>28</v>
      </c>
      <c r="I260" s="186"/>
      <c r="J260" s="186"/>
      <c r="V260" s="17"/>
      <c r="AC260" s="185"/>
      <c r="AD260" s="185"/>
      <c r="AE260" s="185"/>
    </row>
    <row r="261" spans="2:41">
      <c r="H261" s="186"/>
      <c r="I261" s="186"/>
      <c r="J261" s="186"/>
      <c r="V261" s="17"/>
      <c r="AC261" s="185"/>
      <c r="AD261" s="185"/>
      <c r="AE261" s="18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87" t="s">
        <v>592</v>
      </c>
      <c r="F265" s="187"/>
      <c r="G265" s="187"/>
      <c r="H265" s="187"/>
      <c r="V265" s="17"/>
      <c r="X265" s="23" t="s">
        <v>32</v>
      </c>
      <c r="Y265" s="20">
        <f>IF(B264="PAGADO",0,C269)</f>
        <v>205.25000000000011</v>
      </c>
      <c r="AA265" s="187" t="s">
        <v>435</v>
      </c>
      <c r="AB265" s="187"/>
      <c r="AC265" s="187"/>
      <c r="AD265" s="18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88" t="str">
        <f>IF(C269&lt;0,"NO PAGAR","COBRAR")</f>
        <v>COBRAR</v>
      </c>
      <c r="C270" s="18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0" t="s">
        <v>9</v>
      </c>
      <c r="C271" s="18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88" t="str">
        <f>IF(Y270&lt;0,"NO PAGAR","COBRAR")</f>
        <v>COBRAR</v>
      </c>
      <c r="Y271" s="18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0" t="s">
        <v>9</v>
      </c>
      <c r="Y272" s="18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82" t="s">
        <v>7</v>
      </c>
      <c r="F281" s="183"/>
      <c r="G281" s="18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2" t="s">
        <v>7</v>
      </c>
      <c r="AB281" s="183"/>
      <c r="AC281" s="18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82" t="s">
        <v>7</v>
      </c>
      <c r="O283" s="183"/>
      <c r="P283" s="183"/>
      <c r="Q283" s="184"/>
      <c r="R283" s="18">
        <f>SUM(R267:R282)</f>
        <v>40</v>
      </c>
      <c r="S283" s="3"/>
      <c r="V283" s="17"/>
      <c r="X283" s="12"/>
      <c r="Y283" s="10"/>
      <c r="AJ283" s="182" t="s">
        <v>7</v>
      </c>
      <c r="AK283" s="183"/>
      <c r="AL283" s="183"/>
      <c r="AM283" s="18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86" t="s">
        <v>30</v>
      </c>
      <c r="I305" s="186"/>
      <c r="J305" s="186"/>
      <c r="V305" s="17"/>
      <c r="AA305" s="186" t="s">
        <v>31</v>
      </c>
      <c r="AB305" s="186"/>
      <c r="AC305" s="186"/>
    </row>
    <row r="306" spans="2:41">
      <c r="H306" s="186"/>
      <c r="I306" s="186"/>
      <c r="J306" s="186"/>
      <c r="V306" s="17"/>
      <c r="AA306" s="186"/>
      <c r="AB306" s="186"/>
      <c r="AC306" s="18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87" t="s">
        <v>435</v>
      </c>
      <c r="F310" s="187"/>
      <c r="G310" s="187"/>
      <c r="H310" s="187"/>
      <c r="V310" s="17"/>
      <c r="X310" s="23" t="s">
        <v>32</v>
      </c>
      <c r="Y310" s="20">
        <f>IF(B1034="PAGADO",0,C315)</f>
        <v>-647.71</v>
      </c>
      <c r="AA310" s="187" t="s">
        <v>702</v>
      </c>
      <c r="AB310" s="187"/>
      <c r="AC310" s="187"/>
      <c r="AD310" s="18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89" t="str">
        <f>IF(Y315&lt;0,"NO PAGAR","COBRAR'")</f>
        <v>NO PAGAR</v>
      </c>
      <c r="Y316" s="18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89" t="str">
        <f>IF(C315&lt;0,"NO PAGAR","COBRAR'")</f>
        <v>NO PAGAR</v>
      </c>
      <c r="C317" s="18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0" t="s">
        <v>9</v>
      </c>
      <c r="C318" s="18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0" t="s">
        <v>9</v>
      </c>
      <c r="Y318" s="18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82" t="s">
        <v>7</v>
      </c>
      <c r="F326" s="183"/>
      <c r="G326" s="18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2" t="s">
        <v>7</v>
      </c>
      <c r="AB326" s="183"/>
      <c r="AC326" s="18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82" t="s">
        <v>7</v>
      </c>
      <c r="O328" s="183"/>
      <c r="P328" s="183"/>
      <c r="Q328" s="184"/>
      <c r="R328" s="18">
        <f>SUM(R312:R327)</f>
        <v>2600</v>
      </c>
      <c r="S328" s="3"/>
      <c r="V328" s="17"/>
      <c r="X328" s="12"/>
      <c r="Y328" s="10"/>
      <c r="AJ328" s="182" t="s">
        <v>7</v>
      </c>
      <c r="AK328" s="183"/>
      <c r="AL328" s="183"/>
      <c r="AM328" s="18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86" t="s">
        <v>28</v>
      </c>
      <c r="I345" s="186"/>
      <c r="J345" s="186"/>
      <c r="V345" s="17"/>
    </row>
    <row r="346" spans="2:41">
      <c r="H346" s="186"/>
      <c r="I346" s="186"/>
      <c r="J346" s="186"/>
      <c r="V346" s="17"/>
    </row>
    <row r="347" spans="2:41">
      <c r="V347" s="17"/>
      <c r="X347" s="198" t="s">
        <v>64</v>
      </c>
      <c r="AB347" s="192" t="s">
        <v>29</v>
      </c>
      <c r="AC347" s="192"/>
      <c r="AD347" s="192"/>
    </row>
    <row r="348" spans="2:41">
      <c r="V348" s="17"/>
      <c r="X348" s="198"/>
      <c r="AB348" s="192"/>
      <c r="AC348" s="192"/>
      <c r="AD348" s="192"/>
    </row>
    <row r="349" spans="2:41" ht="23.25">
      <c r="B349" s="22" t="s">
        <v>64</v>
      </c>
      <c r="V349" s="17"/>
      <c r="X349" s="198"/>
      <c r="AB349" s="192"/>
      <c r="AC349" s="192"/>
      <c r="AD349" s="192"/>
    </row>
    <row r="350" spans="2:41" ht="23.25">
      <c r="B350" s="23" t="s">
        <v>32</v>
      </c>
      <c r="C350" s="20">
        <f>IF(X310="PAGADO",0,Y315)</f>
        <v>-785.77</v>
      </c>
      <c r="E350" s="187" t="s">
        <v>435</v>
      </c>
      <c r="F350" s="187"/>
      <c r="G350" s="187"/>
      <c r="H350" s="187"/>
      <c r="V350" s="17"/>
      <c r="X350" s="23" t="s">
        <v>32</v>
      </c>
      <c r="Y350" s="20">
        <f>IF(B350="PAGADO",0,C355)</f>
        <v>-215.76999999999998</v>
      </c>
      <c r="AA350" s="187" t="s">
        <v>702</v>
      </c>
      <c r="AB350" s="187"/>
      <c r="AC350" s="187"/>
      <c r="AD350" s="18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88" t="str">
        <f>IF(C355&lt;0,"NO PAGAR","COBRAR")</f>
        <v>NO PAGAR</v>
      </c>
      <c r="C356" s="18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88" t="str">
        <f>IF(Y355&lt;0,"NO PAGAR","COBRAR")</f>
        <v>COBRAR</v>
      </c>
      <c r="Y356" s="188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80" t="s">
        <v>9</v>
      </c>
      <c r="C357" s="18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0" t="s">
        <v>9</v>
      </c>
      <c r="Y357" s="18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2" t="s">
        <v>7</v>
      </c>
      <c r="AK361" s="183"/>
      <c r="AL361" s="183"/>
      <c r="AM361" s="18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82" t="s">
        <v>7</v>
      </c>
      <c r="F366" s="183"/>
      <c r="G366" s="18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2" t="s">
        <v>7</v>
      </c>
      <c r="AB366" s="183"/>
      <c r="AC366" s="18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82" t="s">
        <v>7</v>
      </c>
      <c r="O368" s="183"/>
      <c r="P368" s="183"/>
      <c r="Q368" s="18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86" t="s">
        <v>30</v>
      </c>
      <c r="I384" s="186"/>
      <c r="J384" s="186"/>
      <c r="V384" s="17"/>
      <c r="AA384" s="186" t="s">
        <v>31</v>
      </c>
      <c r="AB384" s="186"/>
      <c r="AC384" s="186"/>
    </row>
    <row r="385" spans="2:41">
      <c r="H385" s="186"/>
      <c r="I385" s="186"/>
      <c r="J385" s="186"/>
      <c r="V385" s="17"/>
      <c r="AA385" s="186"/>
      <c r="AB385" s="186"/>
      <c r="AC385" s="18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87" t="s">
        <v>778</v>
      </c>
      <c r="F389" s="187"/>
      <c r="G389" s="187"/>
      <c r="H389" s="187"/>
      <c r="V389" s="17"/>
      <c r="X389" s="23" t="s">
        <v>32</v>
      </c>
      <c r="Y389" s="20">
        <f>IF(B1127="PAGADO",0,C394)</f>
        <v>-132.38000000000011</v>
      </c>
      <c r="AA389" s="187" t="s">
        <v>842</v>
      </c>
      <c r="AB389" s="187"/>
      <c r="AC389" s="187"/>
      <c r="AD389" s="18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89" t="str">
        <f>IF(Y394&lt;0,"NO PAGAR","COBRAR'")</f>
        <v>COBRAR'</v>
      </c>
      <c r="Y395" s="18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89" t="str">
        <f>IF(C394&lt;0,"NO PAGAR","COBRAR'")</f>
        <v>NO PAGAR</v>
      </c>
      <c r="C396" s="18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80" t="s">
        <v>9</v>
      </c>
      <c r="C397" s="18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0" t="s">
        <v>9</v>
      </c>
      <c r="Y397" s="18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2" t="s">
        <v>7</v>
      </c>
      <c r="AK399" s="183"/>
      <c r="AL399" s="183"/>
      <c r="AM399" s="18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82" t="s">
        <v>7</v>
      </c>
      <c r="F405" s="183"/>
      <c r="G405" s="18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2" t="s">
        <v>7</v>
      </c>
      <c r="AB405" s="183"/>
      <c r="AC405" s="18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82" t="s">
        <v>7</v>
      </c>
      <c r="O407" s="183"/>
      <c r="P407" s="183"/>
      <c r="Q407" s="18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86" t="s">
        <v>28</v>
      </c>
      <c r="I419" s="186"/>
      <c r="J419" s="186"/>
      <c r="V419" s="17"/>
      <c r="AC419" s="24"/>
      <c r="AD419" s="24"/>
      <c r="AE419" s="24"/>
    </row>
    <row r="420" spans="2:41" ht="15" customHeight="1">
      <c r="H420" s="186"/>
      <c r="I420" s="186"/>
      <c r="J420" s="186"/>
      <c r="V420" s="17"/>
      <c r="AC420" s="24"/>
      <c r="AD420" s="24"/>
      <c r="AE420" s="24"/>
    </row>
    <row r="421" spans="2:41" ht="23.25">
      <c r="V421" s="17"/>
      <c r="AB421" s="185" t="s">
        <v>29</v>
      </c>
      <c r="AC421" s="18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87" t="s">
        <v>778</v>
      </c>
      <c r="F424" s="187"/>
      <c r="G424" s="187"/>
      <c r="H424" s="187"/>
      <c r="V424" s="17"/>
      <c r="X424" s="23" t="s">
        <v>32</v>
      </c>
      <c r="Y424" s="20">
        <f>IF(B424="PAGADO",0,C429)</f>
        <v>233.90999999999997</v>
      </c>
      <c r="AA424" s="187" t="s">
        <v>435</v>
      </c>
      <c r="AB424" s="187"/>
      <c r="AC424" s="187"/>
      <c r="AD424" s="18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88" t="str">
        <f>IF(C429&lt;0,"NO PAGAR","COBRAR")</f>
        <v>COBRAR</v>
      </c>
      <c r="C430" s="18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88" t="str">
        <f>IF(Y429&lt;0,"NO PAGAR","COBRAR")</f>
        <v>COBRAR</v>
      </c>
      <c r="Y430" s="18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80" t="s">
        <v>9</v>
      </c>
      <c r="C431" s="18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0" t="s">
        <v>9</v>
      </c>
      <c r="Y431" s="18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2" t="s">
        <v>7</v>
      </c>
      <c r="AK439" s="183"/>
      <c r="AL439" s="183"/>
      <c r="AM439" s="18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82" t="s">
        <v>7</v>
      </c>
      <c r="F440" s="183"/>
      <c r="G440" s="18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2" t="s">
        <v>7</v>
      </c>
      <c r="AB440" s="183"/>
      <c r="AC440" s="18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82" t="s">
        <v>7</v>
      </c>
      <c r="O442" s="183"/>
      <c r="P442" s="183"/>
      <c r="Q442" s="18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86" t="s">
        <v>30</v>
      </c>
      <c r="I459" s="186"/>
      <c r="J459" s="186"/>
      <c r="V459" s="17"/>
      <c r="AA459" s="186" t="s">
        <v>31</v>
      </c>
      <c r="AB459" s="186"/>
      <c r="AC459" s="186"/>
    </row>
    <row r="460" spans="1:43">
      <c r="H460" s="186"/>
      <c r="I460" s="186"/>
      <c r="J460" s="186"/>
      <c r="V460" s="17"/>
      <c r="AA460" s="186"/>
      <c r="AB460" s="186"/>
      <c r="AC460" s="18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87" t="s">
        <v>778</v>
      </c>
      <c r="F464" s="187"/>
      <c r="G464" s="187"/>
      <c r="H464" s="187"/>
      <c r="V464" s="17"/>
      <c r="X464" s="23" t="s">
        <v>32</v>
      </c>
      <c r="Y464" s="20">
        <f>IF(B464="PAGADO",0,C469)</f>
        <v>0</v>
      </c>
      <c r="AA464" s="187" t="s">
        <v>435</v>
      </c>
      <c r="AB464" s="187"/>
      <c r="AC464" s="187"/>
      <c r="AD464" s="18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89" t="str">
        <f>IF(Y469&lt;0,"NO PAGAR","COBRAR'")</f>
        <v>COBRAR'</v>
      </c>
      <c r="Y470" s="18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89" t="str">
        <f>IF(C469&lt;0,"NO PAGAR","COBRAR'")</f>
        <v>COBRAR'</v>
      </c>
      <c r="C471" s="18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80" t="s">
        <v>9</v>
      </c>
      <c r="C472" s="18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0" t="s">
        <v>9</v>
      </c>
      <c r="Y472" s="18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82" t="s">
        <v>7</v>
      </c>
      <c r="F480" s="183"/>
      <c r="G480" s="18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2" t="s">
        <v>7</v>
      </c>
      <c r="AB480" s="183"/>
      <c r="AC480" s="18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82" t="s">
        <v>7</v>
      </c>
      <c r="O482" s="183"/>
      <c r="P482" s="183"/>
      <c r="Q482" s="184"/>
      <c r="R482" s="18">
        <f>SUM(R466:R481)</f>
        <v>25</v>
      </c>
      <c r="S482" s="3"/>
      <c r="V482" s="17"/>
      <c r="X482" s="12"/>
      <c r="Y482" s="10"/>
      <c r="AJ482" s="182" t="s">
        <v>7</v>
      </c>
      <c r="AK482" s="183"/>
      <c r="AL482" s="183"/>
      <c r="AM482" s="18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85" t="s">
        <v>29</v>
      </c>
      <c r="AD491" s="185"/>
      <c r="AE491" s="185"/>
    </row>
    <row r="492" spans="2:42">
      <c r="H492" s="186" t="s">
        <v>28</v>
      </c>
      <c r="I492" s="186"/>
      <c r="J492" s="186"/>
      <c r="V492" s="17"/>
      <c r="AC492" s="185"/>
      <c r="AD492" s="185"/>
      <c r="AE492" s="185"/>
    </row>
    <row r="493" spans="2:42">
      <c r="H493" s="186"/>
      <c r="I493" s="186"/>
      <c r="J493" s="186"/>
      <c r="V493" s="17"/>
      <c r="AC493" s="185"/>
      <c r="AD493" s="185"/>
      <c r="AE493" s="18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87" t="s">
        <v>778</v>
      </c>
      <c r="F497" s="187"/>
      <c r="G497" s="187"/>
      <c r="H497" s="187"/>
      <c r="V497" s="17"/>
      <c r="X497" s="23" t="s">
        <v>32</v>
      </c>
      <c r="Y497" s="20">
        <f>IF(B497="PAGADO",0,C502)</f>
        <v>-76.500000000000227</v>
      </c>
      <c r="AA497" s="187" t="s">
        <v>532</v>
      </c>
      <c r="AB497" s="187"/>
      <c r="AC497" s="187"/>
      <c r="AD497" s="18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88" t="str">
        <f>IF(C502&lt;0,"NO PAGAR","COBRAR")</f>
        <v>NO PAGAR</v>
      </c>
      <c r="C503" s="18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88" t="str">
        <f>IF(Y502&lt;0,"NO PAGAR","COBRAR")</f>
        <v>COBRAR</v>
      </c>
      <c r="Y503" s="18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80" t="s">
        <v>9</v>
      </c>
      <c r="C504" s="18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0" t="s">
        <v>9</v>
      </c>
      <c r="Y504" s="18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1027</v>
      </c>
      <c r="C513" s="10">
        <v>183.51</v>
      </c>
      <c r="E513" s="182" t="s">
        <v>7</v>
      </c>
      <c r="F513" s="183"/>
      <c r="G513" s="18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2" t="s">
        <v>7</v>
      </c>
      <c r="AB513" s="183"/>
      <c r="AC513" s="18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82" t="s">
        <v>7</v>
      </c>
      <c r="O515" s="183"/>
      <c r="P515" s="183"/>
      <c r="Q515" s="184"/>
      <c r="R515" s="18">
        <f>SUM(R499:R514)</f>
        <v>1250.68</v>
      </c>
      <c r="S515" s="3"/>
      <c r="V515" s="17"/>
      <c r="X515" s="12"/>
      <c r="Y515" s="10"/>
      <c r="AJ515" s="182" t="s">
        <v>7</v>
      </c>
      <c r="AK515" s="183"/>
      <c r="AL515" s="183"/>
      <c r="AM515" s="184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86" t="s">
        <v>30</v>
      </c>
      <c r="I533" s="186"/>
      <c r="J533" s="186"/>
      <c r="V533" s="17"/>
      <c r="AA533" s="186" t="s">
        <v>31</v>
      </c>
      <c r="AB533" s="186"/>
      <c r="AC533" s="186"/>
    </row>
    <row r="534" spans="1:43">
      <c r="H534" s="186"/>
      <c r="I534" s="186"/>
      <c r="J534" s="186"/>
      <c r="V534" s="17"/>
      <c r="AA534" s="186"/>
      <c r="AB534" s="186"/>
      <c r="AC534" s="18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87" t="s">
        <v>435</v>
      </c>
      <c r="F538" s="187"/>
      <c r="G538" s="187"/>
      <c r="H538" s="187"/>
      <c r="V538" s="17"/>
      <c r="X538" s="23" t="s">
        <v>32</v>
      </c>
      <c r="Y538" s="20">
        <f>IF(B538="PAGADO",0,C543)</f>
        <v>0</v>
      </c>
      <c r="AA538" s="187" t="s">
        <v>435</v>
      </c>
      <c r="AB538" s="187"/>
      <c r="AC538" s="187"/>
      <c r="AD538" s="18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1101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9" t="str">
        <f>IF(Y543&lt;0,"NO PAGAR","COBRAR'")</f>
        <v>COBRAR'</v>
      </c>
      <c r="Y544" s="18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89" t="str">
        <f>IF(C543&lt;0,"NO PAGAR","COBRAR'")</f>
        <v>COBRAR'</v>
      </c>
      <c r="C545" s="18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80" t="s">
        <v>9</v>
      </c>
      <c r="C546" s="18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0" t="s">
        <v>9</v>
      </c>
      <c r="Y546" s="18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82" t="s">
        <v>7</v>
      </c>
      <c r="F554" s="183"/>
      <c r="G554" s="18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2" t="s">
        <v>7</v>
      </c>
      <c r="AB554" s="183"/>
      <c r="AC554" s="18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1081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2" t="s">
        <v>7</v>
      </c>
      <c r="O556" s="183"/>
      <c r="P556" s="183"/>
      <c r="Q556" s="184"/>
      <c r="R556" s="18">
        <f>SUM(R540:R555)</f>
        <v>0</v>
      </c>
      <c r="S556" s="3"/>
      <c r="V556" s="17"/>
      <c r="X556" s="12"/>
      <c r="Y556" s="10"/>
      <c r="AJ556" s="182" t="s">
        <v>7</v>
      </c>
      <c r="AK556" s="183"/>
      <c r="AL556" s="183"/>
      <c r="AM556" s="184"/>
      <c r="AN556" s="18">
        <f>SUM(AN540:AN555)</f>
        <v>0</v>
      </c>
      <c r="AO556" s="3"/>
    </row>
    <row r="557" spans="2:41" ht="15.75" thickBot="1">
      <c r="B557" s="12"/>
      <c r="C557" s="10"/>
      <c r="N557" t="s">
        <v>1080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1080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85" t="s">
        <v>29</v>
      </c>
      <c r="AD565" s="185"/>
      <c r="AE565" s="185"/>
    </row>
    <row r="566" spans="2:41">
      <c r="H566" s="186" t="s">
        <v>28</v>
      </c>
      <c r="I566" s="186"/>
      <c r="J566" s="186"/>
      <c r="V566" s="17"/>
      <c r="AC566" s="185"/>
      <c r="AD566" s="185"/>
      <c r="AE566" s="185"/>
    </row>
    <row r="567" spans="2:41">
      <c r="H567" s="186"/>
      <c r="I567" s="186"/>
      <c r="J567" s="186"/>
      <c r="V567" s="17"/>
      <c r="AC567" s="185"/>
      <c r="AD567" s="185"/>
      <c r="AE567" s="18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87" t="s">
        <v>20</v>
      </c>
      <c r="F571" s="187"/>
      <c r="G571" s="187"/>
      <c r="H571" s="187"/>
      <c r="V571" s="17"/>
      <c r="X571" s="23" t="s">
        <v>32</v>
      </c>
      <c r="Y571" s="20">
        <f>IF(B571="PAGADO",0,C576)</f>
        <v>0</v>
      </c>
      <c r="AA571" s="187" t="s">
        <v>20</v>
      </c>
      <c r="AB571" s="187"/>
      <c r="AC571" s="187"/>
      <c r="AD571" s="18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1134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88" t="str">
        <f>IF(C576&lt;0,"NO PAGAR","COBRAR")</f>
        <v>COBRAR</v>
      </c>
      <c r="C577" s="18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8" t="str">
        <f>IF(Y576&lt;0,"NO PAGAR","COBRAR")</f>
        <v>COBRAR</v>
      </c>
      <c r="Y577" s="18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80" t="s">
        <v>9</v>
      </c>
      <c r="C578" s="18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0" t="s">
        <v>9</v>
      </c>
      <c r="Y578" s="18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14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82" t="s">
        <v>7</v>
      </c>
      <c r="F587" s="183"/>
      <c r="G587" s="18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2" t="s">
        <v>7</v>
      </c>
      <c r="AB587" s="183"/>
      <c r="AC587" s="18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82" t="s">
        <v>7</v>
      </c>
      <c r="O589" s="183"/>
      <c r="P589" s="183"/>
      <c r="Q589" s="184"/>
      <c r="R589" s="18">
        <f>SUM(R573:R588)</f>
        <v>0</v>
      </c>
      <c r="S589" s="3"/>
      <c r="V589" s="17"/>
      <c r="X589" s="12"/>
      <c r="Y589" s="10"/>
      <c r="AJ589" s="182" t="s">
        <v>7</v>
      </c>
      <c r="AK589" s="183"/>
      <c r="AL589" s="183"/>
      <c r="AM589" s="184"/>
      <c r="AN589" s="18">
        <f>SUM(AN573:AN588)</f>
        <v>0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0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86" t="s">
        <v>30</v>
      </c>
      <c r="I611" s="186"/>
      <c r="J611" s="186"/>
      <c r="V611" s="17"/>
      <c r="AA611" s="186" t="s">
        <v>31</v>
      </c>
      <c r="AB611" s="186"/>
      <c r="AC611" s="186"/>
    </row>
    <row r="612" spans="1:43">
      <c r="H612" s="186"/>
      <c r="I612" s="186"/>
      <c r="J612" s="186"/>
      <c r="V612" s="17"/>
      <c r="AA612" s="186"/>
      <c r="AB612" s="186"/>
      <c r="AC612" s="18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32</v>
      </c>
      <c r="C616" s="20">
        <f>IF(X571="PAGADO",0,C576)</f>
        <v>1683.66</v>
      </c>
      <c r="E616" s="187" t="s">
        <v>20</v>
      </c>
      <c r="F616" s="187"/>
      <c r="G616" s="187"/>
      <c r="H616" s="187"/>
      <c r="V616" s="17"/>
      <c r="X616" s="23" t="s">
        <v>32</v>
      </c>
      <c r="Y616" s="20">
        <f>IF(B1416="PAGADO",0,C621)</f>
        <v>1683.66</v>
      </c>
      <c r="AA616" s="187" t="s">
        <v>20</v>
      </c>
      <c r="AB616" s="187"/>
      <c r="AC616" s="187"/>
      <c r="AD616" s="187"/>
    </row>
    <row r="617" spans="1:43">
      <c r="B617" s="1" t="s">
        <v>0</v>
      </c>
      <c r="C617" s="19">
        <f>H632</f>
        <v>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Y618" s="2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1:43">
      <c r="B619" s="1" t="s">
        <v>24</v>
      </c>
      <c r="C619" s="19">
        <f>IF(C616&gt;0,C616+C617,C617)</f>
        <v>1683.66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1683.66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C644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1683.66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1683.66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89" t="str">
        <f>IF(Y621&lt;0,"NO PAGAR","COBRAR'")</f>
        <v>COBRAR'</v>
      </c>
      <c r="Y622" s="18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89" t="str">
        <f>IF(C621&lt;0,"NO PAGAR","COBRAR'")</f>
        <v>COBRAR'</v>
      </c>
      <c r="C623" s="18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80" t="s">
        <v>9</v>
      </c>
      <c r="C624" s="18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0" t="s">
        <v>9</v>
      </c>
      <c r="Y624" s="18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9" t="str">
        <f>IF(Y576&lt;0,"SALDO ADELANTADO","SALDO A FAVOR '")</f>
        <v>SALDO A FAVOR '</v>
      </c>
      <c r="C625" s="10">
        <f>IF(Y576&lt;=0,Y576*-1)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16</v>
      </c>
      <c r="C632" s="10"/>
      <c r="E632" s="182" t="s">
        <v>7</v>
      </c>
      <c r="F632" s="183"/>
      <c r="G632" s="184"/>
      <c r="H632" s="5">
        <f>SUM(H618:H631)</f>
        <v>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2" t="s">
        <v>7</v>
      </c>
      <c r="AB632" s="183"/>
      <c r="AC632" s="184"/>
      <c r="AD632" s="5">
        <f>SUM(AD618:AD631)</f>
        <v>0</v>
      </c>
      <c r="AJ632" s="3"/>
      <c r="AK632" s="3"/>
      <c r="AL632" s="3"/>
      <c r="AM632" s="3"/>
      <c r="AN632" s="18"/>
      <c r="AO632" s="3"/>
    </row>
    <row r="633" spans="2:41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1">
      <c r="B634" s="12"/>
      <c r="C634" s="10"/>
      <c r="N634" s="182" t="s">
        <v>7</v>
      </c>
      <c r="O634" s="183"/>
      <c r="P634" s="183"/>
      <c r="Q634" s="184"/>
      <c r="R634" s="18">
        <f>SUM(R618:R633)</f>
        <v>0</v>
      </c>
      <c r="S634" s="3"/>
      <c r="V634" s="17"/>
      <c r="X634" s="12"/>
      <c r="Y634" s="10"/>
      <c r="AJ634" s="182" t="s">
        <v>7</v>
      </c>
      <c r="AK634" s="183"/>
      <c r="AL634" s="183"/>
      <c r="AM634" s="184"/>
      <c r="AN634" s="18">
        <f>SUM(AN618:AN633)</f>
        <v>0</v>
      </c>
      <c r="AO634" s="3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E637" s="14"/>
      <c r="V637" s="17"/>
      <c r="X637" s="12"/>
      <c r="Y637" s="10"/>
      <c r="AA637" s="14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1"/>
      <c r="C643" s="10"/>
      <c r="V643" s="17"/>
      <c r="X643" s="11"/>
      <c r="Y643" s="10"/>
    </row>
    <row r="644" spans="2:27">
      <c r="B644" s="15" t="s">
        <v>18</v>
      </c>
      <c r="C644" s="16">
        <f>SUM(C625:C643)</f>
        <v>0</v>
      </c>
      <c r="D644" t="s">
        <v>22</v>
      </c>
      <c r="E644" t="s">
        <v>21</v>
      </c>
      <c r="V644" s="17"/>
      <c r="X644" s="15" t="s">
        <v>18</v>
      </c>
      <c r="Y644" s="16">
        <f>SUM(Y625:Y643)</f>
        <v>0</v>
      </c>
      <c r="Z644" t="s">
        <v>22</v>
      </c>
      <c r="AA644" t="s">
        <v>21</v>
      </c>
    </row>
    <row r="645" spans="2:27">
      <c r="E645" s="1" t="s">
        <v>19</v>
      </c>
      <c r="V645" s="17"/>
      <c r="AA645" s="1" t="s">
        <v>19</v>
      </c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  <c r="AC658" s="185" t="s">
        <v>29</v>
      </c>
      <c r="AD658" s="185"/>
      <c r="AE658" s="185"/>
    </row>
    <row r="659" spans="2:41">
      <c r="H659" s="186" t="s">
        <v>28</v>
      </c>
      <c r="I659" s="186"/>
      <c r="J659" s="186"/>
      <c r="V659" s="17"/>
      <c r="AC659" s="185"/>
      <c r="AD659" s="185"/>
      <c r="AE659" s="185"/>
    </row>
    <row r="660" spans="2:41">
      <c r="H660" s="186"/>
      <c r="I660" s="186"/>
      <c r="J660" s="186"/>
      <c r="V660" s="17"/>
      <c r="AC660" s="185"/>
      <c r="AD660" s="185"/>
      <c r="AE660" s="185"/>
    </row>
    <row r="661" spans="2:41">
      <c r="V661" s="17"/>
    </row>
    <row r="662" spans="2:41">
      <c r="V662" s="17"/>
    </row>
    <row r="663" spans="2:41" ht="23.25">
      <c r="B663" s="22" t="s">
        <v>69</v>
      </c>
      <c r="V663" s="17"/>
      <c r="X663" s="22" t="s">
        <v>69</v>
      </c>
    </row>
    <row r="664" spans="2:41" ht="23.25">
      <c r="B664" s="23" t="s">
        <v>32</v>
      </c>
      <c r="C664" s="20">
        <f>IF(X616="PAGADO",0,Y621)</f>
        <v>1683.66</v>
      </c>
      <c r="E664" s="187" t="s">
        <v>20</v>
      </c>
      <c r="F664" s="187"/>
      <c r="G664" s="187"/>
      <c r="H664" s="187"/>
      <c r="V664" s="17"/>
      <c r="X664" s="23" t="s">
        <v>32</v>
      </c>
      <c r="Y664" s="20">
        <f>IF(B664="PAGADO",0,C669)</f>
        <v>1683.66</v>
      </c>
      <c r="AA664" s="187" t="s">
        <v>20</v>
      </c>
      <c r="AB664" s="187"/>
      <c r="AC664" s="187"/>
      <c r="AD664" s="187"/>
    </row>
    <row r="665" spans="2:41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24</v>
      </c>
      <c r="C667" s="19">
        <f>IF(C664&gt;0,C664+C665,C665)</f>
        <v>1683.66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1683.66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6" t="s">
        <v>25</v>
      </c>
      <c r="C669" s="21">
        <f>C667-C668</f>
        <v>1683.66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1683.66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>
      <c r="B670" s="188" t="str">
        <f>IF(C669&lt;0,"NO PAGAR","COBRAR")</f>
        <v>COBRAR</v>
      </c>
      <c r="C670" s="188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88" t="str">
        <f>IF(Y669&lt;0,"NO PAGAR","COBRAR")</f>
        <v>COBRAR</v>
      </c>
      <c r="Y670" s="188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80" t="s">
        <v>9</v>
      </c>
      <c r="C671" s="181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0" t="s">
        <v>9</v>
      </c>
      <c r="Y671" s="181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IF(C705&lt;0,"SALDO A FAVOR","SALDO ADELANTAD0'")</f>
        <v>SALDO ADELANTAD0'</v>
      </c>
      <c r="C672" s="10" t="b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 t="b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82" t="s">
        <v>7</v>
      </c>
      <c r="F680" s="183"/>
      <c r="G680" s="184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82" t="s">
        <v>7</v>
      </c>
      <c r="AB680" s="183"/>
      <c r="AC680" s="184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82" t="s">
        <v>7</v>
      </c>
      <c r="O682" s="183"/>
      <c r="P682" s="183"/>
      <c r="Q682" s="184"/>
      <c r="R682" s="18">
        <f>SUM(R666:R681)</f>
        <v>0</v>
      </c>
      <c r="S682" s="3"/>
      <c r="V682" s="17"/>
      <c r="X682" s="12"/>
      <c r="Y682" s="10"/>
      <c r="AJ682" s="182" t="s">
        <v>7</v>
      </c>
      <c r="AK682" s="183"/>
      <c r="AL682" s="183"/>
      <c r="AM682" s="184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1"/>
      <c r="C690" s="10"/>
      <c r="V690" s="17"/>
      <c r="X690" s="11"/>
      <c r="Y690" s="10"/>
    </row>
    <row r="691" spans="1:43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>
      <c r="E693" s="1" t="s">
        <v>19</v>
      </c>
      <c r="V693" s="17"/>
      <c r="AA693" s="1" t="s">
        <v>19</v>
      </c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V703" s="17"/>
    </row>
    <row r="704" spans="1:43">
      <c r="H704" s="186" t="s">
        <v>30</v>
      </c>
      <c r="I704" s="186"/>
      <c r="J704" s="186"/>
      <c r="V704" s="17"/>
      <c r="AA704" s="186" t="s">
        <v>31</v>
      </c>
      <c r="AB704" s="186"/>
      <c r="AC704" s="186"/>
    </row>
    <row r="705" spans="2:41">
      <c r="H705" s="186"/>
      <c r="I705" s="186"/>
      <c r="J705" s="186"/>
      <c r="V705" s="17"/>
      <c r="AA705" s="186"/>
      <c r="AB705" s="186"/>
      <c r="AC705" s="186"/>
    </row>
    <row r="706" spans="2:41">
      <c r="V706" s="17"/>
    </row>
    <row r="707" spans="2:41">
      <c r="V707" s="17"/>
    </row>
    <row r="708" spans="2:41" ht="23.25">
      <c r="B708" s="24" t="s">
        <v>69</v>
      </c>
      <c r="V708" s="17"/>
      <c r="X708" s="22" t="s">
        <v>69</v>
      </c>
    </row>
    <row r="709" spans="2:41" ht="23.25">
      <c r="B709" s="23" t="s">
        <v>32</v>
      </c>
      <c r="C709" s="20">
        <f>IF(X664="PAGADO",0,C669)</f>
        <v>1683.66</v>
      </c>
      <c r="E709" s="187" t="s">
        <v>20</v>
      </c>
      <c r="F709" s="187"/>
      <c r="G709" s="187"/>
      <c r="H709" s="187"/>
      <c r="V709" s="17"/>
      <c r="X709" s="23" t="s">
        <v>32</v>
      </c>
      <c r="Y709" s="20">
        <f>IF(B1509="PAGADO",0,C714)</f>
        <v>1683.66</v>
      </c>
      <c r="AA709" s="187" t="s">
        <v>20</v>
      </c>
      <c r="AB709" s="187"/>
      <c r="AC709" s="187"/>
      <c r="AD709" s="187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1683.66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1683.66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26</v>
      </c>
      <c r="C714" s="21">
        <f>C712-C713</f>
        <v>1683.66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1683.66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9" t="str">
        <f>IF(Y714&lt;0,"NO PAGAR","COBRAR'")</f>
        <v>COBRAR'</v>
      </c>
      <c r="Y715" s="189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>
      <c r="B716" s="189" t="str">
        <f>IF(C714&lt;0,"NO PAGAR","COBRAR'")</f>
        <v>COBRAR'</v>
      </c>
      <c r="C716" s="189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80" t="s">
        <v>9</v>
      </c>
      <c r="C717" s="181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0" t="s">
        <v>9</v>
      </c>
      <c r="Y717" s="181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9" t="str">
        <f>IF(Y669&lt;0,"SALDO ADELANTADO","SALDO A FAVOR '")</f>
        <v>SALDO A FAVOR '</v>
      </c>
      <c r="C718" s="10" t="b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 t="b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16</v>
      </c>
      <c r="C725" s="10"/>
      <c r="E725" s="182" t="s">
        <v>7</v>
      </c>
      <c r="F725" s="183"/>
      <c r="G725" s="184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82" t="s">
        <v>7</v>
      </c>
      <c r="AB725" s="183"/>
      <c r="AC725" s="184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2" t="s">
        <v>7</v>
      </c>
      <c r="O727" s="183"/>
      <c r="P727" s="183"/>
      <c r="Q727" s="184"/>
      <c r="R727" s="18">
        <f>SUM(R711:R726)</f>
        <v>0</v>
      </c>
      <c r="S727" s="3"/>
      <c r="V727" s="17"/>
      <c r="X727" s="12"/>
      <c r="Y727" s="10"/>
      <c r="AJ727" s="182" t="s">
        <v>7</v>
      </c>
      <c r="AK727" s="183"/>
      <c r="AL727" s="183"/>
      <c r="AM727" s="184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1"/>
      <c r="C736" s="10"/>
      <c r="V736" s="17"/>
      <c r="X736" s="11"/>
      <c r="Y736" s="10"/>
    </row>
    <row r="737" spans="2:31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>
      <c r="E738" s="1" t="s">
        <v>19</v>
      </c>
      <c r="V738" s="17"/>
      <c r="AA738" s="1" t="s">
        <v>19</v>
      </c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</row>
    <row r="747" spans="2:31">
      <c r="V747" s="17"/>
    </row>
    <row r="748" spans="2:31">
      <c r="V748" s="17"/>
    </row>
    <row r="749" spans="2:31">
      <c r="V749" s="17"/>
    </row>
    <row r="750" spans="2:31">
      <c r="V750" s="17"/>
    </row>
    <row r="751" spans="2:31">
      <c r="V751" s="17"/>
      <c r="AC751" s="185" t="s">
        <v>29</v>
      </c>
      <c r="AD751" s="185"/>
      <c r="AE751" s="185"/>
    </row>
    <row r="752" spans="2:31">
      <c r="H752" s="186" t="s">
        <v>28</v>
      </c>
      <c r="I752" s="186"/>
      <c r="J752" s="186"/>
      <c r="V752" s="17"/>
      <c r="AC752" s="185"/>
      <c r="AD752" s="185"/>
      <c r="AE752" s="185"/>
    </row>
    <row r="753" spans="2:41">
      <c r="H753" s="186"/>
      <c r="I753" s="186"/>
      <c r="J753" s="186"/>
      <c r="V753" s="17"/>
      <c r="AC753" s="185"/>
      <c r="AD753" s="185"/>
      <c r="AE753" s="185"/>
    </row>
    <row r="754" spans="2:41">
      <c r="V754" s="17"/>
    </row>
    <row r="755" spans="2:41">
      <c r="V755" s="17"/>
    </row>
    <row r="756" spans="2:41" ht="23.25">
      <c r="B756" s="22" t="s">
        <v>70</v>
      </c>
      <c r="V756" s="17"/>
      <c r="X756" s="22" t="s">
        <v>70</v>
      </c>
    </row>
    <row r="757" spans="2:41" ht="23.25">
      <c r="B757" s="23" t="s">
        <v>32</v>
      </c>
      <c r="C757" s="20">
        <f>IF(X709="PAGADO",0,Y714)</f>
        <v>1683.66</v>
      </c>
      <c r="E757" s="187" t="s">
        <v>20</v>
      </c>
      <c r="F757" s="187"/>
      <c r="G757" s="187"/>
      <c r="H757" s="187"/>
      <c r="V757" s="17"/>
      <c r="X757" s="23" t="s">
        <v>32</v>
      </c>
      <c r="Y757" s="20">
        <f>IF(B757="PAGADO",0,C762)</f>
        <v>1683.66</v>
      </c>
      <c r="AA757" s="187" t="s">
        <v>20</v>
      </c>
      <c r="AB757" s="187"/>
      <c r="AC757" s="187"/>
      <c r="AD757" s="187"/>
    </row>
    <row r="758" spans="2:41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24</v>
      </c>
      <c r="C760" s="19">
        <f>IF(C757&gt;0,C757+C758,C758)</f>
        <v>1683.66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1683.66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6" t="s">
        <v>25</v>
      </c>
      <c r="C762" s="21">
        <f>C760-C761</f>
        <v>1683.66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1683.66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>
      <c r="B763" s="188" t="str">
        <f>IF(C762&lt;0,"NO PAGAR","COBRAR")</f>
        <v>COBRAR</v>
      </c>
      <c r="C763" s="188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88" t="str">
        <f>IF(Y762&lt;0,"NO PAGAR","COBRAR")</f>
        <v>COBRAR</v>
      </c>
      <c r="Y763" s="188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80" t="s">
        <v>9</v>
      </c>
      <c r="C764" s="181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0" t="s">
        <v>9</v>
      </c>
      <c r="Y764" s="181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IF(C798&lt;0,"SALDO A FAVOR","SALDO ADELANTAD0'")</f>
        <v>SALDO ADELANTAD0'</v>
      </c>
      <c r="C765" s="10" t="b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 t="b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82" t="s">
        <v>7</v>
      </c>
      <c r="F773" s="183"/>
      <c r="G773" s="184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82" t="s">
        <v>7</v>
      </c>
      <c r="AB773" s="183"/>
      <c r="AC773" s="184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82" t="s">
        <v>7</v>
      </c>
      <c r="O775" s="183"/>
      <c r="P775" s="183"/>
      <c r="Q775" s="184"/>
      <c r="R775" s="18">
        <f>SUM(R759:R774)</f>
        <v>0</v>
      </c>
      <c r="S775" s="3"/>
      <c r="V775" s="17"/>
      <c r="X775" s="12"/>
      <c r="Y775" s="10"/>
      <c r="AJ775" s="182" t="s">
        <v>7</v>
      </c>
      <c r="AK775" s="183"/>
      <c r="AL775" s="183"/>
      <c r="AM775" s="184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>
      <c r="E786" s="1" t="s">
        <v>19</v>
      </c>
      <c r="V786" s="17"/>
      <c r="AA786" s="1" t="s">
        <v>19</v>
      </c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V796" s="17"/>
    </row>
    <row r="797" spans="1:43">
      <c r="H797" s="186" t="s">
        <v>30</v>
      </c>
      <c r="I797" s="186"/>
      <c r="J797" s="186"/>
      <c r="V797" s="17"/>
      <c r="AA797" s="186" t="s">
        <v>31</v>
      </c>
      <c r="AB797" s="186"/>
      <c r="AC797" s="186"/>
    </row>
    <row r="798" spans="1:43">
      <c r="H798" s="186"/>
      <c r="I798" s="186"/>
      <c r="J798" s="186"/>
      <c r="V798" s="17"/>
      <c r="AA798" s="186"/>
      <c r="AB798" s="186"/>
      <c r="AC798" s="186"/>
    </row>
    <row r="799" spans="1:43">
      <c r="V799" s="17"/>
    </row>
    <row r="800" spans="1:43">
      <c r="V800" s="17"/>
    </row>
    <row r="801" spans="2:41" ht="23.25">
      <c r="B801" s="24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IF(X757="PAGADO",0,C762)</f>
        <v>1683.66</v>
      </c>
      <c r="E802" s="187" t="s">
        <v>20</v>
      </c>
      <c r="F802" s="187"/>
      <c r="G802" s="187"/>
      <c r="H802" s="187"/>
      <c r="V802" s="17"/>
      <c r="X802" s="23" t="s">
        <v>32</v>
      </c>
      <c r="Y802" s="20">
        <f>IF(B1602="PAGADO",0,C807)</f>
        <v>1683.66</v>
      </c>
      <c r="AA802" s="187" t="s">
        <v>20</v>
      </c>
      <c r="AB802" s="187"/>
      <c r="AC802" s="187"/>
      <c r="AD802" s="187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1683.66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1683.66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26</v>
      </c>
      <c r="C807" s="21">
        <f>C805-C806</f>
        <v>1683.66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1683.66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9" t="str">
        <f>IF(Y807&lt;0,"NO PAGAR","COBRAR'")</f>
        <v>COBRAR'</v>
      </c>
      <c r="Y808" s="18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>
      <c r="B809" s="189" t="str">
        <f>IF(C807&lt;0,"NO PAGAR","COBRAR'")</f>
        <v>COBRAR'</v>
      </c>
      <c r="C809" s="189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80" t="s">
        <v>9</v>
      </c>
      <c r="C810" s="181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0" t="s">
        <v>9</v>
      </c>
      <c r="Y810" s="181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9" t="str">
        <f>IF(Y762&lt;0,"SALDO ADELANTADO","SALDO A FAVOR '")</f>
        <v>SALDO A FAVOR '</v>
      </c>
      <c r="C811" s="10" t="b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 t="b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16</v>
      </c>
      <c r="C818" s="10"/>
      <c r="E818" s="182" t="s">
        <v>7</v>
      </c>
      <c r="F818" s="183"/>
      <c r="G818" s="184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82" t="s">
        <v>7</v>
      </c>
      <c r="AB818" s="183"/>
      <c r="AC818" s="184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2" t="s">
        <v>7</v>
      </c>
      <c r="O820" s="183"/>
      <c r="P820" s="183"/>
      <c r="Q820" s="184"/>
      <c r="R820" s="18">
        <f>SUM(R804:R819)</f>
        <v>0</v>
      </c>
      <c r="S820" s="3"/>
      <c r="V820" s="17"/>
      <c r="X820" s="12"/>
      <c r="Y820" s="10"/>
      <c r="AJ820" s="182" t="s">
        <v>7</v>
      </c>
      <c r="AK820" s="183"/>
      <c r="AL820" s="183"/>
      <c r="AM820" s="184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1"/>
      <c r="C829" s="10"/>
      <c r="V829" s="17"/>
      <c r="X829" s="11"/>
      <c r="Y829" s="10"/>
    </row>
    <row r="830" spans="2:41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8:31">
      <c r="V833" s="17"/>
    </row>
    <row r="834" spans="8:31">
      <c r="V834" s="17"/>
    </row>
    <row r="835" spans="8:31">
      <c r="V835" s="17"/>
    </row>
    <row r="836" spans="8:31">
      <c r="V836" s="17"/>
    </row>
    <row r="837" spans="8:31">
      <c r="V837" s="17"/>
    </row>
    <row r="838" spans="8:31">
      <c r="V838" s="17"/>
    </row>
    <row r="839" spans="8:31">
      <c r="V839" s="17"/>
    </row>
    <row r="840" spans="8:31">
      <c r="V840" s="17"/>
    </row>
    <row r="841" spans="8:31">
      <c r="V841" s="17"/>
    </row>
    <row r="842" spans="8:31">
      <c r="V842" s="17"/>
    </row>
    <row r="843" spans="8:31">
      <c r="V843" s="17"/>
    </row>
    <row r="844" spans="8:31">
      <c r="V844" s="17"/>
    </row>
    <row r="845" spans="8:31">
      <c r="V845" s="17"/>
      <c r="AC845" s="185" t="s">
        <v>29</v>
      </c>
      <c r="AD845" s="185"/>
      <c r="AE845" s="185"/>
    </row>
    <row r="846" spans="8:31">
      <c r="H846" s="186" t="s">
        <v>28</v>
      </c>
      <c r="I846" s="186"/>
      <c r="J846" s="186"/>
      <c r="V846" s="17"/>
      <c r="AC846" s="185"/>
      <c r="AD846" s="185"/>
      <c r="AE846" s="185"/>
    </row>
    <row r="847" spans="8:31">
      <c r="H847" s="186"/>
      <c r="I847" s="186"/>
      <c r="J847" s="186"/>
      <c r="V847" s="17"/>
      <c r="AC847" s="185"/>
      <c r="AD847" s="185"/>
      <c r="AE847" s="185"/>
    </row>
    <row r="848" spans="8:31">
      <c r="V848" s="17"/>
    </row>
    <row r="849" spans="2:41">
      <c r="V849" s="17"/>
    </row>
    <row r="850" spans="2:41" ht="23.25">
      <c r="B850" s="22" t="s">
        <v>71</v>
      </c>
      <c r="V850" s="17"/>
      <c r="X850" s="22" t="s">
        <v>71</v>
      </c>
    </row>
    <row r="851" spans="2:41" ht="23.25">
      <c r="B851" s="23" t="s">
        <v>32</v>
      </c>
      <c r="C851" s="20">
        <f>IF(X802="PAGADO",0,Y807)</f>
        <v>1683.66</v>
      </c>
      <c r="E851" s="187" t="s">
        <v>20</v>
      </c>
      <c r="F851" s="187"/>
      <c r="G851" s="187"/>
      <c r="H851" s="187"/>
      <c r="V851" s="17"/>
      <c r="X851" s="23" t="s">
        <v>32</v>
      </c>
      <c r="Y851" s="20">
        <f>IF(B851="PAGADO",0,C856)</f>
        <v>1683.66</v>
      </c>
      <c r="AA851" s="187" t="s">
        <v>20</v>
      </c>
      <c r="AB851" s="187"/>
      <c r="AC851" s="187"/>
      <c r="AD851" s="187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1683.66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1683.66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25</v>
      </c>
      <c r="C856" s="21">
        <f>C854-C855</f>
        <v>1683.66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1683.66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>
      <c r="B857" s="188" t="str">
        <f>IF(C856&lt;0,"NO PAGAR","COBRAR")</f>
        <v>COBRAR</v>
      </c>
      <c r="C857" s="188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88" t="str">
        <f>IF(Y856&lt;0,"NO PAGAR","COBRAR")</f>
        <v>COBRAR</v>
      </c>
      <c r="Y857" s="18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80" t="s">
        <v>9</v>
      </c>
      <c r="C858" s="181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0" t="s">
        <v>9</v>
      </c>
      <c r="Y858" s="181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9" t="str">
        <f>IF(C892&lt;0,"SALDO A FAVOR","SALDO ADELANTAD0'")</f>
        <v>SALDO ADELANTAD0'</v>
      </c>
      <c r="C859" s="10" t="b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 t="b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82" t="s">
        <v>7</v>
      </c>
      <c r="F867" s="183"/>
      <c r="G867" s="18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82" t="s">
        <v>7</v>
      </c>
      <c r="AB867" s="183"/>
      <c r="AC867" s="18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82" t="s">
        <v>7</v>
      </c>
      <c r="O869" s="183"/>
      <c r="P869" s="183"/>
      <c r="Q869" s="184"/>
      <c r="R869" s="18">
        <f>SUM(R853:R868)</f>
        <v>0</v>
      </c>
      <c r="S869" s="3"/>
      <c r="V869" s="17"/>
      <c r="X869" s="12"/>
      <c r="Y869" s="10"/>
      <c r="AJ869" s="182" t="s">
        <v>7</v>
      </c>
      <c r="AK869" s="183"/>
      <c r="AL869" s="183"/>
      <c r="AM869" s="18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V890" s="17"/>
    </row>
    <row r="891" spans="1:43">
      <c r="H891" s="186" t="s">
        <v>30</v>
      </c>
      <c r="I891" s="186"/>
      <c r="J891" s="186"/>
      <c r="V891" s="17"/>
      <c r="AA891" s="186" t="s">
        <v>31</v>
      </c>
      <c r="AB891" s="186"/>
      <c r="AC891" s="186"/>
    </row>
    <row r="892" spans="1:43">
      <c r="H892" s="186"/>
      <c r="I892" s="186"/>
      <c r="J892" s="186"/>
      <c r="V892" s="17"/>
      <c r="AA892" s="186"/>
      <c r="AB892" s="186"/>
      <c r="AC892" s="186"/>
    </row>
    <row r="893" spans="1:43">
      <c r="V893" s="17"/>
    </row>
    <row r="894" spans="1:43">
      <c r="V894" s="17"/>
    </row>
    <row r="895" spans="1:43" ht="23.25">
      <c r="B895" s="24" t="s">
        <v>73</v>
      </c>
      <c r="V895" s="17"/>
      <c r="X895" s="22" t="s">
        <v>71</v>
      </c>
    </row>
    <row r="896" spans="1:43" ht="23.25">
      <c r="B896" s="23" t="s">
        <v>32</v>
      </c>
      <c r="C896" s="20">
        <f>IF(X851="PAGADO",0,C856)</f>
        <v>1683.66</v>
      </c>
      <c r="E896" s="187" t="s">
        <v>20</v>
      </c>
      <c r="F896" s="187"/>
      <c r="G896" s="187"/>
      <c r="H896" s="187"/>
      <c r="V896" s="17"/>
      <c r="X896" s="23" t="s">
        <v>32</v>
      </c>
      <c r="Y896" s="20">
        <f>IF(B1696="PAGADO",0,C901)</f>
        <v>1683.66</v>
      </c>
      <c r="AA896" s="187" t="s">
        <v>20</v>
      </c>
      <c r="AB896" s="187"/>
      <c r="AC896" s="187"/>
      <c r="AD896" s="187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1683.66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1683.66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26</v>
      </c>
      <c r="C901" s="21">
        <f>C899-C900</f>
        <v>1683.66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1683.66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9" t="str">
        <f>IF(Y901&lt;0,"NO PAGAR","COBRAR'")</f>
        <v>COBRAR'</v>
      </c>
      <c r="Y902" s="18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189" t="str">
        <f>IF(C901&lt;0,"NO PAGAR","COBRAR'")</f>
        <v>COBRAR'</v>
      </c>
      <c r="C903" s="189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80" t="s">
        <v>9</v>
      </c>
      <c r="C904" s="181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0" t="s">
        <v>9</v>
      </c>
      <c r="Y904" s="181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9" t="str">
        <f>IF(Y856&lt;0,"SALDO ADELANTADO","SALDO A FAVOR '")</f>
        <v>SALDO A FAVOR '</v>
      </c>
      <c r="C905" s="10" t="b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 t="b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16</v>
      </c>
      <c r="C912" s="10"/>
      <c r="E912" s="182" t="s">
        <v>7</v>
      </c>
      <c r="F912" s="183"/>
      <c r="G912" s="184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82" t="s">
        <v>7</v>
      </c>
      <c r="AB912" s="183"/>
      <c r="AC912" s="184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2" t="s">
        <v>7</v>
      </c>
      <c r="O914" s="183"/>
      <c r="P914" s="183"/>
      <c r="Q914" s="184"/>
      <c r="R914" s="18">
        <f>SUM(R898:R913)</f>
        <v>0</v>
      </c>
      <c r="S914" s="3"/>
      <c r="V914" s="17"/>
      <c r="X914" s="12"/>
      <c r="Y914" s="10"/>
      <c r="AJ914" s="182" t="s">
        <v>7</v>
      </c>
      <c r="AK914" s="183"/>
      <c r="AL914" s="183"/>
      <c r="AM914" s="184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1"/>
      <c r="C923" s="10"/>
      <c r="V923" s="17"/>
      <c r="X923" s="11"/>
      <c r="Y923" s="10"/>
    </row>
    <row r="924" spans="2:41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2:31">
      <c r="V929" s="17"/>
    </row>
    <row r="930" spans="2:31">
      <c r="V930" s="17"/>
    </row>
    <row r="931" spans="2:31">
      <c r="V931" s="17"/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  <c r="AC938" s="185" t="s">
        <v>29</v>
      </c>
      <c r="AD938" s="185"/>
      <c r="AE938" s="185"/>
    </row>
    <row r="939" spans="2:31">
      <c r="H939" s="186" t="s">
        <v>28</v>
      </c>
      <c r="I939" s="186"/>
      <c r="J939" s="186"/>
      <c r="V939" s="17"/>
      <c r="AC939" s="185"/>
      <c r="AD939" s="185"/>
      <c r="AE939" s="185"/>
    </row>
    <row r="940" spans="2:31">
      <c r="H940" s="186"/>
      <c r="I940" s="186"/>
      <c r="J940" s="186"/>
      <c r="V940" s="17"/>
      <c r="AC940" s="185"/>
      <c r="AD940" s="185"/>
      <c r="AE940" s="185"/>
    </row>
    <row r="941" spans="2:31">
      <c r="V941" s="17"/>
    </row>
    <row r="942" spans="2:31">
      <c r="V942" s="17"/>
    </row>
    <row r="943" spans="2:31" ht="23.25">
      <c r="B943" s="22" t="s">
        <v>72</v>
      </c>
      <c r="V943" s="17"/>
      <c r="X943" s="22" t="s">
        <v>74</v>
      </c>
    </row>
    <row r="944" spans="2:31" ht="23.25">
      <c r="B944" s="23" t="s">
        <v>32</v>
      </c>
      <c r="C944" s="20">
        <f>IF(X896="PAGADO",0,Y901)</f>
        <v>1683.66</v>
      </c>
      <c r="E944" s="187" t="s">
        <v>20</v>
      </c>
      <c r="F944" s="187"/>
      <c r="G944" s="187"/>
      <c r="H944" s="187"/>
      <c r="V944" s="17"/>
      <c r="X944" s="23" t="s">
        <v>32</v>
      </c>
      <c r="Y944" s="20">
        <f>IF(B944="PAGADO",0,C949)</f>
        <v>1683.66</v>
      </c>
      <c r="AA944" s="187" t="s">
        <v>20</v>
      </c>
      <c r="AB944" s="187"/>
      <c r="AC944" s="187"/>
      <c r="AD944" s="187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1683.66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1683.66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25</v>
      </c>
      <c r="C949" s="21">
        <f>C947-C948</f>
        <v>1683.66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1683.66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>
      <c r="B950" s="188" t="str">
        <f>IF(C949&lt;0,"NO PAGAR","COBRAR")</f>
        <v>COBRAR</v>
      </c>
      <c r="C950" s="188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88" t="str">
        <f>IF(Y949&lt;0,"NO PAGAR","COBRAR")</f>
        <v>COBRAR</v>
      </c>
      <c r="Y950" s="18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80" t="s">
        <v>9</v>
      </c>
      <c r="C951" s="181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0" t="s">
        <v>9</v>
      </c>
      <c r="Y951" s="181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IF(C985&lt;0,"SALDO A FAVOR","SALDO ADELANTAD0'")</f>
        <v>SALDO ADELANTAD0'</v>
      </c>
      <c r="C952" s="10" t="b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 t="b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82" t="s">
        <v>7</v>
      </c>
      <c r="F960" s="183"/>
      <c r="G960" s="184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82" t="s">
        <v>7</v>
      </c>
      <c r="AB960" s="183"/>
      <c r="AC960" s="184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82" t="s">
        <v>7</v>
      </c>
      <c r="O962" s="183"/>
      <c r="P962" s="183"/>
      <c r="Q962" s="184"/>
      <c r="R962" s="18">
        <f>SUM(R946:R961)</f>
        <v>0</v>
      </c>
      <c r="S962" s="3"/>
      <c r="V962" s="17"/>
      <c r="X962" s="12"/>
      <c r="Y962" s="10"/>
      <c r="AJ962" s="182" t="s">
        <v>7</v>
      </c>
      <c r="AK962" s="183"/>
      <c r="AL962" s="183"/>
      <c r="AM962" s="184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V983" s="17"/>
    </row>
    <row r="984" spans="1:43">
      <c r="H984" s="186" t="s">
        <v>30</v>
      </c>
      <c r="I984" s="186"/>
      <c r="J984" s="186"/>
      <c r="V984" s="17"/>
      <c r="AA984" s="186" t="s">
        <v>31</v>
      </c>
      <c r="AB984" s="186"/>
      <c r="AC984" s="186"/>
    </row>
    <row r="985" spans="1:43">
      <c r="H985" s="186"/>
      <c r="I985" s="186"/>
      <c r="J985" s="186"/>
      <c r="V985" s="17"/>
      <c r="AA985" s="186"/>
      <c r="AB985" s="186"/>
      <c r="AC985" s="186"/>
    </row>
    <row r="986" spans="1:43">
      <c r="V986" s="17"/>
    </row>
    <row r="987" spans="1:43">
      <c r="V987" s="17"/>
    </row>
    <row r="988" spans="1:43" ht="23.25">
      <c r="B988" s="24" t="s">
        <v>72</v>
      </c>
      <c r="V988" s="17"/>
      <c r="X988" s="22" t="s">
        <v>72</v>
      </c>
    </row>
    <row r="989" spans="1:43" ht="23.25">
      <c r="B989" s="23" t="s">
        <v>32</v>
      </c>
      <c r="C989" s="20">
        <f>IF(X944="PAGADO",0,C949)</f>
        <v>1683.66</v>
      </c>
      <c r="E989" s="187" t="s">
        <v>20</v>
      </c>
      <c r="F989" s="187"/>
      <c r="G989" s="187"/>
      <c r="H989" s="187"/>
      <c r="V989" s="17"/>
      <c r="X989" s="23" t="s">
        <v>32</v>
      </c>
      <c r="Y989" s="20">
        <f>IF(B1789="PAGADO",0,C994)</f>
        <v>1683.66</v>
      </c>
      <c r="AA989" s="187" t="s">
        <v>20</v>
      </c>
      <c r="AB989" s="187"/>
      <c r="AC989" s="187"/>
      <c r="AD989" s="187"/>
    </row>
    <row r="990" spans="1:43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24</v>
      </c>
      <c r="C992" s="19">
        <f>IF(C989&gt;0,C989+C990,C990)</f>
        <v>1683.66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1683.66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26</v>
      </c>
      <c r="C994" s="21">
        <f>C992-C993</f>
        <v>1683.66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1683.66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9" t="str">
        <f>IF(Y994&lt;0,"NO PAGAR","COBRAR'")</f>
        <v>COBRAR'</v>
      </c>
      <c r="Y995" s="18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>
      <c r="B996" s="189" t="str">
        <f>IF(C994&lt;0,"NO PAGAR","COBRAR'")</f>
        <v>COBRAR'</v>
      </c>
      <c r="C996" s="189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80" t="s">
        <v>9</v>
      </c>
      <c r="C997" s="181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0" t="s">
        <v>9</v>
      </c>
      <c r="Y997" s="181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9" t="str">
        <f>IF(Y949&lt;0,"SALDO ADELANTADO","SALDO A FAVOR '")</f>
        <v>SALDO A FAVOR '</v>
      </c>
      <c r="C998" s="10" t="b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 t="b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16</v>
      </c>
      <c r="C1005" s="10"/>
      <c r="E1005" s="182" t="s">
        <v>7</v>
      </c>
      <c r="F1005" s="183"/>
      <c r="G1005" s="184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82" t="s">
        <v>7</v>
      </c>
      <c r="AB1005" s="183"/>
      <c r="AC1005" s="184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2" t="s">
        <v>7</v>
      </c>
      <c r="O1007" s="183"/>
      <c r="P1007" s="183"/>
      <c r="Q1007" s="184"/>
      <c r="R1007" s="18">
        <f>SUM(R991:R1006)</f>
        <v>0</v>
      </c>
      <c r="S1007" s="3"/>
      <c r="V1007" s="17"/>
      <c r="X1007" s="12"/>
      <c r="Y1007" s="10"/>
      <c r="AJ1007" s="182" t="s">
        <v>7</v>
      </c>
      <c r="AK1007" s="183"/>
      <c r="AL1007" s="183"/>
      <c r="AM1007" s="184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2"/>
      <c r="C1015" s="10"/>
      <c r="V1015" s="17"/>
      <c r="X1015" s="12"/>
      <c r="Y1015" s="10"/>
    </row>
    <row r="1016" spans="2:27">
      <c r="B1016" s="11"/>
      <c r="C1016" s="10"/>
      <c r="V1016" s="17"/>
      <c r="X1016" s="11"/>
      <c r="Y1016" s="10"/>
    </row>
    <row r="1017" spans="2:27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76"/>
  <sheetViews>
    <sheetView topLeftCell="A610" zoomScale="93" zoomScaleNormal="93" workbookViewId="0">
      <selection activeCell="C626" sqref="C62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7" t="s">
        <v>80</v>
      </c>
      <c r="F8" s="187"/>
      <c r="G8" s="187"/>
      <c r="H8" s="187"/>
      <c r="V8" s="17"/>
      <c r="X8" s="23" t="s">
        <v>385</v>
      </c>
      <c r="Y8" s="20">
        <f>IF(B8="PAGADO",0,C13)</f>
        <v>-2248.4700000000003</v>
      </c>
      <c r="AA8" s="187" t="s">
        <v>80</v>
      </c>
      <c r="AB8" s="187"/>
      <c r="AC8" s="187"/>
      <c r="AD8" s="187"/>
      <c r="AK8" s="197" t="s">
        <v>10</v>
      </c>
      <c r="AL8" s="197"/>
      <c r="AM8" s="197"/>
      <c r="AN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NO PAGAR</v>
      </c>
      <c r="Y14" s="18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2" t="s">
        <v>7</v>
      </c>
      <c r="AB24" s="183"/>
      <c r="AC24" s="18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102.65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87" t="s">
        <v>80</v>
      </c>
      <c r="F53" s="187"/>
      <c r="G53" s="187"/>
      <c r="H53" s="187"/>
      <c r="V53" s="17"/>
      <c r="X53" s="23" t="s">
        <v>32</v>
      </c>
      <c r="Y53" s="20">
        <f>IF(B53="PAGADO",0,C58)</f>
        <v>-2773.2900000000004</v>
      </c>
      <c r="AA53" s="187" t="s">
        <v>254</v>
      </c>
      <c r="AB53" s="187"/>
      <c r="AC53" s="187"/>
      <c r="AD53" s="18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NO PAGAR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NO PAGAR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1750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85" t="s">
        <v>29</v>
      </c>
      <c r="AD95" s="185"/>
      <c r="AE95" s="185"/>
    </row>
    <row r="96" spans="8:31">
      <c r="H96" s="186" t="s">
        <v>28</v>
      </c>
      <c r="I96" s="186"/>
      <c r="J96" s="186"/>
      <c r="V96" s="17"/>
      <c r="AC96" s="185"/>
      <c r="AD96" s="185"/>
      <c r="AE96" s="185"/>
    </row>
    <row r="97" spans="2:41">
      <c r="H97" s="186"/>
      <c r="I97" s="186"/>
      <c r="J97" s="186"/>
      <c r="V97" s="17"/>
      <c r="AC97" s="185"/>
      <c r="AD97" s="185"/>
      <c r="AE97" s="18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87" t="s">
        <v>80</v>
      </c>
      <c r="F101" s="187"/>
      <c r="G101" s="187"/>
      <c r="H101" s="187"/>
      <c r="V101" s="17"/>
      <c r="X101" s="23" t="s">
        <v>32</v>
      </c>
      <c r="Y101" s="20">
        <f>IF(B101="PAGADO",0,C106)</f>
        <v>-793.29000000000042</v>
      </c>
      <c r="AA101" s="187" t="s">
        <v>80</v>
      </c>
      <c r="AB101" s="187"/>
      <c r="AC101" s="187"/>
      <c r="AD101" s="18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88" t="str">
        <f>IF(C106&lt;0,"NO PAGAR","COBRAR")</f>
        <v>NO PAGAR</v>
      </c>
      <c r="C107" s="18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88" t="str">
        <f>IF(Y106&lt;0,"NO PAGAR","COBRAR")</f>
        <v>NO PAGAR</v>
      </c>
      <c r="Y107" s="18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0" t="s">
        <v>9</v>
      </c>
      <c r="C108" s="18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0" t="s">
        <v>9</v>
      </c>
      <c r="Y108" s="18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82" t="s">
        <v>7</v>
      </c>
      <c r="F117" s="183"/>
      <c r="G117" s="18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2" t="s">
        <v>7</v>
      </c>
      <c r="AB117" s="183"/>
      <c r="AC117" s="18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82" t="s">
        <v>7</v>
      </c>
      <c r="O119" s="183"/>
      <c r="P119" s="183"/>
      <c r="Q119" s="184"/>
      <c r="R119" s="18">
        <f>SUM(R103:R118)</f>
        <v>0</v>
      </c>
      <c r="S119" s="3"/>
      <c r="V119" s="17"/>
      <c r="X119" s="12"/>
      <c r="Y119" s="10"/>
      <c r="AJ119" s="182" t="s">
        <v>7</v>
      </c>
      <c r="AK119" s="183"/>
      <c r="AL119" s="183"/>
      <c r="AM119" s="18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86" t="s">
        <v>30</v>
      </c>
      <c r="I129" s="186"/>
      <c r="J129" s="186"/>
      <c r="V129" s="17"/>
      <c r="AA129" s="186" t="s">
        <v>31</v>
      </c>
      <c r="AB129" s="186"/>
      <c r="AC129" s="186"/>
    </row>
    <row r="130" spans="2:41">
      <c r="H130" s="186"/>
      <c r="I130" s="186"/>
      <c r="J130" s="186"/>
      <c r="V130" s="17"/>
      <c r="AA130" s="186"/>
      <c r="AB130" s="186"/>
      <c r="AC130" s="18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87" t="s">
        <v>254</v>
      </c>
      <c r="F134" s="187"/>
      <c r="G134" s="187"/>
      <c r="H134" s="187"/>
      <c r="V134" s="17"/>
      <c r="X134" s="23" t="s">
        <v>32</v>
      </c>
      <c r="Y134" s="20">
        <f>IF(B134="PAGADO",0,C139)</f>
        <v>-1640.3300000000004</v>
      </c>
      <c r="AA134" s="187" t="s">
        <v>357</v>
      </c>
      <c r="AB134" s="187"/>
      <c r="AC134" s="187"/>
      <c r="AD134" s="18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89" t="str">
        <f>IF(Y139&lt;0,"NO PAGAR","COBRAR'")</f>
        <v>NO PAGAR</v>
      </c>
      <c r="Y140" s="18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89" t="str">
        <f>IF(C139&lt;0,"NO PAGAR","COBRAR'")</f>
        <v>NO PAGAR</v>
      </c>
      <c r="C141" s="18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80" t="s">
        <v>9</v>
      </c>
      <c r="C142" s="18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0" t="s">
        <v>9</v>
      </c>
      <c r="Y142" s="18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82" t="s">
        <v>7</v>
      </c>
      <c r="F150" s="183"/>
      <c r="G150" s="18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2" t="s">
        <v>7</v>
      </c>
      <c r="AB150" s="183"/>
      <c r="AC150" s="18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82" t="s">
        <v>7</v>
      </c>
      <c r="O152" s="183"/>
      <c r="P152" s="183"/>
      <c r="Q152" s="184"/>
      <c r="R152" s="18">
        <f>SUM(R136:R151)</f>
        <v>1580</v>
      </c>
      <c r="S152" s="3"/>
      <c r="V152" s="17"/>
      <c r="X152" s="12"/>
      <c r="Y152" s="10"/>
      <c r="AJ152" s="182" t="s">
        <v>7</v>
      </c>
      <c r="AK152" s="183"/>
      <c r="AL152" s="183"/>
      <c r="AM152" s="18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85" t="s">
        <v>29</v>
      </c>
      <c r="AD168" s="185"/>
      <c r="AE168" s="185"/>
    </row>
    <row r="169" spans="2:41">
      <c r="H169" s="186" t="s">
        <v>28</v>
      </c>
      <c r="I169" s="186"/>
      <c r="J169" s="186"/>
      <c r="V169" s="17"/>
      <c r="AC169" s="185"/>
      <c r="AD169" s="185"/>
      <c r="AE169" s="185"/>
    </row>
    <row r="170" spans="2:41">
      <c r="H170" s="186"/>
      <c r="I170" s="186"/>
      <c r="J170" s="186"/>
      <c r="V170" s="17"/>
      <c r="AC170" s="185"/>
      <c r="AD170" s="185"/>
      <c r="AE170" s="18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87" t="s">
        <v>357</v>
      </c>
      <c r="F174" s="187"/>
      <c r="G174" s="187"/>
      <c r="H174" s="187"/>
      <c r="V174" s="17"/>
      <c r="X174" s="23" t="s">
        <v>32</v>
      </c>
      <c r="Y174" s="20">
        <f>IF(B173="PAGADO",0,C178)</f>
        <v>-1065.8100000000004</v>
      </c>
      <c r="AA174" s="187" t="s">
        <v>357</v>
      </c>
      <c r="AB174" s="187"/>
      <c r="AC174" s="187"/>
      <c r="AD174" s="18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88" t="str">
        <f>IF(C178&lt;0,"NO PAGAR","COBRAR")</f>
        <v>NO PAGAR</v>
      </c>
      <c r="C179" s="18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80" t="s">
        <v>9</v>
      </c>
      <c r="C180" s="18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8" t="str">
        <f>IF(Y179&lt;0,"NO PAGAR","COBRAR")</f>
        <v>NO PAGAR</v>
      </c>
      <c r="Y180" s="18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0" t="s">
        <v>9</v>
      </c>
      <c r="Y181" s="18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82" t="s">
        <v>7</v>
      </c>
      <c r="F190" s="183"/>
      <c r="G190" s="18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2" t="s">
        <v>7</v>
      </c>
      <c r="AB190" s="183"/>
      <c r="AC190" s="18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82" t="s">
        <v>7</v>
      </c>
      <c r="O192" s="183"/>
      <c r="P192" s="183"/>
      <c r="Q192" s="184"/>
      <c r="R192" s="18">
        <f>SUM(R176:R191)</f>
        <v>450</v>
      </c>
      <c r="S192" s="3"/>
      <c r="V192" s="17"/>
      <c r="X192" s="12"/>
      <c r="Y192" s="10"/>
      <c r="AJ192" s="182" t="s">
        <v>7</v>
      </c>
      <c r="AK192" s="183"/>
      <c r="AL192" s="183"/>
      <c r="AM192" s="18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86" t="s">
        <v>30</v>
      </c>
      <c r="I214" s="186"/>
      <c r="J214" s="186"/>
      <c r="V214" s="17"/>
      <c r="AA214" s="186" t="s">
        <v>31</v>
      </c>
      <c r="AB214" s="186"/>
      <c r="AC214" s="186"/>
    </row>
    <row r="215" spans="1:43">
      <c r="H215" s="186"/>
      <c r="I215" s="186"/>
      <c r="J215" s="186"/>
      <c r="V215" s="17"/>
      <c r="AA215" s="186"/>
      <c r="AB215" s="186"/>
      <c r="AC215" s="18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87" t="s">
        <v>357</v>
      </c>
      <c r="F219" s="187"/>
      <c r="G219" s="187"/>
      <c r="H219" s="187"/>
      <c r="V219" s="17"/>
      <c r="X219" s="23" t="s">
        <v>32</v>
      </c>
      <c r="Y219" s="20">
        <f>IF(B239="PAGADO",0,C223)</f>
        <v>-2403.2800000000007</v>
      </c>
      <c r="AA219" s="187" t="s">
        <v>531</v>
      </c>
      <c r="AB219" s="187"/>
      <c r="AC219" s="187"/>
      <c r="AD219" s="18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89" t="str">
        <f>IF(C223&lt;0,"NO PAGAR","COBRAR'")</f>
        <v>NO PAGAR</v>
      </c>
      <c r="C225" s="189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89" t="str">
        <f>IF(Y224&lt;0,"NO PAGAR","COBRAR'")</f>
        <v>NO PAGAR</v>
      </c>
      <c r="Y225" s="189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80" t="s">
        <v>9</v>
      </c>
      <c r="C226" s="18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0" t="s">
        <v>9</v>
      </c>
      <c r="Y227" s="18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82" t="s">
        <v>7</v>
      </c>
      <c r="F235" s="183"/>
      <c r="G235" s="18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2" t="s">
        <v>7</v>
      </c>
      <c r="AB235" s="183"/>
      <c r="AC235" s="18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82" t="s">
        <v>7</v>
      </c>
      <c r="O237" s="183"/>
      <c r="P237" s="183"/>
      <c r="Q237" s="18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2" t="s">
        <v>7</v>
      </c>
      <c r="AK237" s="183"/>
      <c r="AL237" s="183"/>
      <c r="AM237" s="18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85" t="s">
        <v>29</v>
      </c>
      <c r="AD260" s="185"/>
      <c r="AE260" s="185"/>
    </row>
    <row r="261" spans="2:41">
      <c r="H261" s="186" t="s">
        <v>28</v>
      </c>
      <c r="I261" s="186"/>
      <c r="J261" s="186"/>
      <c r="V261" s="17"/>
      <c r="AC261" s="185"/>
      <c r="AD261" s="185"/>
      <c r="AE261" s="185"/>
    </row>
    <row r="262" spans="2:41">
      <c r="H262" s="186"/>
      <c r="I262" s="186"/>
      <c r="J262" s="186"/>
      <c r="V262" s="17"/>
      <c r="AC262" s="185"/>
      <c r="AD262" s="185"/>
      <c r="AE262" s="18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87" t="s">
        <v>593</v>
      </c>
      <c r="F266" s="187"/>
      <c r="G266" s="187"/>
      <c r="H266" s="187"/>
      <c r="V266" s="17"/>
      <c r="X266" s="23" t="s">
        <v>32</v>
      </c>
      <c r="Y266" s="20">
        <f>IF(B265="PAGADO",0,C270)</f>
        <v>-1680.7380000000007</v>
      </c>
      <c r="AA266" s="187" t="s">
        <v>593</v>
      </c>
      <c r="AB266" s="187"/>
      <c r="AC266" s="187"/>
      <c r="AD266" s="18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8" t="str">
        <f>IF(C270&lt;0,"NO PAGAR","COBRAR")</f>
        <v>NO PAGAR</v>
      </c>
      <c r="C271" s="18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80" t="s">
        <v>9</v>
      </c>
      <c r="C272" s="18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8" t="str">
        <f>IF(Y271&lt;0,"NO PAGAR","COBRAR")</f>
        <v>NO PAGAR</v>
      </c>
      <c r="Y272" s="18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0" t="s">
        <v>9</v>
      </c>
      <c r="Y273" s="18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82" t="s">
        <v>7</v>
      </c>
      <c r="F282" s="183"/>
      <c r="G282" s="18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2" t="s">
        <v>7</v>
      </c>
      <c r="AB282" s="183"/>
      <c r="AC282" s="18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82" t="s">
        <v>7</v>
      </c>
      <c r="O284" s="183"/>
      <c r="P284" s="183"/>
      <c r="Q284" s="184"/>
      <c r="R284" s="18">
        <f>SUM(R268:R283)</f>
        <v>190</v>
      </c>
      <c r="S284" s="3"/>
      <c r="V284" s="17"/>
      <c r="X284" s="12"/>
      <c r="Y284" s="10"/>
      <c r="AJ284" s="182" t="s">
        <v>7</v>
      </c>
      <c r="AK284" s="183"/>
      <c r="AL284" s="183"/>
      <c r="AM284" s="18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86" t="s">
        <v>30</v>
      </c>
      <c r="I306" s="186"/>
      <c r="J306" s="186"/>
      <c r="V306" s="17"/>
      <c r="AA306" s="186" t="s">
        <v>31</v>
      </c>
      <c r="AB306" s="186"/>
      <c r="AC306" s="186"/>
    </row>
    <row r="307" spans="2:41">
      <c r="H307" s="186"/>
      <c r="I307" s="186"/>
      <c r="J307" s="186"/>
      <c r="V307" s="17"/>
      <c r="AA307" s="186"/>
      <c r="AB307" s="186"/>
      <c r="AC307" s="18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87" t="s">
        <v>357</v>
      </c>
      <c r="F311" s="187"/>
      <c r="G311" s="187"/>
      <c r="H311" s="187"/>
      <c r="V311" s="17"/>
      <c r="X311" s="23" t="s">
        <v>32</v>
      </c>
      <c r="Y311" s="20">
        <f>IF(B1076="PAGADO",0,C315)</f>
        <v>-3648.456000000001</v>
      </c>
      <c r="AA311" s="187" t="s">
        <v>681</v>
      </c>
      <c r="AB311" s="187"/>
      <c r="AC311" s="187"/>
      <c r="AD311" s="18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89" t="str">
        <f>IF(C315&lt;0,"NO PAGAR","COBRAR'")</f>
        <v>NO PAGAR</v>
      </c>
      <c r="C317" s="18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89" t="str">
        <f>IF(Y316&lt;0,"NO PAGAR","COBRAR'")</f>
        <v>NO PAGAR</v>
      </c>
      <c r="Y317" s="18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0" t="s">
        <v>9</v>
      </c>
      <c r="C318" s="18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0" t="s">
        <v>9</v>
      </c>
      <c r="Y319" s="18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82" t="s">
        <v>7</v>
      </c>
      <c r="F327" s="183"/>
      <c r="G327" s="18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2" t="s">
        <v>7</v>
      </c>
      <c r="AB327" s="183"/>
      <c r="AC327" s="18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82" t="s">
        <v>7</v>
      </c>
      <c r="O329" s="183"/>
      <c r="P329" s="183"/>
      <c r="Q329" s="184"/>
      <c r="R329" s="18">
        <f>SUM(R313:R328)</f>
        <v>2680</v>
      </c>
      <c r="S329" s="3"/>
      <c r="V329" s="17"/>
      <c r="X329" s="12"/>
      <c r="Y329" s="10"/>
      <c r="AJ329" s="182" t="s">
        <v>7</v>
      </c>
      <c r="AK329" s="183"/>
      <c r="AL329" s="183"/>
      <c r="AM329" s="18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86" t="s">
        <v>28</v>
      </c>
      <c r="I354" s="186"/>
      <c r="J354" s="186"/>
      <c r="V354" s="17"/>
    </row>
    <row r="355" spans="2:40">
      <c r="H355" s="186"/>
      <c r="I355" s="186"/>
      <c r="J355" s="186"/>
      <c r="V355" s="17"/>
    </row>
    <row r="356" spans="2:40">
      <c r="V356" s="17"/>
      <c r="X356" s="198" t="s">
        <v>64</v>
      </c>
      <c r="AB356" s="192" t="s">
        <v>29</v>
      </c>
      <c r="AC356" s="192"/>
      <c r="AD356" s="192"/>
    </row>
    <row r="357" spans="2:40" ht="23.25">
      <c r="B357" s="22" t="s">
        <v>64</v>
      </c>
      <c r="V357" s="17"/>
      <c r="X357" s="198"/>
      <c r="AB357" s="192"/>
      <c r="AC357" s="192"/>
      <c r="AD357" s="192"/>
    </row>
    <row r="358" spans="2:40" ht="23.25">
      <c r="B358" s="23" t="s">
        <v>32</v>
      </c>
      <c r="C358" s="20">
        <f>IF(X311="PAGADO",0,Y316)</f>
        <v>-3968.3760000000011</v>
      </c>
      <c r="V358" s="17"/>
      <c r="X358" s="198"/>
      <c r="AB358" s="192"/>
      <c r="AC358" s="192"/>
      <c r="AD358" s="192"/>
    </row>
    <row r="359" spans="2:40" ht="23.25">
      <c r="B359" s="1" t="s">
        <v>0</v>
      </c>
      <c r="C359" s="19">
        <f>H375</f>
        <v>600</v>
      </c>
      <c r="E359" s="187" t="s">
        <v>593</v>
      </c>
      <c r="F359" s="187"/>
      <c r="G359" s="187"/>
      <c r="H359" s="187"/>
      <c r="V359" s="17"/>
      <c r="X359" s="23" t="s">
        <v>32</v>
      </c>
      <c r="Y359" s="20">
        <f>IF(B358="PAGADO",0,C363)</f>
        <v>-3418.3760000000011</v>
      </c>
      <c r="AA359" s="187" t="s">
        <v>681</v>
      </c>
      <c r="AB359" s="187"/>
      <c r="AC359" s="187"/>
      <c r="AD359" s="18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88" t="str">
        <f>IF(C363&lt;0,"NO PAGAR","COBRAR")</f>
        <v>NO PAGAR</v>
      </c>
      <c r="C364" s="18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80" t="s">
        <v>9</v>
      </c>
      <c r="C365" s="18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88" t="str">
        <f>IF(Y364&lt;0,"NO PAGAR","COBRAR")</f>
        <v>NO PAGAR</v>
      </c>
      <c r="Y365" s="188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0" t="s">
        <v>9</v>
      </c>
      <c r="Y366" s="18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2" t="s">
        <v>7</v>
      </c>
      <c r="AK371" s="183"/>
      <c r="AL371" s="183"/>
      <c r="AM371" s="184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2" t="s">
        <v>7</v>
      </c>
      <c r="AB374" s="183"/>
      <c r="AC374" s="18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82" t="s">
        <v>7</v>
      </c>
      <c r="F375" s="183"/>
      <c r="G375" s="18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82" t="s">
        <v>7</v>
      </c>
      <c r="O377" s="183"/>
      <c r="P377" s="183"/>
      <c r="Q377" s="18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86" t="s">
        <v>30</v>
      </c>
      <c r="I392" s="186"/>
      <c r="J392" s="186"/>
      <c r="V392" s="17"/>
      <c r="AA392" s="186" t="s">
        <v>31</v>
      </c>
      <c r="AB392" s="186"/>
      <c r="AC392" s="186"/>
    </row>
    <row r="393" spans="1:43">
      <c r="H393" s="186"/>
      <c r="I393" s="186"/>
      <c r="J393" s="186"/>
      <c r="V393" s="17"/>
      <c r="AA393" s="186"/>
      <c r="AB393" s="186"/>
      <c r="AC393" s="18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87" t="s">
        <v>80</v>
      </c>
      <c r="F397" s="187"/>
      <c r="G397" s="187"/>
      <c r="H397" s="187"/>
      <c r="V397" s="17"/>
      <c r="X397" s="23" t="s">
        <v>32</v>
      </c>
      <c r="Y397" s="20">
        <f>IF(B1169="PAGADO",0,C402)</f>
        <v>-3884.1160000000018</v>
      </c>
      <c r="AA397" s="187" t="s">
        <v>593</v>
      </c>
      <c r="AB397" s="187"/>
      <c r="AC397" s="187"/>
      <c r="AD397" s="18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89" t="str">
        <f>IF(Y402&lt;0,"NO PAGAR","COBRAR'")</f>
        <v>NO PAGAR</v>
      </c>
      <c r="Y403" s="18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89" t="str">
        <f>IF(C402&lt;0,"NO PAGAR","COBRAR'")</f>
        <v>NO PAGAR</v>
      </c>
      <c r="C404" s="18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80" t="s">
        <v>9</v>
      </c>
      <c r="C405" s="18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0" t="s">
        <v>9</v>
      </c>
      <c r="Y405" s="18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2" t="s">
        <v>7</v>
      </c>
      <c r="AK408" s="183"/>
      <c r="AL408" s="183"/>
      <c r="AM408" s="18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82" t="s">
        <v>7</v>
      </c>
      <c r="F413" s="183"/>
      <c r="G413" s="18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2" t="s">
        <v>7</v>
      </c>
      <c r="AB413" s="183"/>
      <c r="AC413" s="18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82" t="s">
        <v>7</v>
      </c>
      <c r="O415" s="183"/>
      <c r="P415" s="183"/>
      <c r="Q415" s="18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86" t="s">
        <v>28</v>
      </c>
      <c r="I438" s="186"/>
      <c r="J438" s="18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86"/>
      <c r="I439" s="186"/>
      <c r="J439" s="18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85" t="s">
        <v>29</v>
      </c>
      <c r="AC440" s="18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87" t="s">
        <v>616</v>
      </c>
      <c r="F443" s="187"/>
      <c r="G443" s="187"/>
      <c r="H443" s="187"/>
      <c r="V443" s="17"/>
      <c r="X443" s="23" t="s">
        <v>32</v>
      </c>
      <c r="Y443" s="20">
        <f>IF(B443="PAGADO",0,C448)</f>
        <v>-3182.3660000000018</v>
      </c>
      <c r="AA443" s="187" t="s">
        <v>357</v>
      </c>
      <c r="AB443" s="187"/>
      <c r="AC443" s="187"/>
      <c r="AD443" s="18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88" t="str">
        <f>IF(C448&lt;0,"NO PAGAR","COBRAR")</f>
        <v>NO PAGAR</v>
      </c>
      <c r="C449" s="18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88" t="str">
        <f>IF(Y448&lt;0,"NO PAGAR","COBRAR")</f>
        <v>NO PAGAR</v>
      </c>
      <c r="Y449" s="18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80" t="s">
        <v>9</v>
      </c>
      <c r="C450" s="18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0" t="s">
        <v>9</v>
      </c>
      <c r="Y450" s="18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2" t="s">
        <v>7</v>
      </c>
      <c r="AK454" s="183"/>
      <c r="AL454" s="183"/>
      <c r="AM454" s="18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82" t="s">
        <v>7</v>
      </c>
      <c r="F459" s="183"/>
      <c r="G459" s="18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2" t="s">
        <v>7</v>
      </c>
      <c r="AB459" s="183"/>
      <c r="AC459" s="18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82" t="s">
        <v>7</v>
      </c>
      <c r="O461" s="183"/>
      <c r="P461" s="183"/>
      <c r="Q461" s="18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86" t="s">
        <v>30</v>
      </c>
      <c r="I477" s="186"/>
      <c r="J477" s="186"/>
      <c r="V477" s="17"/>
      <c r="AA477" s="186" t="s">
        <v>31</v>
      </c>
      <c r="AB477" s="186"/>
      <c r="AC477" s="186"/>
    </row>
    <row r="478" spans="1:43">
      <c r="H478" s="186"/>
      <c r="I478" s="186"/>
      <c r="J478" s="186"/>
      <c r="V478" s="17"/>
      <c r="AA478" s="186"/>
      <c r="AB478" s="186"/>
      <c r="AC478" s="18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87" t="s">
        <v>357</v>
      </c>
      <c r="F482" s="187"/>
      <c r="G482" s="187"/>
      <c r="H482" s="187"/>
      <c r="V482" s="17"/>
      <c r="X482" s="23" t="s">
        <v>32</v>
      </c>
      <c r="Y482" s="20">
        <f>IF(B1266="PAGADO",0,C487)</f>
        <v>-4170.7470000000021</v>
      </c>
      <c r="AA482" s="187" t="s">
        <v>531</v>
      </c>
      <c r="AB482" s="187"/>
      <c r="AC482" s="187"/>
      <c r="AD482" s="18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89" t="str">
        <f>IF(Y487&lt;0,"NO PAGAR","COBRAR'")</f>
        <v>NO PAGAR</v>
      </c>
      <c r="Y488" s="18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89" t="str">
        <f>IF(C487&lt;0,"NO PAGAR","COBRAR'")</f>
        <v>NO PAGAR</v>
      </c>
      <c r="C489" s="189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80" t="s">
        <v>9</v>
      </c>
      <c r="C490" s="18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0" t="s">
        <v>9</v>
      </c>
      <c r="Y490" s="18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82" t="s">
        <v>7</v>
      </c>
      <c r="F498" s="183"/>
      <c r="G498" s="18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2" t="s">
        <v>7</v>
      </c>
      <c r="AB498" s="183"/>
      <c r="AC498" s="18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82" t="s">
        <v>7</v>
      </c>
      <c r="O500" s="183"/>
      <c r="P500" s="183"/>
      <c r="Q500" s="184"/>
      <c r="R500" s="18">
        <f>SUM(R484:R499)</f>
        <v>1705</v>
      </c>
      <c r="S500" s="3"/>
      <c r="V500" s="17"/>
      <c r="X500" s="12"/>
      <c r="Y500" s="10"/>
      <c r="AJ500" s="182" t="s">
        <v>7</v>
      </c>
      <c r="AK500" s="183"/>
      <c r="AL500" s="183"/>
      <c r="AM500" s="18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85" t="s">
        <v>29</v>
      </c>
      <c r="AD524" s="185"/>
      <c r="AE524" s="185"/>
    </row>
    <row r="525" spans="2:31">
      <c r="H525" s="186" t="s">
        <v>28</v>
      </c>
      <c r="I525" s="186"/>
      <c r="J525" s="186"/>
      <c r="V525" s="17"/>
      <c r="AC525" s="185"/>
      <c r="AD525" s="185"/>
      <c r="AE525" s="185"/>
    </row>
    <row r="526" spans="2:31">
      <c r="H526" s="186"/>
      <c r="I526" s="186"/>
      <c r="J526" s="186"/>
      <c r="V526" s="17"/>
      <c r="AC526" s="185"/>
      <c r="AD526" s="185"/>
      <c r="AE526" s="18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87" t="s">
        <v>593</v>
      </c>
      <c r="F528" s="187"/>
      <c r="G528" s="187"/>
      <c r="H528" s="187"/>
      <c r="V528" s="17"/>
      <c r="X528" s="23" t="s">
        <v>32</v>
      </c>
      <c r="Y528" s="20">
        <f>IF(B528="PAGADO",0,C533)</f>
        <v>-2703.3370000000023</v>
      </c>
      <c r="AA528" s="187" t="s">
        <v>357</v>
      </c>
      <c r="AB528" s="187"/>
      <c r="AC528" s="187"/>
      <c r="AD528" s="18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88" t="str">
        <f>IF(C533&lt;0,"NO PAGAR","COBRAR")</f>
        <v>NO PAGAR</v>
      </c>
      <c r="C534" s="18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88" t="str">
        <f>IF(Y533&lt;0,"NO PAGAR","COBRAR")</f>
        <v>NO PAGAR</v>
      </c>
      <c r="Y534" s="18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0" t="s">
        <v>9</v>
      </c>
      <c r="C535" s="18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0" t="s">
        <v>9</v>
      </c>
      <c r="Y535" s="18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1027</v>
      </c>
      <c r="C544" s="10">
        <v>281.19</v>
      </c>
      <c r="E544" s="182" t="s">
        <v>7</v>
      </c>
      <c r="F544" s="183"/>
      <c r="G544" s="18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2" t="s">
        <v>7</v>
      </c>
      <c r="AB544" s="183"/>
      <c r="AC544" s="18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82" t="s">
        <v>7</v>
      </c>
      <c r="O546" s="183"/>
      <c r="P546" s="183"/>
      <c r="Q546" s="184"/>
      <c r="R546" s="18">
        <f>SUM(R530:R545)</f>
        <v>526.5</v>
      </c>
      <c r="S546" s="3"/>
      <c r="V546" s="17"/>
      <c r="X546" s="12"/>
      <c r="Y546" s="10"/>
      <c r="AJ546" s="182" t="s">
        <v>7</v>
      </c>
      <c r="AK546" s="183"/>
      <c r="AL546" s="183"/>
      <c r="AM546" s="18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86" t="s">
        <v>30</v>
      </c>
      <c r="I564" s="186"/>
      <c r="J564" s="186"/>
      <c r="V564" s="17"/>
      <c r="AA564" s="186" t="s">
        <v>31</v>
      </c>
      <c r="AB564" s="186"/>
      <c r="AC564" s="186"/>
    </row>
    <row r="565" spans="1:43">
      <c r="H565" s="186"/>
      <c r="I565" s="186"/>
      <c r="J565" s="186"/>
      <c r="V565" s="17"/>
      <c r="AA565" s="186"/>
      <c r="AB565" s="186"/>
      <c r="AC565" s="18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87" t="s">
        <v>593</v>
      </c>
      <c r="F569" s="187"/>
      <c r="G569" s="187"/>
      <c r="H569" s="187"/>
      <c r="V569" s="17"/>
      <c r="X569" s="23" t="s">
        <v>32</v>
      </c>
      <c r="Y569" s="20">
        <f>IF(B1365="PAGADO",0,C574)</f>
        <v>-2187.0370000000021</v>
      </c>
      <c r="AA569" s="187" t="s">
        <v>357</v>
      </c>
      <c r="AB569" s="187"/>
      <c r="AC569" s="187"/>
      <c r="AD569" s="18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1083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1090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1097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89" t="str">
        <f>IF(Y574&lt;0,"NO PAGAR","COBRAR'")</f>
        <v>NO PAGAR</v>
      </c>
      <c r="Y575" s="18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89" t="str">
        <f>IF(C574&lt;0,"NO PAGAR","COBRAR'")</f>
        <v>NO PAGAR</v>
      </c>
      <c r="C576" s="18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80" t="s">
        <v>9</v>
      </c>
      <c r="C577" s="18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0" t="s">
        <v>9</v>
      </c>
      <c r="Y577" s="18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82" t="s">
        <v>7</v>
      </c>
      <c r="F585" s="183"/>
      <c r="G585" s="18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2" t="s">
        <v>7</v>
      </c>
      <c r="AB585" s="183"/>
      <c r="AC585" s="18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1081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82" t="s">
        <v>7</v>
      </c>
      <c r="O587" s="183"/>
      <c r="P587" s="183"/>
      <c r="Q587" s="184"/>
      <c r="R587" s="18">
        <f>SUM(R571:R586)</f>
        <v>1580</v>
      </c>
      <c r="S587" s="3"/>
      <c r="V587" s="17"/>
      <c r="X587" s="12"/>
      <c r="Y587" s="10"/>
      <c r="AJ587" s="182" t="s">
        <v>7</v>
      </c>
      <c r="AK587" s="183"/>
      <c r="AL587" s="183"/>
      <c r="AM587" s="18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1080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85" t="s">
        <v>29</v>
      </c>
      <c r="AD607" s="185"/>
      <c r="AE607" s="185"/>
    </row>
    <row r="608" spans="2:31">
      <c r="H608" s="186" t="s">
        <v>28</v>
      </c>
      <c r="I608" s="186"/>
      <c r="J608" s="186"/>
      <c r="V608" s="17"/>
      <c r="AC608" s="185"/>
      <c r="AD608" s="185"/>
      <c r="AE608" s="185"/>
    </row>
    <row r="609" spans="2:41">
      <c r="H609" s="186"/>
      <c r="I609" s="186"/>
      <c r="J609" s="186"/>
      <c r="V609" s="17"/>
      <c r="AC609" s="185"/>
      <c r="AD609" s="185"/>
      <c r="AE609" s="185"/>
    </row>
    <row r="610" spans="2:41">
      <c r="V610" s="17"/>
    </row>
    <row r="611" spans="2:41">
      <c r="V611" s="17"/>
    </row>
    <row r="612" spans="2:41" ht="23.25">
      <c r="B612" s="22" t="s">
        <v>68</v>
      </c>
      <c r="V612" s="17"/>
      <c r="X612" s="22" t="s">
        <v>68</v>
      </c>
    </row>
    <row r="613" spans="2:41" ht="23.25">
      <c r="B613" s="23" t="s">
        <v>32</v>
      </c>
      <c r="C613" s="20">
        <f>IF(X569="PAGADO",0,Y574)</f>
        <v>-2023.0370000000021</v>
      </c>
      <c r="E613" s="187" t="s">
        <v>357</v>
      </c>
      <c r="F613" s="187"/>
      <c r="G613" s="187"/>
      <c r="H613" s="187"/>
      <c r="V613" s="17"/>
      <c r="X613" s="23" t="s">
        <v>32</v>
      </c>
      <c r="Y613" s="20">
        <f>IF(B613="PAGADO",0,C618)</f>
        <v>-1752.9910000000023</v>
      </c>
      <c r="AA613" s="187" t="s">
        <v>20</v>
      </c>
      <c r="AB613" s="187"/>
      <c r="AC613" s="187"/>
      <c r="AD613" s="187"/>
    </row>
    <row r="614" spans="2:41">
      <c r="B614" s="1" t="s">
        <v>0</v>
      </c>
      <c r="C614" s="19">
        <f>H629</f>
        <v>940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>
        <v>45114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1125</v>
      </c>
      <c r="P615" s="3"/>
      <c r="Q615" s="3"/>
      <c r="R615" s="18">
        <v>28</v>
      </c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940</v>
      </c>
      <c r="E616" s="4">
        <v>45117</v>
      </c>
      <c r="F616" s="3" t="s">
        <v>87</v>
      </c>
      <c r="G616" s="3" t="s">
        <v>89</v>
      </c>
      <c r="H616" s="5">
        <v>200</v>
      </c>
      <c r="N616" s="25">
        <v>45109</v>
      </c>
      <c r="O616" s="3" t="s">
        <v>1136</v>
      </c>
      <c r="P616" s="3"/>
      <c r="Q616" s="3"/>
      <c r="R616" s="18">
        <v>46</v>
      </c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C640</f>
        <v>2692.9910000000023</v>
      </c>
      <c r="E617" s="4">
        <v>45126</v>
      </c>
      <c r="F617" s="3" t="s">
        <v>87</v>
      </c>
      <c r="G617" s="3" t="s">
        <v>89</v>
      </c>
      <c r="H617" s="5">
        <v>200</v>
      </c>
      <c r="N617" s="25">
        <v>45140</v>
      </c>
      <c r="O617" s="3" t="s">
        <v>1137</v>
      </c>
      <c r="P617" s="3"/>
      <c r="Q617" s="3"/>
      <c r="R617" s="18">
        <v>55</v>
      </c>
      <c r="S617" s="3"/>
      <c r="V617" s="17"/>
      <c r="X617" s="1" t="s">
        <v>9</v>
      </c>
      <c r="Y617" s="20">
        <f>Y640</f>
        <v>1752.9910000000023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25</v>
      </c>
      <c r="C618" s="21">
        <f>C616-C617</f>
        <v>-1752.9910000000023</v>
      </c>
      <c r="E618" s="4">
        <v>45078</v>
      </c>
      <c r="F618" s="3" t="s">
        <v>149</v>
      </c>
      <c r="G618" s="3" t="s">
        <v>89</v>
      </c>
      <c r="H618" s="5">
        <v>170</v>
      </c>
      <c r="N618" s="25">
        <v>45141</v>
      </c>
      <c r="O618" s="3" t="s">
        <v>1139</v>
      </c>
      <c r="P618" s="3"/>
      <c r="Q618" s="3"/>
      <c r="R618" s="18">
        <v>50</v>
      </c>
      <c r="S618" s="3"/>
      <c r="V618" s="17"/>
      <c r="X618" s="6" t="s">
        <v>8</v>
      </c>
      <c r="Y618" s="21">
        <f>Y616-Y617</f>
        <v>-1752.9910000000023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6.25">
      <c r="B619" s="188" t="str">
        <f>IF(C618&lt;0,"NO PAGAR","COBRAR")</f>
        <v>NO PAGAR</v>
      </c>
      <c r="C619" s="188"/>
      <c r="E619" s="4">
        <v>45085</v>
      </c>
      <c r="F619" s="3" t="s">
        <v>149</v>
      </c>
      <c r="G619" s="3" t="s">
        <v>89</v>
      </c>
      <c r="H619" s="5">
        <v>170</v>
      </c>
      <c r="N619" s="3"/>
      <c r="O619" s="3"/>
      <c r="P619" s="3"/>
      <c r="Q619" s="3"/>
      <c r="R619" s="18"/>
      <c r="S619" s="3"/>
      <c r="V619" s="17"/>
      <c r="X619" s="188" t="str">
        <f>IF(Y618&lt;0,"NO PAGAR","COBRAR")</f>
        <v>NO PAGAR</v>
      </c>
      <c r="Y619" s="18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80" t="s">
        <v>9</v>
      </c>
      <c r="C620" s="181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80" t="s">
        <v>9</v>
      </c>
      <c r="Y620" s="181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9" t="str">
        <f>IF(C654&lt;0,"SALDO A FAVOR","SALDO ADELANTAD0'")</f>
        <v>SALDO ADELANTAD0'</v>
      </c>
      <c r="C621" s="10">
        <f>IF(Y574&lt;=0,Y574*-1)</f>
        <v>2023.0370000000021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9" t="str">
        <f>IF(C618&lt;0,"SALDO ADELANTADO","SALDO A FAVOR'")</f>
        <v>SALDO ADELANTADO</v>
      </c>
      <c r="Y621" s="10">
        <f>IF(C618&lt;=0,C618*-1)</f>
        <v>1752.9910000000023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10</v>
      </c>
      <c r="C622" s="10">
        <f>R631</f>
        <v>179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10</v>
      </c>
      <c r="Y622" s="10">
        <f>AN631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11</v>
      </c>
      <c r="C623" s="10">
        <v>50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11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12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12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13</v>
      </c>
      <c r="C625" s="10">
        <v>20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13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14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14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15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15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16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16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17</v>
      </c>
      <c r="C629" s="10">
        <f>R638</f>
        <v>420.95400000000006</v>
      </c>
      <c r="E629" s="182" t="s">
        <v>7</v>
      </c>
      <c r="F629" s="183"/>
      <c r="G629" s="184"/>
      <c r="H629" s="5">
        <f>SUM(H615:H628)</f>
        <v>940</v>
      </c>
      <c r="N629" s="3"/>
      <c r="O629" s="3"/>
      <c r="P629" s="3"/>
      <c r="Q629" s="3"/>
      <c r="R629" s="18"/>
      <c r="S629" s="3"/>
      <c r="V629" s="17"/>
      <c r="X629" s="11" t="s">
        <v>17</v>
      </c>
      <c r="Y629" s="10"/>
      <c r="AA629" s="182" t="s">
        <v>7</v>
      </c>
      <c r="AB629" s="183"/>
      <c r="AC629" s="18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2"/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2"/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82" t="s">
        <v>7</v>
      </c>
      <c r="O631" s="183"/>
      <c r="P631" s="183"/>
      <c r="Q631" s="184"/>
      <c r="R631" s="18">
        <f>SUM(R615:R630)</f>
        <v>179</v>
      </c>
      <c r="S631" s="3"/>
      <c r="V631" s="17"/>
      <c r="X631" s="12"/>
      <c r="Y631" s="10"/>
      <c r="AJ631" s="182" t="s">
        <v>7</v>
      </c>
      <c r="AK631" s="183"/>
      <c r="AL631" s="183"/>
      <c r="AM631" s="184"/>
      <c r="AN631" s="18">
        <f>SUM(AN615:AN630)</f>
        <v>0</v>
      </c>
      <c r="AO631" s="3"/>
    </row>
    <row r="632" spans="2:41">
      <c r="B632" s="12"/>
      <c r="C632" s="10"/>
      <c r="N632" s="126" t="s">
        <v>558</v>
      </c>
      <c r="O632" s="127">
        <v>45125.369305560002</v>
      </c>
      <c r="P632" s="126" t="s">
        <v>476</v>
      </c>
      <c r="Q632" s="128">
        <v>26.251999999999999</v>
      </c>
      <c r="R632" s="128">
        <v>45.941000000000003</v>
      </c>
      <c r="S632" s="131"/>
      <c r="V632" s="17"/>
      <c r="X632" s="12"/>
      <c r="Y632" s="10"/>
    </row>
    <row r="633" spans="2:41">
      <c r="B633" s="12"/>
      <c r="C633" s="10"/>
      <c r="N633" s="126" t="s">
        <v>558</v>
      </c>
      <c r="O633" s="127">
        <v>45125.372361109999</v>
      </c>
      <c r="P633" s="126" t="s">
        <v>476</v>
      </c>
      <c r="Q633" s="128">
        <v>19.956</v>
      </c>
      <c r="R633" s="128">
        <v>34.923000000000002</v>
      </c>
      <c r="S633" s="131"/>
      <c r="V633" s="17"/>
      <c r="X633" s="12"/>
      <c r="Y633" s="10"/>
    </row>
    <row r="634" spans="2:41">
      <c r="B634" s="12"/>
      <c r="C634" s="10"/>
      <c r="E634" s="14"/>
      <c r="N634" s="126" t="s">
        <v>558</v>
      </c>
      <c r="O634" s="127">
        <v>45128.763831019998</v>
      </c>
      <c r="P634" s="126" t="s">
        <v>476</v>
      </c>
      <c r="Q634" s="128">
        <v>44.006</v>
      </c>
      <c r="R634" s="128">
        <v>77.010000000000005</v>
      </c>
      <c r="S634" s="129" t="s">
        <v>80</v>
      </c>
      <c r="V634" s="17"/>
      <c r="X634" s="12"/>
      <c r="Y634" s="10"/>
      <c r="AA634" s="14"/>
    </row>
    <row r="635" spans="2:41">
      <c r="B635" s="12"/>
      <c r="C635" s="10"/>
      <c r="N635" s="126" t="s">
        <v>558</v>
      </c>
      <c r="O635" s="127">
        <v>45132.950115740001</v>
      </c>
      <c r="P635" s="126" t="s">
        <v>476</v>
      </c>
      <c r="Q635" s="128">
        <v>32.569000000000003</v>
      </c>
      <c r="R635" s="128">
        <v>57</v>
      </c>
      <c r="S635" s="129" t="s">
        <v>80</v>
      </c>
      <c r="V635" s="17"/>
      <c r="X635" s="12"/>
      <c r="Y635" s="10"/>
    </row>
    <row r="636" spans="2:41">
      <c r="B636" s="12"/>
      <c r="C636" s="10"/>
      <c r="N636" s="126" t="s">
        <v>558</v>
      </c>
      <c r="O636" s="127">
        <v>45134.557465279999</v>
      </c>
      <c r="P636" s="126" t="s">
        <v>476</v>
      </c>
      <c r="Q636" s="128">
        <v>59.841000000000001</v>
      </c>
      <c r="R636" s="128">
        <v>104.72</v>
      </c>
      <c r="S636" s="129" t="s">
        <v>80</v>
      </c>
      <c r="V636" s="17"/>
      <c r="X636" s="12"/>
      <c r="Y636" s="10"/>
    </row>
    <row r="637" spans="2:41">
      <c r="B637" s="12"/>
      <c r="C637" s="10"/>
      <c r="N637" s="126" t="s">
        <v>558</v>
      </c>
      <c r="O637" s="127">
        <v>45135.95877315</v>
      </c>
      <c r="P637" s="126" t="s">
        <v>476</v>
      </c>
      <c r="Q637" s="128">
        <v>57.918999999999997</v>
      </c>
      <c r="R637" s="128">
        <v>101.36</v>
      </c>
      <c r="S637" s="129" t="s">
        <v>80</v>
      </c>
      <c r="V637" s="17"/>
      <c r="X637" s="12"/>
      <c r="Y637" s="10"/>
    </row>
    <row r="638" spans="2:41">
      <c r="B638" s="12"/>
      <c r="C638" s="10"/>
      <c r="R638" s="176">
        <f>SUM(R632:R637)</f>
        <v>420.95400000000006</v>
      </c>
      <c r="V638" s="17"/>
      <c r="X638" s="12"/>
      <c r="Y638" s="10"/>
    </row>
    <row r="639" spans="2:41">
      <c r="B639" s="11"/>
      <c r="C639" s="10"/>
      <c r="V639" s="17"/>
      <c r="X639" s="11"/>
      <c r="Y639" s="10"/>
    </row>
    <row r="640" spans="2:41">
      <c r="B640" s="15" t="s">
        <v>18</v>
      </c>
      <c r="C640" s="16">
        <f>SUM(C621:C639)</f>
        <v>2692.9910000000023</v>
      </c>
      <c r="V640" s="17"/>
      <c r="X640" s="15" t="s">
        <v>18</v>
      </c>
      <c r="Y640" s="16">
        <f>SUM(Y621:Y639)</f>
        <v>1752.9910000000023</v>
      </c>
    </row>
    <row r="641" spans="1:43">
      <c r="D641" t="s">
        <v>22</v>
      </c>
      <c r="E641" t="s">
        <v>21</v>
      </c>
      <c r="V641" s="17"/>
      <c r="Z641" t="s">
        <v>22</v>
      </c>
      <c r="AA641" t="s">
        <v>21</v>
      </c>
    </row>
    <row r="642" spans="1:43">
      <c r="E642" s="1" t="s">
        <v>19</v>
      </c>
      <c r="V642" s="17"/>
      <c r="AA642" s="1" t="s">
        <v>19</v>
      </c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V647" s="17"/>
    </row>
    <row r="648" spans="1:43">
      <c r="V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>
      <c r="V652" s="17"/>
    </row>
    <row r="653" spans="1:43">
      <c r="H653" s="186" t="s">
        <v>30</v>
      </c>
      <c r="I653" s="186"/>
      <c r="J653" s="186"/>
      <c r="V653" s="17"/>
      <c r="AA653" s="186" t="s">
        <v>31</v>
      </c>
      <c r="AB653" s="186"/>
      <c r="AC653" s="186"/>
    </row>
    <row r="654" spans="1:43">
      <c r="H654" s="186"/>
      <c r="I654" s="186"/>
      <c r="J654" s="186"/>
      <c r="V654" s="17"/>
      <c r="AA654" s="186"/>
      <c r="AB654" s="186"/>
      <c r="AC654" s="186"/>
    </row>
    <row r="655" spans="1:43">
      <c r="V655" s="17"/>
    </row>
    <row r="656" spans="1:43">
      <c r="V656" s="17"/>
    </row>
    <row r="657" spans="2:41" ht="23.25">
      <c r="B657" s="24" t="s">
        <v>68</v>
      </c>
      <c r="V657" s="17"/>
      <c r="X657" s="22" t="s">
        <v>68</v>
      </c>
    </row>
    <row r="658" spans="2:41" ht="23.25">
      <c r="B658" s="23" t="s">
        <v>32</v>
      </c>
      <c r="C658" s="20">
        <f>IF(X613="PAGADO",0,C618)</f>
        <v>-1752.9910000000023</v>
      </c>
      <c r="E658" s="187" t="s">
        <v>20</v>
      </c>
      <c r="F658" s="187"/>
      <c r="G658" s="187"/>
      <c r="H658" s="187"/>
      <c r="V658" s="17"/>
      <c r="X658" s="23" t="s">
        <v>32</v>
      </c>
      <c r="Y658" s="20">
        <f>IF(B1458="PAGADO",0,C663)</f>
        <v>-1752.9910000000023</v>
      </c>
      <c r="AA658" s="187" t="s">
        <v>20</v>
      </c>
      <c r="AB658" s="187"/>
      <c r="AC658" s="187"/>
      <c r="AD658" s="187"/>
    </row>
    <row r="659" spans="2:41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" t="s">
        <v>24</v>
      </c>
      <c r="C661" s="19">
        <f>IF(C658&gt;0,C658+C659,C659)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9</v>
      </c>
      <c r="C662" s="20">
        <f>C686</f>
        <v>1752.9910000000023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Y686</f>
        <v>1752.9910000000023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6" t="s">
        <v>26</v>
      </c>
      <c r="C663" s="21">
        <f>C661-C662</f>
        <v>-1752.9910000000023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27</v>
      </c>
      <c r="Y663" s="21">
        <f>Y661-Y662</f>
        <v>-1752.9910000000023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3.25">
      <c r="B664" s="6"/>
      <c r="C664" s="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9" t="str">
        <f>IF(Y663&lt;0,"NO PAGAR","COBRAR'")</f>
        <v>NO PAGAR</v>
      </c>
      <c r="Y664" s="18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3.25">
      <c r="B665" s="189" t="str">
        <f>IF(C663&lt;0,"NO PAGAR","COBRAR'")</f>
        <v>NO PAGAR</v>
      </c>
      <c r="C665" s="189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/>
      <c r="Y665" s="8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80" t="s">
        <v>9</v>
      </c>
      <c r="C666" s="181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80" t="s">
        <v>9</v>
      </c>
      <c r="Y666" s="181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IF(Y618&lt;0,"SALDO ADELANTADO","SALDO A FAVOR '")</f>
        <v>SALDO ADELANTADO</v>
      </c>
      <c r="C667" s="10">
        <f>IF(Y618&lt;=0,Y618*-1)</f>
        <v>1752.9910000000023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IF(C663&lt;0,"SALDO ADELANTADO","SALDO A FAVOR'")</f>
        <v>SALDO ADELANTADO</v>
      </c>
      <c r="Y667" s="10">
        <f>IF(C663&lt;=0,C663*-1)</f>
        <v>1752.9910000000023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R676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AN676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182" t="s">
        <v>7</v>
      </c>
      <c r="F674" s="183"/>
      <c r="G674" s="184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182" t="s">
        <v>7</v>
      </c>
      <c r="AB674" s="183"/>
      <c r="AC674" s="184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>
      <c r="B676" s="12"/>
      <c r="C676" s="10"/>
      <c r="N676" s="182" t="s">
        <v>7</v>
      </c>
      <c r="O676" s="183"/>
      <c r="P676" s="183"/>
      <c r="Q676" s="184"/>
      <c r="R676" s="18">
        <f>SUM(R660:R675)</f>
        <v>0</v>
      </c>
      <c r="S676" s="3"/>
      <c r="V676" s="17"/>
      <c r="X676" s="12"/>
      <c r="Y676" s="10"/>
      <c r="AJ676" s="182" t="s">
        <v>7</v>
      </c>
      <c r="AK676" s="183"/>
      <c r="AL676" s="183"/>
      <c r="AM676" s="184"/>
      <c r="AN676" s="18">
        <f>SUM(AN660:AN675)</f>
        <v>0</v>
      </c>
      <c r="AO676" s="3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E679" s="14"/>
      <c r="V679" s="17"/>
      <c r="X679" s="12"/>
      <c r="Y679" s="10"/>
      <c r="AA679" s="14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1752.9910000000023</v>
      </c>
      <c r="D686" t="s">
        <v>22</v>
      </c>
      <c r="E686" t="s">
        <v>21</v>
      </c>
      <c r="V686" s="17"/>
      <c r="X686" s="15" t="s">
        <v>18</v>
      </c>
      <c r="Y686" s="16">
        <f>SUM(Y667:Y685)</f>
        <v>1752.9910000000023</v>
      </c>
      <c r="Z686" t="s">
        <v>22</v>
      </c>
      <c r="AA686" t="s">
        <v>21</v>
      </c>
    </row>
    <row r="687" spans="2:41">
      <c r="E687" s="1" t="s">
        <v>19</v>
      </c>
      <c r="V687" s="17"/>
      <c r="AA687" s="1" t="s">
        <v>19</v>
      </c>
    </row>
    <row r="688" spans="2:41">
      <c r="V688" s="17"/>
    </row>
    <row r="689" spans="8:31">
      <c r="V689" s="17"/>
    </row>
    <row r="690" spans="8:31">
      <c r="V690" s="17"/>
    </row>
    <row r="691" spans="8:31">
      <c r="V691" s="17"/>
    </row>
    <row r="692" spans="8:31">
      <c r="V692" s="17"/>
    </row>
    <row r="693" spans="8:31">
      <c r="V693" s="17"/>
    </row>
    <row r="694" spans="8:31">
      <c r="V694" s="17"/>
    </row>
    <row r="695" spans="8:31">
      <c r="V695" s="17"/>
    </row>
    <row r="696" spans="8:31">
      <c r="V696" s="17"/>
    </row>
    <row r="697" spans="8:31">
      <c r="V697" s="17"/>
    </row>
    <row r="698" spans="8:31">
      <c r="V698" s="17"/>
    </row>
    <row r="699" spans="8:31">
      <c r="V699" s="17"/>
    </row>
    <row r="700" spans="8:31">
      <c r="V700" s="17"/>
      <c r="AC700" s="185" t="s">
        <v>29</v>
      </c>
      <c r="AD700" s="185"/>
      <c r="AE700" s="185"/>
    </row>
    <row r="701" spans="8:31">
      <c r="H701" s="186" t="s">
        <v>28</v>
      </c>
      <c r="I701" s="186"/>
      <c r="J701" s="186"/>
      <c r="V701" s="17"/>
      <c r="AC701" s="185"/>
      <c r="AD701" s="185"/>
      <c r="AE701" s="185"/>
    </row>
    <row r="702" spans="8:31">
      <c r="H702" s="186"/>
      <c r="I702" s="186"/>
      <c r="J702" s="186"/>
      <c r="V702" s="17"/>
      <c r="AC702" s="185"/>
      <c r="AD702" s="185"/>
      <c r="AE702" s="185"/>
    </row>
    <row r="703" spans="8:31">
      <c r="V703" s="17"/>
    </row>
    <row r="704" spans="8:31">
      <c r="V704" s="17"/>
    </row>
    <row r="705" spans="2:41" ht="23.25">
      <c r="B705" s="22" t="s">
        <v>69</v>
      </c>
      <c r="V705" s="17"/>
      <c r="X705" s="22" t="s">
        <v>69</v>
      </c>
    </row>
    <row r="706" spans="2:41" ht="23.25">
      <c r="B706" s="23" t="s">
        <v>32</v>
      </c>
      <c r="C706" s="20">
        <f>IF(X658="PAGADO",0,Y663)</f>
        <v>-1752.9910000000023</v>
      </c>
      <c r="E706" s="187" t="s">
        <v>20</v>
      </c>
      <c r="F706" s="187"/>
      <c r="G706" s="187"/>
      <c r="H706" s="187"/>
      <c r="V706" s="17"/>
      <c r="X706" s="23" t="s">
        <v>32</v>
      </c>
      <c r="Y706" s="20">
        <f>IF(B706="PAGADO",0,C711)</f>
        <v>-1752.9910000000023</v>
      </c>
      <c r="AA706" s="187" t="s">
        <v>20</v>
      </c>
      <c r="AB706" s="187"/>
      <c r="AC706" s="187"/>
      <c r="AD706" s="18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C733</f>
        <v>1752.9910000000023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Y733</f>
        <v>1752.9910000000023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25</v>
      </c>
      <c r="C711" s="21">
        <f>C709-C710</f>
        <v>-1752.9910000000023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8</v>
      </c>
      <c r="Y711" s="21">
        <f>Y709-Y710</f>
        <v>-1752.9910000000023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6.25">
      <c r="B712" s="188" t="str">
        <f>IF(C711&lt;0,"NO PAGAR","COBRAR")</f>
        <v>NO PAGAR</v>
      </c>
      <c r="C712" s="188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8" t="str">
        <f>IF(Y711&lt;0,"NO PAGAR","COBRAR")</f>
        <v>NO PAGAR</v>
      </c>
      <c r="Y712" s="18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80" t="s">
        <v>9</v>
      </c>
      <c r="C713" s="181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80" t="s">
        <v>9</v>
      </c>
      <c r="Y713" s="181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9" t="str">
        <f>IF(C747&lt;0,"SALDO A FAVOR","SALDO ADELANTAD0'")</f>
        <v>SALDO ADELANTAD0'</v>
      </c>
      <c r="C714" s="10">
        <f>IF(Y658&lt;=0,Y658*-1)</f>
        <v>1752.9910000000023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9" t="str">
        <f>IF(C711&lt;0,"SALDO ADELANTADO","SALDO A FAVOR'")</f>
        <v>SALDO ADELANTADO</v>
      </c>
      <c r="Y714" s="10">
        <f>IF(C711&lt;=0,C711*-1)</f>
        <v>1752.9910000000023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10</v>
      </c>
      <c r="C715" s="10">
        <f>R724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10</v>
      </c>
      <c r="Y715" s="10">
        <f>AN724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11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11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12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12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13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13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14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14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15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15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16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16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17</v>
      </c>
      <c r="C722" s="10"/>
      <c r="E722" s="182" t="s">
        <v>7</v>
      </c>
      <c r="F722" s="183"/>
      <c r="G722" s="18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17</v>
      </c>
      <c r="Y722" s="10"/>
      <c r="AA722" s="182" t="s">
        <v>7</v>
      </c>
      <c r="AB722" s="183"/>
      <c r="AC722" s="18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2"/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2"/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82" t="s">
        <v>7</v>
      </c>
      <c r="O724" s="183"/>
      <c r="P724" s="183"/>
      <c r="Q724" s="184"/>
      <c r="R724" s="18">
        <f>SUM(R708:R723)</f>
        <v>0</v>
      </c>
      <c r="S724" s="3"/>
      <c r="V724" s="17"/>
      <c r="X724" s="12"/>
      <c r="Y724" s="10"/>
      <c r="AJ724" s="182" t="s">
        <v>7</v>
      </c>
      <c r="AK724" s="183"/>
      <c r="AL724" s="183"/>
      <c r="AM724" s="18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1"/>
      <c r="C732" s="10"/>
      <c r="V732" s="17"/>
      <c r="X732" s="11"/>
      <c r="Y732" s="10"/>
    </row>
    <row r="733" spans="2:41">
      <c r="B733" s="15" t="s">
        <v>18</v>
      </c>
      <c r="C733" s="16">
        <f>SUM(C714:C732)</f>
        <v>1752.9910000000023</v>
      </c>
      <c r="V733" s="17"/>
      <c r="X733" s="15" t="s">
        <v>18</v>
      </c>
      <c r="Y733" s="16">
        <f>SUM(Y714:Y732)</f>
        <v>1752.9910000000023</v>
      </c>
    </row>
    <row r="734" spans="2:41">
      <c r="D734" t="s">
        <v>22</v>
      </c>
      <c r="E734" t="s">
        <v>21</v>
      </c>
      <c r="V734" s="17"/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1:43">
      <c r="V737" s="17"/>
    </row>
    <row r="738" spans="1:43">
      <c r="V738" s="17"/>
    </row>
    <row r="739" spans="1:43">
      <c r="V739" s="17"/>
    </row>
    <row r="740" spans="1:43">
      <c r="V740" s="17"/>
    </row>
    <row r="741" spans="1:43">
      <c r="V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>
      <c r="V745" s="17"/>
    </row>
    <row r="746" spans="1:43">
      <c r="H746" s="186" t="s">
        <v>30</v>
      </c>
      <c r="I746" s="186"/>
      <c r="J746" s="186"/>
      <c r="V746" s="17"/>
      <c r="AA746" s="186" t="s">
        <v>31</v>
      </c>
      <c r="AB746" s="186"/>
      <c r="AC746" s="186"/>
    </row>
    <row r="747" spans="1:43">
      <c r="H747" s="186"/>
      <c r="I747" s="186"/>
      <c r="J747" s="186"/>
      <c r="V747" s="17"/>
      <c r="AA747" s="186"/>
      <c r="AB747" s="186"/>
      <c r="AC747" s="186"/>
    </row>
    <row r="748" spans="1:43">
      <c r="V748" s="17"/>
    </row>
    <row r="749" spans="1:43">
      <c r="V749" s="17"/>
    </row>
    <row r="750" spans="1:43" ht="23.25">
      <c r="B750" s="24" t="s">
        <v>69</v>
      </c>
      <c r="V750" s="17"/>
      <c r="X750" s="22" t="s">
        <v>69</v>
      </c>
    </row>
    <row r="751" spans="1:43" ht="23.25">
      <c r="B751" s="23" t="s">
        <v>32</v>
      </c>
      <c r="C751" s="20">
        <f>IF(X706="PAGADO",0,C711)</f>
        <v>-1752.9910000000023</v>
      </c>
      <c r="E751" s="187" t="s">
        <v>20</v>
      </c>
      <c r="F751" s="187"/>
      <c r="G751" s="187"/>
      <c r="H751" s="187"/>
      <c r="V751" s="17"/>
      <c r="X751" s="23" t="s">
        <v>32</v>
      </c>
      <c r="Y751" s="20">
        <f>IF(B1551="PAGADO",0,C756)</f>
        <v>-1752.9910000000023</v>
      </c>
      <c r="AA751" s="187" t="s">
        <v>20</v>
      </c>
      <c r="AB751" s="187"/>
      <c r="AC751" s="187"/>
      <c r="AD751" s="187"/>
    </row>
    <row r="752" spans="1:43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24</v>
      </c>
      <c r="C754" s="19">
        <f>IF(C751&gt;0,C751+C752,C752)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9</v>
      </c>
      <c r="C755" s="20">
        <f>C779</f>
        <v>1752.9910000000023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Y779</f>
        <v>1752.9910000000023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6" t="s">
        <v>26</v>
      </c>
      <c r="C756" s="21">
        <f>C754-C755</f>
        <v>-1752.9910000000023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27</v>
      </c>
      <c r="Y756" s="21">
        <f>Y754-Y755</f>
        <v>-1752.9910000000023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3.25">
      <c r="B757" s="6"/>
      <c r="C757" s="7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9" t="str">
        <f>IF(Y756&lt;0,"NO PAGAR","COBRAR'")</f>
        <v>NO PAGAR</v>
      </c>
      <c r="Y757" s="189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3.25">
      <c r="B758" s="189" t="str">
        <f>IF(C756&lt;0,"NO PAGAR","COBRAR'")</f>
        <v>NO PAGAR</v>
      </c>
      <c r="C758" s="189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/>
      <c r="Y758" s="8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80" t="s">
        <v>9</v>
      </c>
      <c r="C759" s="181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80" t="s">
        <v>9</v>
      </c>
      <c r="Y759" s="181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IF(Y711&lt;0,"SALDO ADELANTADO","SALDO A FAVOR '")</f>
        <v>SALDO ADELANTADO</v>
      </c>
      <c r="C760" s="10">
        <f>IF(Y711&lt;=0,Y711*-1)</f>
        <v>1752.9910000000023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IF(C756&lt;0,"SALDO ADELANTADO","SALDO A FAVOR'")</f>
        <v>SALDO ADELANTADO</v>
      </c>
      <c r="Y760" s="10">
        <f>IF(C756&lt;=0,C756*-1)</f>
        <v>1752.9910000000023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R769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AN769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182" t="s">
        <v>7</v>
      </c>
      <c r="F767" s="183"/>
      <c r="G767" s="184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182" t="s">
        <v>7</v>
      </c>
      <c r="AB767" s="183"/>
      <c r="AC767" s="184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>
      <c r="B769" s="12"/>
      <c r="C769" s="10"/>
      <c r="N769" s="182" t="s">
        <v>7</v>
      </c>
      <c r="O769" s="183"/>
      <c r="P769" s="183"/>
      <c r="Q769" s="184"/>
      <c r="R769" s="18">
        <f>SUM(R753:R768)</f>
        <v>0</v>
      </c>
      <c r="S769" s="3"/>
      <c r="V769" s="17"/>
      <c r="X769" s="12"/>
      <c r="Y769" s="10"/>
      <c r="AJ769" s="182" t="s">
        <v>7</v>
      </c>
      <c r="AK769" s="183"/>
      <c r="AL769" s="183"/>
      <c r="AM769" s="184"/>
      <c r="AN769" s="18">
        <f>SUM(AN753:AN768)</f>
        <v>0</v>
      </c>
      <c r="AO769" s="3"/>
    </row>
    <row r="770" spans="2:41">
      <c r="B770" s="12"/>
      <c r="C770" s="10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E772" s="14"/>
      <c r="V772" s="17"/>
      <c r="X772" s="12"/>
      <c r="Y772" s="10"/>
      <c r="AA772" s="14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1752.9910000000023</v>
      </c>
      <c r="D779" t="s">
        <v>22</v>
      </c>
      <c r="E779" t="s">
        <v>21</v>
      </c>
      <c r="V779" s="17"/>
      <c r="X779" s="15" t="s">
        <v>18</v>
      </c>
      <c r="Y779" s="16">
        <f>SUM(Y760:Y778)</f>
        <v>1752.9910000000023</v>
      </c>
      <c r="Z779" t="s">
        <v>22</v>
      </c>
      <c r="AA779" t="s">
        <v>21</v>
      </c>
    </row>
    <row r="780" spans="2:41">
      <c r="E780" s="1" t="s">
        <v>19</v>
      </c>
      <c r="V780" s="17"/>
      <c r="AA780" s="1" t="s">
        <v>19</v>
      </c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>
      <c r="V791" s="17"/>
    </row>
    <row r="792" spans="2:41">
      <c r="V792" s="17"/>
    </row>
    <row r="793" spans="2:41">
      <c r="V793" s="17"/>
      <c r="AC793" s="185" t="s">
        <v>29</v>
      </c>
      <c r="AD793" s="185"/>
      <c r="AE793" s="185"/>
    </row>
    <row r="794" spans="2:41">
      <c r="H794" s="186" t="s">
        <v>28</v>
      </c>
      <c r="I794" s="186"/>
      <c r="J794" s="186"/>
      <c r="V794" s="17"/>
      <c r="AC794" s="185"/>
      <c r="AD794" s="185"/>
      <c r="AE794" s="185"/>
    </row>
    <row r="795" spans="2:41">
      <c r="H795" s="186"/>
      <c r="I795" s="186"/>
      <c r="J795" s="186"/>
      <c r="V795" s="17"/>
      <c r="AC795" s="185"/>
      <c r="AD795" s="185"/>
      <c r="AE795" s="185"/>
    </row>
    <row r="796" spans="2:41">
      <c r="V796" s="17"/>
    </row>
    <row r="797" spans="2:41">
      <c r="V797" s="17"/>
    </row>
    <row r="798" spans="2:41" ht="23.25">
      <c r="B798" s="22" t="s">
        <v>70</v>
      </c>
      <c r="V798" s="17"/>
      <c r="X798" s="22" t="s">
        <v>70</v>
      </c>
    </row>
    <row r="799" spans="2:41" ht="23.25">
      <c r="B799" s="23" t="s">
        <v>32</v>
      </c>
      <c r="C799" s="20">
        <f>IF(X751="PAGADO",0,Y756)</f>
        <v>-1752.9910000000023</v>
      </c>
      <c r="E799" s="187" t="s">
        <v>20</v>
      </c>
      <c r="F799" s="187"/>
      <c r="G799" s="187"/>
      <c r="H799" s="187"/>
      <c r="V799" s="17"/>
      <c r="X799" s="23" t="s">
        <v>32</v>
      </c>
      <c r="Y799" s="20">
        <f>IF(B799="PAGADO",0,C804)</f>
        <v>-1752.9910000000023</v>
      </c>
      <c r="AA799" s="187" t="s">
        <v>20</v>
      </c>
      <c r="AB799" s="187"/>
      <c r="AC799" s="187"/>
      <c r="AD799" s="187"/>
    </row>
    <row r="800" spans="2:41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IF(Y799&gt;0,Y800+Y799,Y800)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C826</f>
        <v>1752.9910000000023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Y826</f>
        <v>1752.9910000000023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25</v>
      </c>
      <c r="C804" s="21">
        <f>C802-C803</f>
        <v>-1752.9910000000023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8</v>
      </c>
      <c r="Y804" s="21">
        <f>Y802-Y803</f>
        <v>-1752.9910000000023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6.25">
      <c r="B805" s="188" t="str">
        <f>IF(C804&lt;0,"NO PAGAR","COBRAR")</f>
        <v>NO PAGAR</v>
      </c>
      <c r="C805" s="188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8" t="str">
        <f>IF(Y804&lt;0,"NO PAGAR","COBRAR")</f>
        <v>NO PAGAR</v>
      </c>
      <c r="Y805" s="18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80" t="s">
        <v>9</v>
      </c>
      <c r="C806" s="181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80" t="s">
        <v>9</v>
      </c>
      <c r="Y806" s="181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9" t="str">
        <f>IF(C840&lt;0,"SALDO A FAVOR","SALDO ADELANTAD0'")</f>
        <v>SALDO ADELANTAD0'</v>
      </c>
      <c r="C807" s="10">
        <f>IF(Y751&lt;=0,Y751*-1)</f>
        <v>1752.9910000000023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9" t="str">
        <f>IF(C804&lt;0,"SALDO ADELANTADO","SALDO A FAVOR'")</f>
        <v>SALDO ADELANTADO</v>
      </c>
      <c r="Y807" s="10">
        <f>IF(C804&lt;=0,C804*-1)</f>
        <v>1752.9910000000023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10</v>
      </c>
      <c r="C808" s="10">
        <f>R817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10</v>
      </c>
      <c r="Y808" s="10">
        <f>AN817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11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11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12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12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13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13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14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14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15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15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16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16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17</v>
      </c>
      <c r="C815" s="10"/>
      <c r="E815" s="182" t="s">
        <v>7</v>
      </c>
      <c r="F815" s="183"/>
      <c r="G815" s="18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17</v>
      </c>
      <c r="Y815" s="10"/>
      <c r="AA815" s="182" t="s">
        <v>7</v>
      </c>
      <c r="AB815" s="183"/>
      <c r="AC815" s="18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2"/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2"/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82" t="s">
        <v>7</v>
      </c>
      <c r="O817" s="183"/>
      <c r="P817" s="183"/>
      <c r="Q817" s="184"/>
      <c r="R817" s="18">
        <f>SUM(R801:R816)</f>
        <v>0</v>
      </c>
      <c r="S817" s="3"/>
      <c r="V817" s="17"/>
      <c r="X817" s="12"/>
      <c r="Y817" s="10"/>
      <c r="AJ817" s="182" t="s">
        <v>7</v>
      </c>
      <c r="AK817" s="183"/>
      <c r="AL817" s="183"/>
      <c r="AM817" s="18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1"/>
      <c r="C825" s="10"/>
      <c r="V825" s="17"/>
      <c r="X825" s="11"/>
      <c r="Y825" s="10"/>
    </row>
    <row r="826" spans="2:41">
      <c r="B826" s="15" t="s">
        <v>18</v>
      </c>
      <c r="C826" s="16">
        <f>SUM(C807:C825)</f>
        <v>1752.9910000000023</v>
      </c>
      <c r="V826" s="17"/>
      <c r="X826" s="15" t="s">
        <v>18</v>
      </c>
      <c r="Y826" s="16">
        <f>SUM(Y807:Y825)</f>
        <v>1752.9910000000023</v>
      </c>
    </row>
    <row r="827" spans="2:41">
      <c r="D827" t="s">
        <v>22</v>
      </c>
      <c r="E827" t="s">
        <v>21</v>
      </c>
      <c r="V827" s="17"/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V838" s="17"/>
    </row>
    <row r="839" spans="1:43">
      <c r="H839" s="186" t="s">
        <v>30</v>
      </c>
      <c r="I839" s="186"/>
      <c r="J839" s="186"/>
      <c r="V839" s="17"/>
      <c r="AA839" s="186" t="s">
        <v>31</v>
      </c>
      <c r="AB839" s="186"/>
      <c r="AC839" s="186"/>
    </row>
    <row r="840" spans="1:43">
      <c r="H840" s="186"/>
      <c r="I840" s="186"/>
      <c r="J840" s="186"/>
      <c r="V840" s="17"/>
      <c r="AA840" s="186"/>
      <c r="AB840" s="186"/>
      <c r="AC840" s="186"/>
    </row>
    <row r="841" spans="1:43">
      <c r="V841" s="17"/>
    </row>
    <row r="842" spans="1:43">
      <c r="V842" s="17"/>
    </row>
    <row r="843" spans="1:43" ht="23.25">
      <c r="B843" s="24" t="s">
        <v>70</v>
      </c>
      <c r="V843" s="17"/>
      <c r="X843" s="22" t="s">
        <v>70</v>
      </c>
    </row>
    <row r="844" spans="1:43" ht="23.25">
      <c r="B844" s="23" t="s">
        <v>32</v>
      </c>
      <c r="C844" s="20">
        <f>IF(X799="PAGADO",0,C804)</f>
        <v>-1752.9910000000023</v>
      </c>
      <c r="E844" s="187" t="s">
        <v>20</v>
      </c>
      <c r="F844" s="187"/>
      <c r="G844" s="187"/>
      <c r="H844" s="187"/>
      <c r="V844" s="17"/>
      <c r="X844" s="23" t="s">
        <v>32</v>
      </c>
      <c r="Y844" s="20">
        <f>IF(B1644="PAGADO",0,C849)</f>
        <v>-1752.9910000000023</v>
      </c>
      <c r="AA844" s="187" t="s">
        <v>20</v>
      </c>
      <c r="AB844" s="187"/>
      <c r="AC844" s="187"/>
      <c r="AD844" s="187"/>
    </row>
    <row r="845" spans="1:43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1" t="s">
        <v>24</v>
      </c>
      <c r="C847" s="19">
        <f>IF(C844&gt;0,C844+C845,C845)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C872</f>
        <v>1752.9910000000023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Y872</f>
        <v>1752.9910000000023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-1752.9910000000023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-1752.9910000000023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9" t="str">
        <f>IF(Y849&lt;0,"NO PAGAR","COBRAR'")</f>
        <v>NO PAGAR</v>
      </c>
      <c r="Y850" s="189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3.25">
      <c r="B851" s="189" t="str">
        <f>IF(C849&lt;0,"NO PAGAR","COBRAR'")</f>
        <v>NO PAGAR</v>
      </c>
      <c r="C851" s="189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80" t="s">
        <v>9</v>
      </c>
      <c r="C852" s="181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80" t="s">
        <v>9</v>
      </c>
      <c r="Y852" s="181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IF(Y804&lt;0,"SALDO ADELANTADO","SALDO A FAVOR '")</f>
        <v>SALDO ADELANTADO</v>
      </c>
      <c r="C853" s="10">
        <f>IF(Y804&lt;=0,Y804*-1)</f>
        <v>1752.9910000000023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1752.9910000000023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182" t="s">
        <v>7</v>
      </c>
      <c r="F860" s="183"/>
      <c r="G860" s="184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182" t="s">
        <v>7</v>
      </c>
      <c r="AB860" s="183"/>
      <c r="AC860" s="184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82" t="s">
        <v>7</v>
      </c>
      <c r="O862" s="183"/>
      <c r="P862" s="183"/>
      <c r="Q862" s="184"/>
      <c r="R862" s="18">
        <f>SUM(R846:R861)</f>
        <v>0</v>
      </c>
      <c r="S862" s="3"/>
      <c r="V862" s="17"/>
      <c r="X862" s="12"/>
      <c r="Y862" s="10"/>
      <c r="AJ862" s="182" t="s">
        <v>7</v>
      </c>
      <c r="AK862" s="183"/>
      <c r="AL862" s="183"/>
      <c r="AM862" s="184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E865" s="14"/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1752.9910000000023</v>
      </c>
      <c r="D872" t="s">
        <v>22</v>
      </c>
      <c r="E872" t="s">
        <v>21</v>
      </c>
      <c r="V872" s="17"/>
      <c r="X872" s="15" t="s">
        <v>18</v>
      </c>
      <c r="Y872" s="16">
        <f>SUM(Y853:Y871)</f>
        <v>1752.9910000000023</v>
      </c>
      <c r="Z872" t="s">
        <v>22</v>
      </c>
      <c r="AA872" t="s">
        <v>21</v>
      </c>
    </row>
    <row r="873" spans="2:27">
      <c r="E873" s="1" t="s">
        <v>19</v>
      </c>
      <c r="V873" s="17"/>
      <c r="AA873" s="1" t="s">
        <v>19</v>
      </c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  <c r="AC887" s="185" t="s">
        <v>29</v>
      </c>
      <c r="AD887" s="185"/>
      <c r="AE887" s="185"/>
    </row>
    <row r="888" spans="2:41">
      <c r="H888" s="186" t="s">
        <v>28</v>
      </c>
      <c r="I888" s="186"/>
      <c r="J888" s="186"/>
      <c r="V888" s="17"/>
      <c r="AC888" s="185"/>
      <c r="AD888" s="185"/>
      <c r="AE888" s="185"/>
    </row>
    <row r="889" spans="2:41">
      <c r="H889" s="186"/>
      <c r="I889" s="186"/>
      <c r="J889" s="186"/>
      <c r="V889" s="17"/>
      <c r="AC889" s="185"/>
      <c r="AD889" s="185"/>
      <c r="AE889" s="185"/>
    </row>
    <row r="890" spans="2:41">
      <c r="V890" s="17"/>
    </row>
    <row r="891" spans="2:41">
      <c r="V891" s="17"/>
    </row>
    <row r="892" spans="2:41" ht="23.25">
      <c r="B892" s="22" t="s">
        <v>71</v>
      </c>
      <c r="V892" s="17"/>
      <c r="X892" s="22" t="s">
        <v>71</v>
      </c>
    </row>
    <row r="893" spans="2:41" ht="23.25">
      <c r="B893" s="23" t="s">
        <v>32</v>
      </c>
      <c r="C893" s="20">
        <f>IF(X844="PAGADO",0,Y849)</f>
        <v>-1752.9910000000023</v>
      </c>
      <c r="E893" s="187" t="s">
        <v>20</v>
      </c>
      <c r="F893" s="187"/>
      <c r="G893" s="187"/>
      <c r="H893" s="187"/>
      <c r="V893" s="17"/>
      <c r="X893" s="23" t="s">
        <v>32</v>
      </c>
      <c r="Y893" s="20">
        <f>IF(B893="PAGADO",0,C898)</f>
        <v>-1752.9910000000023</v>
      </c>
      <c r="AA893" s="187" t="s">
        <v>20</v>
      </c>
      <c r="AB893" s="187"/>
      <c r="AC893" s="187"/>
      <c r="AD893" s="187"/>
    </row>
    <row r="894" spans="2:41">
      <c r="B894" s="1" t="s">
        <v>0</v>
      </c>
      <c r="C894" s="19">
        <f>H909</f>
        <v>0</v>
      </c>
      <c r="E894" s="2" t="s">
        <v>1</v>
      </c>
      <c r="F894" s="2" t="s">
        <v>2</v>
      </c>
      <c r="G894" s="2" t="s">
        <v>3</v>
      </c>
      <c r="H894" s="2" t="s">
        <v>4</v>
      </c>
      <c r="N894" s="2" t="s">
        <v>1</v>
      </c>
      <c r="O894" s="2" t="s">
        <v>5</v>
      </c>
      <c r="P894" s="2" t="s">
        <v>4</v>
      </c>
      <c r="Q894" s="2" t="s">
        <v>6</v>
      </c>
      <c r="R894" s="2" t="s">
        <v>7</v>
      </c>
      <c r="S894" s="3"/>
      <c r="V894" s="17"/>
      <c r="X894" s="1" t="s">
        <v>0</v>
      </c>
      <c r="Y894" s="19">
        <f>AD909</f>
        <v>0</v>
      </c>
      <c r="AA894" s="2" t="s">
        <v>1</v>
      </c>
      <c r="AB894" s="2" t="s">
        <v>2</v>
      </c>
      <c r="AC894" s="2" t="s">
        <v>3</v>
      </c>
      <c r="AD894" s="2" t="s">
        <v>4</v>
      </c>
      <c r="AJ894" s="2" t="s">
        <v>1</v>
      </c>
      <c r="AK894" s="2" t="s">
        <v>5</v>
      </c>
      <c r="AL894" s="2" t="s">
        <v>4</v>
      </c>
      <c r="AM894" s="2" t="s">
        <v>6</v>
      </c>
      <c r="AN894" s="2" t="s">
        <v>7</v>
      </c>
      <c r="AO894" s="3"/>
    </row>
    <row r="895" spans="2:41">
      <c r="C895" s="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Y895" s="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" t="s">
        <v>24</v>
      </c>
      <c r="C896" s="19">
        <f>IF(C893&gt;0,C893+C894,C894)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24</v>
      </c>
      <c r="Y896" s="19">
        <f>IF(Y893&gt;0,Y894+Y893,Y894)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9</v>
      </c>
      <c r="C897" s="20">
        <f>C920</f>
        <v>1752.9910000000023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9</v>
      </c>
      <c r="Y897" s="20">
        <f>Y920</f>
        <v>1752.9910000000023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6" t="s">
        <v>25</v>
      </c>
      <c r="C898" s="21">
        <f>C896-C897</f>
        <v>-1752.9910000000023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6" t="s">
        <v>8</v>
      </c>
      <c r="Y898" s="21">
        <f>Y896-Y897</f>
        <v>-1752.9910000000023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6.25">
      <c r="B899" s="188" t="str">
        <f>IF(C898&lt;0,"NO PAGAR","COBRAR")</f>
        <v>NO PAGAR</v>
      </c>
      <c r="C899" s="18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88" t="str">
        <f>IF(Y898&lt;0,"NO PAGAR","COBRAR")</f>
        <v>NO PAGAR</v>
      </c>
      <c r="Y899" s="18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80" t="s">
        <v>9</v>
      </c>
      <c r="C900" s="18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0" t="s">
        <v>9</v>
      </c>
      <c r="Y900" s="18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IF(C934&lt;0,"SALDO A FAVOR","SALDO ADELANTAD0'")</f>
        <v>SALDO ADELANTAD0'</v>
      </c>
      <c r="C901" s="10">
        <f>IF(Y849&lt;=0,Y849*-1)</f>
        <v>1752.9910000000023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IF(C898&lt;0,"SALDO ADELANTADO","SALDO A FAVOR'")</f>
        <v>SALDO ADELANTADO</v>
      </c>
      <c r="Y901" s="10">
        <f>IF(C898&lt;=0,C898*-1)</f>
        <v>1752.9910000000023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82" t="s">
        <v>7</v>
      </c>
      <c r="F909" s="183"/>
      <c r="G909" s="184"/>
      <c r="H909" s="5">
        <f>SUM(H895:H908)</f>
        <v>0</v>
      </c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82" t="s">
        <v>7</v>
      </c>
      <c r="AB909" s="183"/>
      <c r="AC909" s="184"/>
      <c r="AD909" s="5">
        <f>SUM(AD895:AD908)</f>
        <v>0</v>
      </c>
      <c r="AJ909" s="3"/>
      <c r="AK909" s="3"/>
      <c r="AL909" s="3"/>
      <c r="AM909" s="3"/>
      <c r="AN909" s="18"/>
      <c r="AO909" s="3"/>
    </row>
    <row r="910" spans="2:41">
      <c r="B910" s="12"/>
      <c r="C910" s="10"/>
      <c r="E910" s="13"/>
      <c r="F910" s="13"/>
      <c r="G910" s="13"/>
      <c r="N910" s="3"/>
      <c r="O910" s="3"/>
      <c r="P910" s="3"/>
      <c r="Q910" s="3"/>
      <c r="R910" s="18"/>
      <c r="S910" s="3"/>
      <c r="V910" s="17"/>
      <c r="X910" s="12"/>
      <c r="Y910" s="10"/>
      <c r="AA910" s="13"/>
      <c r="AB910" s="13"/>
      <c r="AC910" s="13"/>
      <c r="AJ910" s="3"/>
      <c r="AK910" s="3"/>
      <c r="AL910" s="3"/>
      <c r="AM910" s="3"/>
      <c r="AN910" s="18"/>
      <c r="AO910" s="3"/>
    </row>
    <row r="911" spans="2:41">
      <c r="B911" s="12"/>
      <c r="C911" s="10"/>
      <c r="N911" s="182" t="s">
        <v>7</v>
      </c>
      <c r="O911" s="183"/>
      <c r="P911" s="183"/>
      <c r="Q911" s="184"/>
      <c r="R911" s="18">
        <f>SUM(R895:R910)</f>
        <v>0</v>
      </c>
      <c r="S911" s="3"/>
      <c r="V911" s="17"/>
      <c r="X911" s="12"/>
      <c r="Y911" s="10"/>
      <c r="AJ911" s="182" t="s">
        <v>7</v>
      </c>
      <c r="AK911" s="183"/>
      <c r="AL911" s="183"/>
      <c r="AM911" s="184"/>
      <c r="AN911" s="18">
        <f>SUM(AN895:AN910)</f>
        <v>0</v>
      </c>
      <c r="AO911" s="3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E914" s="14"/>
      <c r="V914" s="17"/>
      <c r="X914" s="12"/>
      <c r="Y914" s="10"/>
      <c r="AA914" s="14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1752.9910000000023</v>
      </c>
      <c r="V920" s="17"/>
      <c r="X920" s="15" t="s">
        <v>18</v>
      </c>
      <c r="Y920" s="16">
        <f>SUM(Y901:Y919)</f>
        <v>1752.9910000000023</v>
      </c>
    </row>
    <row r="921" spans="2:27">
      <c r="D921" t="s">
        <v>22</v>
      </c>
      <c r="E921" t="s">
        <v>21</v>
      </c>
      <c r="V921" s="17"/>
      <c r="Z921" t="s">
        <v>22</v>
      </c>
      <c r="AA921" t="s">
        <v>21</v>
      </c>
    </row>
    <row r="922" spans="2:27">
      <c r="E922" s="1" t="s">
        <v>19</v>
      </c>
      <c r="V922" s="17"/>
      <c r="AA922" s="1" t="s">
        <v>19</v>
      </c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V932" s="17"/>
    </row>
    <row r="933" spans="1:43">
      <c r="H933" s="186" t="s">
        <v>30</v>
      </c>
      <c r="I933" s="186"/>
      <c r="J933" s="186"/>
      <c r="V933" s="17"/>
      <c r="AA933" s="186" t="s">
        <v>31</v>
      </c>
      <c r="AB933" s="186"/>
      <c r="AC933" s="186"/>
    </row>
    <row r="934" spans="1:43">
      <c r="H934" s="186"/>
      <c r="I934" s="186"/>
      <c r="J934" s="186"/>
      <c r="V934" s="17"/>
      <c r="AA934" s="186"/>
      <c r="AB934" s="186"/>
      <c r="AC934" s="186"/>
    </row>
    <row r="935" spans="1:43">
      <c r="V935" s="17"/>
    </row>
    <row r="936" spans="1:43">
      <c r="V936" s="17"/>
    </row>
    <row r="937" spans="1:43" ht="23.25">
      <c r="B937" s="24" t="s">
        <v>73</v>
      </c>
      <c r="V937" s="17"/>
      <c r="X937" s="22" t="s">
        <v>71</v>
      </c>
    </row>
    <row r="938" spans="1:43" ht="23.25">
      <c r="B938" s="23" t="s">
        <v>32</v>
      </c>
      <c r="C938" s="20">
        <f>IF(X893="PAGADO",0,C898)</f>
        <v>-1752.9910000000023</v>
      </c>
      <c r="E938" s="187" t="s">
        <v>20</v>
      </c>
      <c r="F938" s="187"/>
      <c r="G938" s="187"/>
      <c r="H938" s="187"/>
      <c r="V938" s="17"/>
      <c r="X938" s="23" t="s">
        <v>32</v>
      </c>
      <c r="Y938" s="20">
        <f>IF(B1738="PAGADO",0,C943)</f>
        <v>-1752.9910000000023</v>
      </c>
      <c r="AA938" s="187" t="s">
        <v>20</v>
      </c>
      <c r="AB938" s="187"/>
      <c r="AC938" s="187"/>
      <c r="AD938" s="187"/>
    </row>
    <row r="939" spans="1:43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1:43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1" t="s">
        <v>24</v>
      </c>
      <c r="C941" s="19">
        <f>IF(C938&gt;0,C938+C939,C939)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IF(Y938&gt;0,Y938+Y939,Y939)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9</v>
      </c>
      <c r="C942" s="20">
        <f>C966</f>
        <v>1752.9910000000023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Y966</f>
        <v>1752.9910000000023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6" t="s">
        <v>26</v>
      </c>
      <c r="C943" s="21">
        <f>C941-C942</f>
        <v>-1752.9910000000023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27</v>
      </c>
      <c r="Y943" s="21">
        <f>Y941-Y942</f>
        <v>-1752.9910000000023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ht="23.25">
      <c r="B944" s="6"/>
      <c r="C944" s="7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9" t="str">
        <f>IF(Y943&lt;0,"NO PAGAR","COBRAR'")</f>
        <v>NO PAGAR</v>
      </c>
      <c r="Y944" s="189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189" t="str">
        <f>IF(C943&lt;0,"NO PAGAR","COBRAR'")</f>
        <v>NO PAGAR</v>
      </c>
      <c r="C945" s="189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/>
      <c r="Y945" s="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80" t="s">
        <v>9</v>
      </c>
      <c r="C946" s="181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80" t="s">
        <v>9</v>
      </c>
      <c r="Y946" s="181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IF(Y898&lt;0,"SALDO ADELANTADO","SALDO A FAVOR '")</f>
        <v>SALDO ADELANTADO</v>
      </c>
      <c r="C947" s="10">
        <f>IF(Y898&lt;=0,Y898*-1)</f>
        <v>1752.9910000000023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IF(C943&lt;0,"SALDO ADELANTADO","SALDO A FAVOR'")</f>
        <v>SALDO ADELANTADO</v>
      </c>
      <c r="Y947" s="10">
        <f>IF(C943&lt;=0,C943*-1)</f>
        <v>1752.9910000000023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R956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AN956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182" t="s">
        <v>7</v>
      </c>
      <c r="F954" s="183"/>
      <c r="G954" s="184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182" t="s">
        <v>7</v>
      </c>
      <c r="AB954" s="183"/>
      <c r="AC954" s="184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>
      <c r="B956" s="12"/>
      <c r="C956" s="10"/>
      <c r="N956" s="182" t="s">
        <v>7</v>
      </c>
      <c r="O956" s="183"/>
      <c r="P956" s="183"/>
      <c r="Q956" s="184"/>
      <c r="R956" s="18">
        <f>SUM(R940:R955)</f>
        <v>0</v>
      </c>
      <c r="S956" s="3"/>
      <c r="V956" s="17"/>
      <c r="X956" s="12"/>
      <c r="Y956" s="10"/>
      <c r="AJ956" s="182" t="s">
        <v>7</v>
      </c>
      <c r="AK956" s="183"/>
      <c r="AL956" s="183"/>
      <c r="AM956" s="184"/>
      <c r="AN956" s="18">
        <f>SUM(AN940:AN955)</f>
        <v>0</v>
      </c>
      <c r="AO956" s="3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  <c r="AA959" s="14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1"/>
      <c r="C965" s="10"/>
      <c r="V965" s="17"/>
      <c r="X965" s="11"/>
      <c r="Y965" s="10"/>
    </row>
    <row r="966" spans="2:27">
      <c r="B966" s="15" t="s">
        <v>18</v>
      </c>
      <c r="C966" s="16">
        <f>SUM(C947:C965)</f>
        <v>1752.9910000000023</v>
      </c>
      <c r="D966" t="s">
        <v>22</v>
      </c>
      <c r="E966" t="s">
        <v>21</v>
      </c>
      <c r="V966" s="17"/>
      <c r="X966" s="15" t="s">
        <v>18</v>
      </c>
      <c r="Y966" s="16">
        <f>SUM(Y947:Y965)</f>
        <v>1752.9910000000023</v>
      </c>
      <c r="Z966" t="s">
        <v>22</v>
      </c>
      <c r="AA966" t="s">
        <v>21</v>
      </c>
    </row>
    <row r="967" spans="2:27">
      <c r="E967" s="1" t="s">
        <v>19</v>
      </c>
      <c r="V967" s="17"/>
      <c r="AA967" s="1" t="s">
        <v>19</v>
      </c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  <c r="AC980" s="185" t="s">
        <v>29</v>
      </c>
      <c r="AD980" s="185"/>
      <c r="AE980" s="185"/>
    </row>
    <row r="981" spans="2:41">
      <c r="H981" s="186" t="s">
        <v>28</v>
      </c>
      <c r="I981" s="186"/>
      <c r="J981" s="186"/>
      <c r="V981" s="17"/>
      <c r="AC981" s="185"/>
      <c r="AD981" s="185"/>
      <c r="AE981" s="185"/>
    </row>
    <row r="982" spans="2:41">
      <c r="H982" s="186"/>
      <c r="I982" s="186"/>
      <c r="J982" s="186"/>
      <c r="V982" s="17"/>
      <c r="AC982" s="185"/>
      <c r="AD982" s="185"/>
      <c r="AE982" s="185"/>
    </row>
    <row r="983" spans="2:41">
      <c r="V983" s="17"/>
    </row>
    <row r="984" spans="2:41">
      <c r="V984" s="17"/>
    </row>
    <row r="985" spans="2:41" ht="23.25">
      <c r="B985" s="22" t="s">
        <v>72</v>
      </c>
      <c r="V985" s="17"/>
      <c r="X985" s="22" t="s">
        <v>74</v>
      </c>
    </row>
    <row r="986" spans="2:41" ht="23.25">
      <c r="B986" s="23" t="s">
        <v>32</v>
      </c>
      <c r="C986" s="20">
        <f>IF(X938="PAGADO",0,Y943)</f>
        <v>-1752.9910000000023</v>
      </c>
      <c r="E986" s="187" t="s">
        <v>20</v>
      </c>
      <c r="F986" s="187"/>
      <c r="G986" s="187"/>
      <c r="H986" s="187"/>
      <c r="V986" s="17"/>
      <c r="X986" s="23" t="s">
        <v>32</v>
      </c>
      <c r="Y986" s="20">
        <f>IF(B986="PAGADO",0,C991)</f>
        <v>-1752.9910000000023</v>
      </c>
      <c r="AA986" s="187" t="s">
        <v>20</v>
      </c>
      <c r="AB986" s="187"/>
      <c r="AC986" s="187"/>
      <c r="AD986" s="187"/>
    </row>
    <row r="987" spans="2:41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2:41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9</v>
      </c>
      <c r="C990" s="20">
        <f>C1013</f>
        <v>1752.9910000000023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Y1013</f>
        <v>1752.9910000000023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6" t="s">
        <v>25</v>
      </c>
      <c r="C991" s="21">
        <f>C989-C990</f>
        <v>-1752.9910000000023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8</v>
      </c>
      <c r="Y991" s="21">
        <f>Y989-Y990</f>
        <v>-1752.9910000000023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ht="26.25">
      <c r="B992" s="188" t="str">
        <f>IF(C991&lt;0,"NO PAGAR","COBRAR")</f>
        <v>NO PAGAR</v>
      </c>
      <c r="C992" s="188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8" t="str">
        <f>IF(Y991&lt;0,"NO PAGAR","COBRAR")</f>
        <v>NO PAGAR</v>
      </c>
      <c r="Y992" s="18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80" t="s">
        <v>9</v>
      </c>
      <c r="C993" s="181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80" t="s">
        <v>9</v>
      </c>
      <c r="Y993" s="181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9" t="str">
        <f>IF(C1027&lt;0,"SALDO A FAVOR","SALDO ADELANTAD0'")</f>
        <v>SALDO ADELANTAD0'</v>
      </c>
      <c r="C994" s="10">
        <f>IF(Y938&lt;=0,Y938*-1)</f>
        <v>1752.9910000000023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9" t="str">
        <f>IF(C991&lt;0,"SALDO ADELANTADO","SALDO A FAVOR'")</f>
        <v>SALDO ADELANTADO</v>
      </c>
      <c r="Y994" s="10">
        <f>IF(C991&lt;=0,C991*-1)</f>
        <v>1752.9910000000023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10</v>
      </c>
      <c r="C995" s="10">
        <f>R1004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10</v>
      </c>
      <c r="Y995" s="10">
        <f>AN1004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11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11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12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12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13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13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14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14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15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15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16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16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17</v>
      </c>
      <c r="C1002" s="10"/>
      <c r="E1002" s="182" t="s">
        <v>7</v>
      </c>
      <c r="F1002" s="183"/>
      <c r="G1002" s="18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17</v>
      </c>
      <c r="Y1002" s="10"/>
      <c r="AA1002" s="182" t="s">
        <v>7</v>
      </c>
      <c r="AB1002" s="183"/>
      <c r="AC1002" s="18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2"/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2"/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82" t="s">
        <v>7</v>
      </c>
      <c r="O1004" s="183"/>
      <c r="P1004" s="183"/>
      <c r="Q1004" s="184"/>
      <c r="R1004" s="18">
        <f>SUM(R988:R1003)</f>
        <v>0</v>
      </c>
      <c r="S1004" s="3"/>
      <c r="V1004" s="17"/>
      <c r="X1004" s="12"/>
      <c r="Y1004" s="10"/>
      <c r="AJ1004" s="182" t="s">
        <v>7</v>
      </c>
      <c r="AK1004" s="183"/>
      <c r="AL1004" s="183"/>
      <c r="AM1004" s="18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1"/>
      <c r="C1012" s="10"/>
      <c r="V1012" s="17"/>
      <c r="X1012" s="11"/>
      <c r="Y1012" s="10"/>
    </row>
    <row r="1013" spans="1:43">
      <c r="B1013" s="15" t="s">
        <v>18</v>
      </c>
      <c r="C1013" s="16">
        <f>SUM(C994:C1012)</f>
        <v>1752.9910000000023</v>
      </c>
      <c r="V1013" s="17"/>
      <c r="X1013" s="15" t="s">
        <v>18</v>
      </c>
      <c r="Y1013" s="16">
        <f>SUM(Y994:Y1012)</f>
        <v>1752.9910000000023</v>
      </c>
    </row>
    <row r="1014" spans="1:43">
      <c r="D1014" t="s">
        <v>22</v>
      </c>
      <c r="E1014" t="s">
        <v>21</v>
      </c>
      <c r="V1014" s="17"/>
      <c r="Z1014" t="s">
        <v>22</v>
      </c>
      <c r="AA1014" t="s">
        <v>21</v>
      </c>
    </row>
    <row r="1015" spans="1:43">
      <c r="E1015" s="1" t="s">
        <v>19</v>
      </c>
      <c r="V1015" s="17"/>
      <c r="AA1015" s="1" t="s">
        <v>19</v>
      </c>
    </row>
    <row r="1016" spans="1:43">
      <c r="V1016" s="17"/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2:41">
      <c r="V1025" s="17"/>
    </row>
    <row r="1026" spans="2:41">
      <c r="H1026" s="186" t="s">
        <v>30</v>
      </c>
      <c r="I1026" s="186"/>
      <c r="J1026" s="186"/>
      <c r="V1026" s="17"/>
      <c r="AA1026" s="186" t="s">
        <v>31</v>
      </c>
      <c r="AB1026" s="186"/>
      <c r="AC1026" s="186"/>
    </row>
    <row r="1027" spans="2:41">
      <c r="H1027" s="186"/>
      <c r="I1027" s="186"/>
      <c r="J1027" s="186"/>
      <c r="V1027" s="17"/>
      <c r="AA1027" s="186"/>
      <c r="AB1027" s="186"/>
      <c r="AC1027" s="186"/>
    </row>
    <row r="1028" spans="2:41">
      <c r="V1028" s="17"/>
    </row>
    <row r="1029" spans="2:41">
      <c r="V1029" s="17"/>
    </row>
    <row r="1030" spans="2:41" ht="23.25">
      <c r="B1030" s="24" t="s">
        <v>72</v>
      </c>
      <c r="V1030" s="17"/>
      <c r="X1030" s="22" t="s">
        <v>72</v>
      </c>
    </row>
    <row r="1031" spans="2:41" ht="23.25">
      <c r="B1031" s="23" t="s">
        <v>32</v>
      </c>
      <c r="C1031" s="20">
        <f>IF(X986="PAGADO",0,C991)</f>
        <v>-1752.9910000000023</v>
      </c>
      <c r="E1031" s="187" t="s">
        <v>20</v>
      </c>
      <c r="F1031" s="187"/>
      <c r="G1031" s="187"/>
      <c r="H1031" s="187"/>
      <c r="V1031" s="17"/>
      <c r="X1031" s="23" t="s">
        <v>32</v>
      </c>
      <c r="Y1031" s="20">
        <f>IF(B1831="PAGADO",0,C1036)</f>
        <v>-1752.9910000000023</v>
      </c>
      <c r="AA1031" s="187" t="s">
        <v>20</v>
      </c>
      <c r="AB1031" s="187"/>
      <c r="AC1031" s="187"/>
      <c r="AD1031" s="187"/>
    </row>
    <row r="1032" spans="2:41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" t="s">
        <v>24</v>
      </c>
      <c r="C1034" s="19">
        <f>IF(C1031&gt;0,C1031+C1032,C1032)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9</v>
      </c>
      <c r="C1035" s="20">
        <f>C1059</f>
        <v>1752.9910000000023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Y1059</f>
        <v>1752.9910000000023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6" t="s">
        <v>26</v>
      </c>
      <c r="C1036" s="21">
        <f>C1034-C1035</f>
        <v>-1752.9910000000023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27</v>
      </c>
      <c r="Y1036" s="21">
        <f>Y1034-Y1035</f>
        <v>-1752.9910000000023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3.25">
      <c r="B1037" s="6"/>
      <c r="C1037" s="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9" t="str">
        <f>IF(Y1036&lt;0,"NO PAGAR","COBRAR'")</f>
        <v>NO PAGAR</v>
      </c>
      <c r="Y1037" s="189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3.25">
      <c r="B1038" s="189" t="str">
        <f>IF(C1036&lt;0,"NO PAGAR","COBRAR'")</f>
        <v>NO PAGAR</v>
      </c>
      <c r="C1038" s="189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/>
      <c r="Y1038" s="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80" t="s">
        <v>9</v>
      </c>
      <c r="C1039" s="181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80" t="s">
        <v>9</v>
      </c>
      <c r="Y1039" s="181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IF(Y991&lt;0,"SALDO ADELANTADO","SALDO A FAVOR '")</f>
        <v>SALDO ADELANTADO</v>
      </c>
      <c r="C1040" s="10">
        <f>IF(Y991&lt;=0,Y991*-1)</f>
        <v>1752.9910000000023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IF(C1036&lt;0,"SALDO ADELANTADO","SALDO A FAVOR'")</f>
        <v>SALDO ADELANTADO</v>
      </c>
      <c r="Y1040" s="10">
        <f>IF(C1036&lt;=0,C1036*-1)</f>
        <v>1752.9910000000023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R1049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AN1049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182" t="s">
        <v>7</v>
      </c>
      <c r="F1047" s="183"/>
      <c r="G1047" s="184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182" t="s">
        <v>7</v>
      </c>
      <c r="AB1047" s="183"/>
      <c r="AC1047" s="184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N1049" s="182" t="s">
        <v>7</v>
      </c>
      <c r="O1049" s="183"/>
      <c r="P1049" s="183"/>
      <c r="Q1049" s="184"/>
      <c r="R1049" s="18">
        <f>SUM(R1033:R1048)</f>
        <v>0</v>
      </c>
      <c r="S1049" s="3"/>
      <c r="V1049" s="17"/>
      <c r="X1049" s="12"/>
      <c r="Y1049" s="10"/>
      <c r="AJ1049" s="182" t="s">
        <v>7</v>
      </c>
      <c r="AK1049" s="183"/>
      <c r="AL1049" s="183"/>
      <c r="AM1049" s="184"/>
      <c r="AN1049" s="18">
        <f>SUM(AN1033:AN1048)</f>
        <v>0</v>
      </c>
      <c r="AO1049" s="3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  <c r="AA1052" s="14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1"/>
      <c r="C1058" s="10"/>
      <c r="V1058" s="17"/>
      <c r="X1058" s="11"/>
      <c r="Y1058" s="10"/>
    </row>
    <row r="1059" spans="2:27">
      <c r="B1059" s="15" t="s">
        <v>18</v>
      </c>
      <c r="C1059" s="16">
        <f>SUM(C1040:C1058)</f>
        <v>1752.9910000000023</v>
      </c>
      <c r="D1059" t="s">
        <v>22</v>
      </c>
      <c r="E1059" t="s">
        <v>21</v>
      </c>
      <c r="V1059" s="17"/>
      <c r="X1059" s="15" t="s">
        <v>18</v>
      </c>
      <c r="Y1059" s="16">
        <f>SUM(Y1040:Y1058)</f>
        <v>1752.9910000000023</v>
      </c>
      <c r="Z1059" t="s">
        <v>22</v>
      </c>
      <c r="AA1059" t="s">
        <v>21</v>
      </c>
    </row>
    <row r="1060" spans="2:27">
      <c r="E1060" s="1" t="s">
        <v>19</v>
      </c>
      <c r="V1060" s="17"/>
      <c r="AA1060" s="1" t="s">
        <v>19</v>
      </c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</sheetData>
  <mergeCells count="290">
    <mergeCell ref="E1047:G1047"/>
    <mergeCell ref="AA1047:AC1047"/>
    <mergeCell ref="N1049:Q1049"/>
    <mergeCell ref="AJ1049:AM1049"/>
    <mergeCell ref="E1031:H1031"/>
    <mergeCell ref="AA1031:AD1031"/>
    <mergeCell ref="X1037:Y1037"/>
    <mergeCell ref="B1038:C1038"/>
    <mergeCell ref="B1039:C1039"/>
    <mergeCell ref="X1039:Y1039"/>
    <mergeCell ref="E1002:G1002"/>
    <mergeCell ref="AA1002:AC1002"/>
    <mergeCell ref="N1004:Q1004"/>
    <mergeCell ref="AJ1004:AM1004"/>
    <mergeCell ref="H1026:J1027"/>
    <mergeCell ref="AA1026:AC1027"/>
    <mergeCell ref="E986:H986"/>
    <mergeCell ref="AA986:AD986"/>
    <mergeCell ref="B992:C992"/>
    <mergeCell ref="X992:Y992"/>
    <mergeCell ref="B993:C993"/>
    <mergeCell ref="X993:Y993"/>
    <mergeCell ref="E954:G954"/>
    <mergeCell ref="AA954:AC954"/>
    <mergeCell ref="N956:Q956"/>
    <mergeCell ref="AJ956:AM956"/>
    <mergeCell ref="AC980:AE982"/>
    <mergeCell ref="H981:J982"/>
    <mergeCell ref="E938:H938"/>
    <mergeCell ref="AA938:AD938"/>
    <mergeCell ref="X944:Y944"/>
    <mergeCell ref="B945:C945"/>
    <mergeCell ref="B946:C946"/>
    <mergeCell ref="X946:Y946"/>
    <mergeCell ref="E909:G909"/>
    <mergeCell ref="AA909:AC909"/>
    <mergeCell ref="N911:Q911"/>
    <mergeCell ref="AJ911:AM911"/>
    <mergeCell ref="H933:J934"/>
    <mergeCell ref="AA933:AC934"/>
    <mergeCell ref="E893:H893"/>
    <mergeCell ref="AA893:AD893"/>
    <mergeCell ref="B899:C899"/>
    <mergeCell ref="X899:Y899"/>
    <mergeCell ref="B900:C900"/>
    <mergeCell ref="X900:Y900"/>
    <mergeCell ref="E860:G860"/>
    <mergeCell ref="AA860:AC860"/>
    <mergeCell ref="N862:Q862"/>
    <mergeCell ref="AJ862:AM862"/>
    <mergeCell ref="AC887:AE889"/>
    <mergeCell ref="H888:J889"/>
    <mergeCell ref="E844:H844"/>
    <mergeCell ref="AA844:AD844"/>
    <mergeCell ref="X850:Y850"/>
    <mergeCell ref="B851:C851"/>
    <mergeCell ref="B852:C852"/>
    <mergeCell ref="X852:Y852"/>
    <mergeCell ref="E815:G815"/>
    <mergeCell ref="AA815:AC815"/>
    <mergeCell ref="N817:Q817"/>
    <mergeCell ref="AJ817:AM817"/>
    <mergeCell ref="H839:J840"/>
    <mergeCell ref="AA839:AC840"/>
    <mergeCell ref="E799:H799"/>
    <mergeCell ref="AA799:AD799"/>
    <mergeCell ref="B805:C805"/>
    <mergeCell ref="X805:Y805"/>
    <mergeCell ref="B806:C806"/>
    <mergeCell ref="X806:Y806"/>
    <mergeCell ref="E767:G767"/>
    <mergeCell ref="AA767:AC767"/>
    <mergeCell ref="N769:Q769"/>
    <mergeCell ref="AJ769:AM769"/>
    <mergeCell ref="AC793:AE795"/>
    <mergeCell ref="H794:J795"/>
    <mergeCell ref="E751:H751"/>
    <mergeCell ref="AA751:AD751"/>
    <mergeCell ref="X757:Y757"/>
    <mergeCell ref="B758:C758"/>
    <mergeCell ref="B759:C759"/>
    <mergeCell ref="X759:Y759"/>
    <mergeCell ref="E722:G722"/>
    <mergeCell ref="AA722:AC722"/>
    <mergeCell ref="N724:Q724"/>
    <mergeCell ref="AJ724:AM724"/>
    <mergeCell ref="H746:J747"/>
    <mergeCell ref="AA746:AC747"/>
    <mergeCell ref="E706:H706"/>
    <mergeCell ref="AA706:AD706"/>
    <mergeCell ref="B712:C712"/>
    <mergeCell ref="X712:Y712"/>
    <mergeCell ref="B713:C713"/>
    <mergeCell ref="X713:Y713"/>
    <mergeCell ref="E674:G674"/>
    <mergeCell ref="AA674:AC674"/>
    <mergeCell ref="N676:Q676"/>
    <mergeCell ref="AJ676:AM676"/>
    <mergeCell ref="AC700:AE702"/>
    <mergeCell ref="H701:J702"/>
    <mergeCell ref="E658:H658"/>
    <mergeCell ref="AA658:AD658"/>
    <mergeCell ref="X664:Y664"/>
    <mergeCell ref="B665:C665"/>
    <mergeCell ref="B666:C666"/>
    <mergeCell ref="X666:Y666"/>
    <mergeCell ref="E629:G629"/>
    <mergeCell ref="AA629:AC629"/>
    <mergeCell ref="N631:Q631"/>
    <mergeCell ref="AJ631:AM631"/>
    <mergeCell ref="H653:J654"/>
    <mergeCell ref="AA653:AC654"/>
    <mergeCell ref="E613:H613"/>
    <mergeCell ref="AA613:AD613"/>
    <mergeCell ref="B619:C619"/>
    <mergeCell ref="X619:Y619"/>
    <mergeCell ref="B620:C620"/>
    <mergeCell ref="X620:Y620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8"/>
  <sheetViews>
    <sheetView topLeftCell="C616" zoomScale="93" zoomScaleNormal="93" workbookViewId="0">
      <selection activeCell="C622" sqref="C622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87" t="s">
        <v>79</v>
      </c>
      <c r="F8" s="187"/>
      <c r="G8" s="187"/>
      <c r="H8" s="187"/>
      <c r="V8" s="17"/>
      <c r="X8" s="23" t="s">
        <v>32</v>
      </c>
      <c r="Y8" s="20">
        <f>IF(B8="PAGADO",0,C13)</f>
        <v>0</v>
      </c>
      <c r="AA8" s="187" t="s">
        <v>148</v>
      </c>
      <c r="AB8" s="187"/>
      <c r="AC8" s="187"/>
      <c r="AD8" s="187"/>
      <c r="AK8" s="196" t="s">
        <v>110</v>
      </c>
      <c r="AL8" s="196"/>
      <c r="AM8" s="19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NO PAGAR</v>
      </c>
      <c r="Y14" s="18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2" t="s">
        <v>7</v>
      </c>
      <c r="AB24" s="183"/>
      <c r="AC24" s="18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87" t="s">
        <v>79</v>
      </c>
      <c r="F53" s="187"/>
      <c r="G53" s="187"/>
      <c r="H53" s="187"/>
      <c r="V53" s="17"/>
      <c r="X53" s="23" t="s">
        <v>32</v>
      </c>
      <c r="Y53" s="20">
        <f>IF(B53="PAGADO",0,C58)</f>
        <v>251.97000000000011</v>
      </c>
      <c r="AA53" s="187" t="s">
        <v>148</v>
      </c>
      <c r="AB53" s="187"/>
      <c r="AC53" s="187"/>
      <c r="AD53" s="18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82" t="s">
        <v>7</v>
      </c>
      <c r="F69" s="183"/>
      <c r="G69" s="18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85" t="s">
        <v>29</v>
      </c>
      <c r="AD97" s="185"/>
      <c r="AE97" s="185"/>
    </row>
    <row r="98" spans="2:41">
      <c r="H98" s="186" t="s">
        <v>28</v>
      </c>
      <c r="I98" s="186"/>
      <c r="J98" s="186"/>
      <c r="V98" s="17"/>
      <c r="AC98" s="185"/>
      <c r="AD98" s="185"/>
      <c r="AE98" s="185"/>
    </row>
    <row r="99" spans="2:41">
      <c r="H99" s="186"/>
      <c r="I99" s="186"/>
      <c r="J99" s="186"/>
      <c r="V99" s="17"/>
      <c r="AC99" s="185"/>
      <c r="AD99" s="185"/>
      <c r="AE99" s="18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87" t="s">
        <v>79</v>
      </c>
      <c r="F103" s="187"/>
      <c r="G103" s="187"/>
      <c r="H103" s="187"/>
      <c r="V103" s="17"/>
      <c r="X103" s="23" t="s">
        <v>156</v>
      </c>
      <c r="Y103" s="20">
        <f>IF(B103="PAGADO",0,C108)</f>
        <v>1501.97</v>
      </c>
      <c r="AA103" s="187" t="s">
        <v>79</v>
      </c>
      <c r="AB103" s="187"/>
      <c r="AC103" s="187"/>
      <c r="AD103" s="18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88" t="str">
        <f>IF(C108&lt;0,"NO PAGAR","COBRAR")</f>
        <v>COBRAR</v>
      </c>
      <c r="C109" s="18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88" t="str">
        <f>IF(Y108&lt;0,"NO PAGAR","COBRAR")</f>
        <v>COBRAR</v>
      </c>
      <c r="Y109" s="18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0" t="s">
        <v>9</v>
      </c>
      <c r="C110" s="18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0" t="s">
        <v>9</v>
      </c>
      <c r="Y110" s="18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2" t="s">
        <v>7</v>
      </c>
      <c r="F119" s="183"/>
      <c r="G119" s="18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2" t="s">
        <v>7</v>
      </c>
      <c r="AB119" s="183"/>
      <c r="AC119" s="18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2" t="s">
        <v>7</v>
      </c>
      <c r="O121" s="183"/>
      <c r="P121" s="183"/>
      <c r="Q121" s="184"/>
      <c r="R121" s="18">
        <f>SUM(R105:R120)</f>
        <v>0</v>
      </c>
      <c r="S121" s="3"/>
      <c r="V121" s="17"/>
      <c r="X121" s="12"/>
      <c r="Y121" s="10"/>
      <c r="AJ121" s="182" t="s">
        <v>7</v>
      </c>
      <c r="AK121" s="183"/>
      <c r="AL121" s="183"/>
      <c r="AM121" s="18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86" t="s">
        <v>30</v>
      </c>
      <c r="I130" s="186"/>
      <c r="J130" s="186"/>
      <c r="V130" s="17"/>
      <c r="AA130" s="186" t="s">
        <v>31</v>
      </c>
      <c r="AB130" s="186"/>
      <c r="AC130" s="186"/>
    </row>
    <row r="131" spans="2:41">
      <c r="H131" s="186"/>
      <c r="I131" s="186"/>
      <c r="J131" s="186"/>
      <c r="V131" s="17"/>
      <c r="AA131" s="186"/>
      <c r="AB131" s="186"/>
      <c r="AC131" s="18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87" t="s">
        <v>148</v>
      </c>
      <c r="F135" s="187"/>
      <c r="G135" s="187"/>
      <c r="H135" s="187"/>
      <c r="V135" s="17"/>
      <c r="X135" s="23" t="s">
        <v>32</v>
      </c>
      <c r="Y135" s="20">
        <f>IF(B135="PAGADO",0,C140)</f>
        <v>0</v>
      </c>
      <c r="AA135" s="187" t="s">
        <v>356</v>
      </c>
      <c r="AB135" s="187"/>
      <c r="AC135" s="187"/>
      <c r="AD135" s="18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89" t="str">
        <f>IF(Y140&lt;0,"NO PAGAR","COBRAR'")</f>
        <v>COBRAR'</v>
      </c>
      <c r="Y141" s="18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89" t="str">
        <f>IF(C140&lt;0,"NO PAGAR","COBRAR'")</f>
        <v>COBRAR'</v>
      </c>
      <c r="C142" s="189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80" t="s">
        <v>9</v>
      </c>
      <c r="C143" s="18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0" t="s">
        <v>9</v>
      </c>
      <c r="Y143" s="18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82" t="s">
        <v>7</v>
      </c>
      <c r="F151" s="183"/>
      <c r="G151" s="18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2" t="s">
        <v>7</v>
      </c>
      <c r="AB151" s="183"/>
      <c r="AC151" s="18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82" t="s">
        <v>7</v>
      </c>
      <c r="O153" s="183"/>
      <c r="P153" s="183"/>
      <c r="Q153" s="184"/>
      <c r="R153" s="18">
        <f>SUM(R137:R152)</f>
        <v>0</v>
      </c>
      <c r="S153" s="3"/>
      <c r="V153" s="17"/>
      <c r="X153" s="12"/>
      <c r="Y153" s="10"/>
      <c r="AJ153" s="182" t="s">
        <v>7</v>
      </c>
      <c r="AK153" s="183"/>
      <c r="AL153" s="183"/>
      <c r="AM153" s="18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85" t="s">
        <v>29</v>
      </c>
      <c r="AD169" s="185"/>
      <c r="AE169" s="185"/>
    </row>
    <row r="170" spans="2:41">
      <c r="H170" s="186" t="s">
        <v>28</v>
      </c>
      <c r="I170" s="186"/>
      <c r="J170" s="186"/>
      <c r="V170" s="17"/>
      <c r="AC170" s="185"/>
      <c r="AD170" s="185"/>
      <c r="AE170" s="185"/>
    </row>
    <row r="171" spans="2:41">
      <c r="H171" s="186"/>
      <c r="I171" s="186"/>
      <c r="J171" s="186"/>
      <c r="V171" s="17"/>
      <c r="AC171" s="185"/>
      <c r="AD171" s="185"/>
      <c r="AE171" s="18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87" t="s">
        <v>79</v>
      </c>
      <c r="F175" s="187"/>
      <c r="G175" s="187"/>
      <c r="H175" s="187"/>
      <c r="V175" s="17"/>
      <c r="X175" s="23" t="s">
        <v>32</v>
      </c>
      <c r="Y175" s="20">
        <f>IF(B175="PAGADO",0,C180)</f>
        <v>0</v>
      </c>
      <c r="AA175" s="187" t="s">
        <v>356</v>
      </c>
      <c r="AB175" s="187"/>
      <c r="AC175" s="187"/>
      <c r="AD175" s="18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88" t="str">
        <f>IF(C180&lt;0,"NO PAGAR","COBRAR")</f>
        <v>COBRAR</v>
      </c>
      <c r="C181" s="18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8" t="str">
        <f>IF(Y180&lt;0,"NO PAGAR","COBRAR")</f>
        <v>NO PAGAR</v>
      </c>
      <c r="Y181" s="18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80" t="s">
        <v>9</v>
      </c>
      <c r="C182" s="18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0" t="s">
        <v>9</v>
      </c>
      <c r="Y182" s="18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82" t="s">
        <v>7</v>
      </c>
      <c r="F191" s="183"/>
      <c r="G191" s="18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2" t="s">
        <v>7</v>
      </c>
      <c r="AB191" s="183"/>
      <c r="AC191" s="18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82" t="s">
        <v>7</v>
      </c>
      <c r="O193" s="183"/>
      <c r="P193" s="183"/>
      <c r="Q193" s="184"/>
      <c r="R193" s="18">
        <f>SUM(R177:R192)</f>
        <v>400</v>
      </c>
      <c r="S193" s="3"/>
      <c r="V193" s="17"/>
      <c r="X193" s="12"/>
      <c r="Y193" s="10"/>
      <c r="AJ193" s="182" t="s">
        <v>7</v>
      </c>
      <c r="AK193" s="183"/>
      <c r="AL193" s="183"/>
      <c r="AM193" s="18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86" t="s">
        <v>30</v>
      </c>
      <c r="I207" s="186"/>
      <c r="J207" s="186"/>
      <c r="V207" s="17"/>
      <c r="AA207" s="186" t="s">
        <v>31</v>
      </c>
      <c r="AB207" s="186"/>
      <c r="AC207" s="186"/>
    </row>
    <row r="208" spans="1:43">
      <c r="H208" s="186"/>
      <c r="I208" s="186"/>
      <c r="J208" s="186"/>
      <c r="V208" s="17"/>
      <c r="AA208" s="186"/>
      <c r="AB208" s="186"/>
      <c r="AC208" s="18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87" t="s">
        <v>356</v>
      </c>
      <c r="F212" s="187"/>
      <c r="G212" s="187"/>
      <c r="H212" s="187"/>
      <c r="V212" s="17"/>
      <c r="X212" s="23" t="s">
        <v>130</v>
      </c>
      <c r="Y212" s="20">
        <f>IF(B212="PAGADO",0,C217)</f>
        <v>0</v>
      </c>
      <c r="AA212" s="187" t="s">
        <v>545</v>
      </c>
      <c r="AB212" s="187"/>
      <c r="AC212" s="187"/>
      <c r="AD212" s="18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89" t="str">
        <f>IF(Y217&lt;0,"NO PAGAR","COBRAR'")</f>
        <v>COBRAR'</v>
      </c>
      <c r="Y218" s="189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89" t="str">
        <f>IF(C217&lt;0,"NO PAGAR","COBRAR'")</f>
        <v>COBRAR'</v>
      </c>
      <c r="C219" s="189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80" t="s">
        <v>9</v>
      </c>
      <c r="C220" s="18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0" t="s">
        <v>9</v>
      </c>
      <c r="Y220" s="18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82" t="s">
        <v>7</v>
      </c>
      <c r="F228" s="183"/>
      <c r="G228" s="18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2" t="s">
        <v>7</v>
      </c>
      <c r="AB228" s="183"/>
      <c r="AC228" s="18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82" t="s">
        <v>7</v>
      </c>
      <c r="O230" s="183"/>
      <c r="P230" s="183"/>
      <c r="Q230" s="184"/>
      <c r="R230" s="18">
        <f>SUM(R214:R229)</f>
        <v>0</v>
      </c>
      <c r="S230" s="3"/>
      <c r="V230" s="17"/>
      <c r="X230" s="12"/>
      <c r="Y230" s="10"/>
      <c r="AJ230" s="182" t="s">
        <v>7</v>
      </c>
      <c r="AK230" s="183"/>
      <c r="AL230" s="183"/>
      <c r="AM230" s="18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85" t="s">
        <v>29</v>
      </c>
      <c r="AD253" s="185"/>
      <c r="AE253" s="185"/>
    </row>
    <row r="254" spans="5:31">
      <c r="H254" s="186" t="s">
        <v>28</v>
      </c>
      <c r="I254" s="186"/>
      <c r="J254" s="186"/>
      <c r="V254" s="17"/>
      <c r="AC254" s="185"/>
      <c r="AD254" s="185"/>
      <c r="AE254" s="185"/>
    </row>
    <row r="255" spans="5:31">
      <c r="H255" s="186"/>
      <c r="I255" s="186"/>
      <c r="J255" s="186"/>
      <c r="V255" s="17"/>
      <c r="AC255" s="185"/>
      <c r="AD255" s="185"/>
      <c r="AE255" s="18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87" t="s">
        <v>545</v>
      </c>
      <c r="F259" s="187"/>
      <c r="G259" s="187"/>
      <c r="H259" s="187"/>
      <c r="V259" s="17"/>
      <c r="X259" s="23" t="s">
        <v>32</v>
      </c>
      <c r="Y259" s="20">
        <f>IF(B259="PAGADO",0,C264)</f>
        <v>0</v>
      </c>
      <c r="AA259" s="187" t="s">
        <v>600</v>
      </c>
      <c r="AB259" s="187"/>
      <c r="AC259" s="187"/>
      <c r="AD259" s="18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88" t="str">
        <f>IF(C264&lt;0,"NO PAGAR","COBRAR")</f>
        <v>COBRAR</v>
      </c>
      <c r="C265" s="18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88" t="str">
        <f>IF(Y264&lt;0,"NO PAGAR","COBRAR")</f>
        <v>COBRAR</v>
      </c>
      <c r="Y265" s="18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80" t="s">
        <v>9</v>
      </c>
      <c r="C266" s="18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0" t="s">
        <v>9</v>
      </c>
      <c r="Y266" s="18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82" t="s">
        <v>7</v>
      </c>
      <c r="F275" s="183"/>
      <c r="G275" s="18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2" t="s">
        <v>7</v>
      </c>
      <c r="AB275" s="183"/>
      <c r="AC275" s="18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82" t="s">
        <v>7</v>
      </c>
      <c r="O277" s="183"/>
      <c r="P277" s="183"/>
      <c r="Q277" s="184"/>
      <c r="R277" s="18">
        <f>SUM(R261:R276)</f>
        <v>100</v>
      </c>
      <c r="S277" s="3"/>
      <c r="V277" s="17"/>
      <c r="X277" s="12"/>
      <c r="Y277" s="10"/>
      <c r="AJ277" s="182" t="s">
        <v>7</v>
      </c>
      <c r="AK277" s="183"/>
      <c r="AL277" s="183"/>
      <c r="AM277" s="18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86" t="s">
        <v>30</v>
      </c>
      <c r="I299" s="186"/>
      <c r="J299" s="186"/>
      <c r="V299" s="17"/>
      <c r="AA299" s="186" t="s">
        <v>31</v>
      </c>
      <c r="AB299" s="186"/>
      <c r="AC299" s="186"/>
    </row>
    <row r="300" spans="1:43">
      <c r="H300" s="186"/>
      <c r="I300" s="186"/>
      <c r="J300" s="186"/>
      <c r="V300" s="17"/>
      <c r="AA300" s="186"/>
      <c r="AB300" s="186"/>
      <c r="AC300" s="18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87" t="s">
        <v>356</v>
      </c>
      <c r="F304" s="187"/>
      <c r="G304" s="187"/>
      <c r="H304" s="187"/>
      <c r="V304" s="17"/>
      <c r="X304" s="23" t="s">
        <v>32</v>
      </c>
      <c r="Y304" s="20">
        <f>IF(B1068="PAGADO",0,C309)</f>
        <v>240</v>
      </c>
      <c r="AA304" s="187" t="s">
        <v>677</v>
      </c>
      <c r="AB304" s="187"/>
      <c r="AC304" s="187"/>
      <c r="AD304" s="18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89" t="str">
        <f>IF(Y309&lt;0,"NO PAGAR","COBRAR'")</f>
        <v>COBRAR'</v>
      </c>
      <c r="Y310" s="18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89" t="str">
        <f>IF(C309&lt;0,"NO PAGAR","COBRAR'")</f>
        <v>COBRAR'</v>
      </c>
      <c r="C311" s="189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80" t="s">
        <v>9</v>
      </c>
      <c r="C312" s="18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0" t="s">
        <v>9</v>
      </c>
      <c r="Y312" s="18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82" t="s">
        <v>7</v>
      </c>
      <c r="F320" s="183"/>
      <c r="G320" s="18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2" t="s">
        <v>7</v>
      </c>
      <c r="AB320" s="183"/>
      <c r="AC320" s="18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82" t="s">
        <v>7</v>
      </c>
      <c r="O322" s="183"/>
      <c r="P322" s="183"/>
      <c r="Q322" s="184"/>
      <c r="R322" s="18">
        <f>SUM(R306:R321)</f>
        <v>2552.6999999999998</v>
      </c>
      <c r="S322" s="3"/>
      <c r="V322" s="17"/>
      <c r="X322" s="11"/>
      <c r="Y322" s="10"/>
      <c r="AJ322" s="182" t="s">
        <v>7</v>
      </c>
      <c r="AK322" s="183"/>
      <c r="AL322" s="183"/>
      <c r="AM322" s="18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86" t="s">
        <v>28</v>
      </c>
      <c r="I347" s="186"/>
      <c r="J347" s="186"/>
      <c r="V347" s="17"/>
    </row>
    <row r="348" spans="2:30">
      <c r="H348" s="186"/>
      <c r="I348" s="186"/>
      <c r="J348" s="186"/>
      <c r="V348" s="17"/>
    </row>
    <row r="349" spans="2:30">
      <c r="V349" s="17"/>
      <c r="X349" s="198" t="s">
        <v>64</v>
      </c>
      <c r="AB349" s="192" t="s">
        <v>29</v>
      </c>
      <c r="AC349" s="192"/>
      <c r="AD349" s="192"/>
    </row>
    <row r="350" spans="2:30">
      <c r="V350" s="17"/>
      <c r="X350" s="198"/>
      <c r="AB350" s="192"/>
      <c r="AC350" s="192"/>
      <c r="AD350" s="192"/>
    </row>
    <row r="351" spans="2:30" ht="23.25">
      <c r="B351" s="22" t="s">
        <v>64</v>
      </c>
      <c r="V351" s="17"/>
      <c r="X351" s="198"/>
      <c r="AB351" s="192"/>
      <c r="AC351" s="192"/>
      <c r="AD351" s="192"/>
    </row>
    <row r="352" spans="2:30" ht="23.25">
      <c r="B352" s="23" t="s">
        <v>130</v>
      </c>
      <c r="C352" s="20">
        <f>IF(X304="PAGADO",0,Y309)</f>
        <v>229.98</v>
      </c>
      <c r="E352" s="187" t="s">
        <v>545</v>
      </c>
      <c r="F352" s="187"/>
      <c r="G352" s="187"/>
      <c r="H352" s="187"/>
      <c r="V352" s="17"/>
      <c r="X352" s="23" t="s">
        <v>130</v>
      </c>
      <c r="Y352" s="20">
        <f>IF(B352="PAGADO",0,C357)</f>
        <v>0</v>
      </c>
      <c r="AA352" s="187" t="s">
        <v>677</v>
      </c>
      <c r="AB352" s="187"/>
      <c r="AC352" s="187"/>
      <c r="AD352" s="18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88" t="str">
        <f>IF(C357&lt;0,"NO PAGAR","COBRAR")</f>
        <v>COBRAR</v>
      </c>
      <c r="C358" s="18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88" t="str">
        <f>IF(Y357&lt;0,"NO PAGAR","COBRAR")</f>
        <v>COBRAR</v>
      </c>
      <c r="Y358" s="188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80" t="s">
        <v>9</v>
      </c>
      <c r="C359" s="18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0" t="s">
        <v>9</v>
      </c>
      <c r="Y359" s="18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2" t="s">
        <v>7</v>
      </c>
      <c r="AK363" s="183"/>
      <c r="AL363" s="183"/>
      <c r="AM363" s="18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82" t="s">
        <v>7</v>
      </c>
      <c r="F368" s="183"/>
      <c r="G368" s="18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2" t="s">
        <v>7</v>
      </c>
      <c r="AB368" s="183"/>
      <c r="AC368" s="18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82" t="s">
        <v>7</v>
      </c>
      <c r="O370" s="183"/>
      <c r="P370" s="183"/>
      <c r="Q370" s="18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86" t="s">
        <v>30</v>
      </c>
      <c r="I386" s="186"/>
      <c r="J386" s="186"/>
      <c r="V386" s="17"/>
      <c r="AA386" s="186" t="s">
        <v>31</v>
      </c>
      <c r="AB386" s="186"/>
      <c r="AC386" s="186"/>
    </row>
    <row r="387" spans="2:41">
      <c r="H387" s="186"/>
      <c r="I387" s="186"/>
      <c r="J387" s="186"/>
      <c r="V387" s="17"/>
      <c r="AA387" s="186"/>
      <c r="AB387" s="186"/>
      <c r="AC387" s="18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87" t="s">
        <v>545</v>
      </c>
      <c r="F391" s="187"/>
      <c r="G391" s="187"/>
      <c r="H391" s="187"/>
      <c r="V391" s="17"/>
      <c r="X391" s="23" t="s">
        <v>32</v>
      </c>
      <c r="Y391" s="20">
        <f>IF(B391="PAGADO",0,C396)</f>
        <v>0</v>
      </c>
      <c r="AA391" s="187" t="s">
        <v>841</v>
      </c>
      <c r="AB391" s="187"/>
      <c r="AC391" s="187"/>
      <c r="AD391" s="18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89" t="str">
        <f>IF(Y396&lt;0,"NO PAGAR","COBRAR'")</f>
        <v>COBRAR'</v>
      </c>
      <c r="Y397" s="18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89" t="str">
        <f>IF(C396&lt;0,"NO PAGAR","COBRAR'")</f>
        <v>COBRAR'</v>
      </c>
      <c r="C398" s="18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80" t="s">
        <v>9</v>
      </c>
      <c r="C399" s="18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0" t="s">
        <v>9</v>
      </c>
      <c r="Y399" s="18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2" t="s">
        <v>7</v>
      </c>
      <c r="AK402" s="183"/>
      <c r="AL402" s="183"/>
      <c r="AM402" s="18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82" t="s">
        <v>7</v>
      </c>
      <c r="F407" s="183"/>
      <c r="G407" s="18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2" t="s">
        <v>7</v>
      </c>
      <c r="AB407" s="183"/>
      <c r="AC407" s="18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82" t="s">
        <v>7</v>
      </c>
      <c r="O409" s="183"/>
      <c r="P409" s="183"/>
      <c r="Q409" s="18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85" t="s">
        <v>29</v>
      </c>
      <c r="AD431" s="185"/>
      <c r="AE431" s="185"/>
    </row>
    <row r="432" spans="8:31">
      <c r="H432" s="186" t="s">
        <v>28</v>
      </c>
      <c r="I432" s="186"/>
      <c r="J432" s="186"/>
      <c r="V432" s="17"/>
      <c r="AC432" s="185"/>
      <c r="AD432" s="185"/>
      <c r="AE432" s="185"/>
    </row>
    <row r="433" spans="2:41">
      <c r="H433" s="186"/>
      <c r="I433" s="186"/>
      <c r="J433" s="186"/>
      <c r="V433" s="17"/>
      <c r="AC433" s="185"/>
      <c r="AD433" s="185"/>
      <c r="AE433" s="18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87" t="s">
        <v>356</v>
      </c>
      <c r="F437" s="187"/>
      <c r="G437" s="187"/>
      <c r="H437" s="187"/>
      <c r="V437" s="17"/>
      <c r="X437" s="23" t="s">
        <v>32</v>
      </c>
      <c r="Y437" s="20">
        <f>IF(B437="PAGADO",0,C442)</f>
        <v>0</v>
      </c>
      <c r="AA437" s="187" t="s">
        <v>356</v>
      </c>
      <c r="AB437" s="187"/>
      <c r="AC437" s="187"/>
      <c r="AD437" s="18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88" t="str">
        <f>IF(C442&lt;0,"NO PAGAR","COBRAR")</f>
        <v>COBRAR</v>
      </c>
      <c r="C443" s="18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88" t="str">
        <f>IF(Y442&lt;0,"NO PAGAR","COBRAR")</f>
        <v>NO PAGAR</v>
      </c>
      <c r="Y443" s="18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80" t="s">
        <v>9</v>
      </c>
      <c r="C444" s="18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0" t="s">
        <v>9</v>
      </c>
      <c r="Y444" s="18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2" t="s">
        <v>7</v>
      </c>
      <c r="AK452" s="183"/>
      <c r="AL452" s="183"/>
      <c r="AM452" s="184"/>
      <c r="AN452" s="18">
        <f>SUM(AN436:AN451)</f>
        <v>600</v>
      </c>
      <c r="AO452" s="3"/>
    </row>
    <row r="453" spans="2:42">
      <c r="B453" s="11" t="s">
        <v>17</v>
      </c>
      <c r="C453" s="10"/>
      <c r="E453" s="182" t="s">
        <v>7</v>
      </c>
      <c r="F453" s="183"/>
      <c r="G453" s="18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2" t="s">
        <v>7</v>
      </c>
      <c r="AB453" s="183"/>
      <c r="AC453" s="18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82" t="s">
        <v>7</v>
      </c>
      <c r="O455" s="183"/>
      <c r="P455" s="183"/>
      <c r="Q455" s="18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86" t="s">
        <v>30</v>
      </c>
      <c r="I471" s="186"/>
      <c r="J471" s="186"/>
      <c r="V471" s="17"/>
      <c r="AA471" s="186" t="s">
        <v>31</v>
      </c>
      <c r="AB471" s="186"/>
      <c r="AC471" s="186"/>
    </row>
    <row r="472" spans="1:43">
      <c r="H472" s="186"/>
      <c r="I472" s="186"/>
      <c r="J472" s="186"/>
      <c r="V472" s="17"/>
      <c r="AA472" s="186"/>
      <c r="AB472" s="186"/>
      <c r="AC472" s="18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87" t="s">
        <v>545</v>
      </c>
      <c r="F474" s="187"/>
      <c r="G474" s="187"/>
      <c r="H474" s="187"/>
      <c r="V474" s="17"/>
      <c r="X474" s="23" t="s">
        <v>130</v>
      </c>
      <c r="Y474" s="20">
        <f>IF(B474="PAGADO",0,C479)</f>
        <v>0</v>
      </c>
      <c r="AA474" s="187" t="s">
        <v>545</v>
      </c>
      <c r="AB474" s="187"/>
      <c r="AC474" s="187"/>
      <c r="AD474" s="18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89" t="str">
        <f>IF(Y479&lt;0,"NO PAGAR","COBRAR'")</f>
        <v>COBRAR'</v>
      </c>
      <c r="Y480" s="189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89" t="str">
        <f>IF(C479&lt;0,"NO PAGAR","COBRAR'")</f>
        <v>COBRAR'</v>
      </c>
      <c r="C481" s="189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80" t="s">
        <v>9</v>
      </c>
      <c r="C482" s="18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0" t="s">
        <v>9</v>
      </c>
      <c r="Y482" s="18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82" t="s">
        <v>7</v>
      </c>
      <c r="F490" s="183"/>
      <c r="G490" s="18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2" t="s">
        <v>7</v>
      </c>
      <c r="AB490" s="183"/>
      <c r="AC490" s="18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2" t="s">
        <v>7</v>
      </c>
      <c r="O492" s="183"/>
      <c r="P492" s="183"/>
      <c r="Q492" s="184"/>
      <c r="R492" s="18">
        <f>SUM(R476:R491)</f>
        <v>25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85" t="s">
        <v>29</v>
      </c>
      <c r="AD516" s="185"/>
      <c r="AE516" s="185"/>
    </row>
    <row r="517" spans="2:41" ht="15.75" customHeight="1">
      <c r="H517" s="186" t="s">
        <v>28</v>
      </c>
      <c r="I517" s="186"/>
      <c r="J517" s="186"/>
      <c r="V517" s="17"/>
      <c r="AC517" s="185"/>
      <c r="AD517" s="185"/>
      <c r="AE517" s="185"/>
    </row>
    <row r="518" spans="2:41">
      <c r="H518" s="186"/>
      <c r="I518" s="186"/>
      <c r="J518" s="186"/>
      <c r="V518" s="17"/>
      <c r="AC518" s="185"/>
      <c r="AD518" s="185"/>
      <c r="AE518" s="18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87" t="s">
        <v>545</v>
      </c>
      <c r="F520" s="187"/>
      <c r="G520" s="187"/>
      <c r="H520" s="187"/>
      <c r="V520" s="17"/>
      <c r="X520" s="23" t="s">
        <v>32</v>
      </c>
      <c r="Y520" s="20">
        <f>IF(B520="PAGADO",0,C525)</f>
        <v>-1429.17</v>
      </c>
      <c r="AA520" s="187" t="s">
        <v>1052</v>
      </c>
      <c r="AB520" s="187"/>
      <c r="AC520" s="187"/>
      <c r="AD520" s="18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88" t="str">
        <f>IF(C525&lt;0,"NO PAGAR","COBRAR")</f>
        <v>NO PAGAR</v>
      </c>
      <c r="C526" s="18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88" t="str">
        <f>IF(Y525&lt;0,"NO PAGAR","COBRAR")</f>
        <v>NO PAGAR</v>
      </c>
      <c r="Y526" s="188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80" t="s">
        <v>9</v>
      </c>
      <c r="C527" s="18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0" t="s">
        <v>9</v>
      </c>
      <c r="Y527" s="18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255.53</v>
      </c>
      <c r="E536" s="182" t="s">
        <v>7</v>
      </c>
      <c r="F536" s="183"/>
      <c r="G536" s="18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2" t="s">
        <v>7</v>
      </c>
      <c r="AB536" s="183"/>
      <c r="AC536" s="18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82" t="s">
        <v>7</v>
      </c>
      <c r="O538" s="183"/>
      <c r="P538" s="183"/>
      <c r="Q538" s="184"/>
      <c r="R538" s="18">
        <f>SUM(R522:R537)</f>
        <v>1064.5</v>
      </c>
      <c r="S538" s="3"/>
      <c r="V538" s="17"/>
      <c r="X538" s="12"/>
      <c r="Y538" s="10"/>
      <c r="AJ538" s="182" t="s">
        <v>7</v>
      </c>
      <c r="AK538" s="183"/>
      <c r="AL538" s="183"/>
      <c r="AM538" s="18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86" t="s">
        <v>30</v>
      </c>
      <c r="I556" s="186"/>
      <c r="J556" s="186"/>
      <c r="V556" s="17"/>
      <c r="AA556" s="186" t="s">
        <v>31</v>
      </c>
      <c r="AB556" s="186"/>
      <c r="AC556" s="186"/>
    </row>
    <row r="557" spans="1:43">
      <c r="H557" s="186"/>
      <c r="I557" s="186"/>
      <c r="J557" s="186"/>
      <c r="V557" s="17"/>
      <c r="AA557" s="186"/>
      <c r="AB557" s="186"/>
      <c r="AC557" s="18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87" t="s">
        <v>356</v>
      </c>
      <c r="F561" s="187"/>
      <c r="G561" s="187"/>
      <c r="H561" s="187"/>
      <c r="V561" s="17"/>
      <c r="X561" s="23" t="s">
        <v>32</v>
      </c>
      <c r="Y561" s="20">
        <f>IF(B561="PAGADO",0,C566)</f>
        <v>0</v>
      </c>
      <c r="AA561" s="187" t="s">
        <v>356</v>
      </c>
      <c r="AB561" s="187"/>
      <c r="AC561" s="187"/>
      <c r="AD561" s="18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89" t="str">
        <f>IF(Y566&lt;0,"NO PAGAR","COBRAR'")</f>
        <v>COBRAR'</v>
      </c>
      <c r="Y567" s="18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89" t="str">
        <f>IF(C566&lt;0,"NO PAGAR","COBRAR'")</f>
        <v>COBRAR'</v>
      </c>
      <c r="C568" s="18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80" t="s">
        <v>9</v>
      </c>
      <c r="C569" s="18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0" t="s">
        <v>9</v>
      </c>
      <c r="Y569" s="18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82" t="s">
        <v>7</v>
      </c>
      <c r="F577" s="183"/>
      <c r="G577" s="18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2" t="s">
        <v>7</v>
      </c>
      <c r="AB577" s="183"/>
      <c r="AC577" s="18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1081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82" t="s">
        <v>7</v>
      </c>
      <c r="O579" s="183"/>
      <c r="P579" s="183"/>
      <c r="Q579" s="184"/>
      <c r="R579" s="18">
        <f>SUM(R563:R578)</f>
        <v>0</v>
      </c>
      <c r="S579" s="3"/>
      <c r="V579" s="17"/>
      <c r="X579" s="12"/>
      <c r="Y579" s="10"/>
      <c r="AJ579" s="182" t="s">
        <v>7</v>
      </c>
      <c r="AK579" s="183"/>
      <c r="AL579" s="183"/>
      <c r="AM579" s="184"/>
      <c r="AN579" s="18">
        <f>SUM(AN563:AN578)</f>
        <v>0</v>
      </c>
      <c r="AO579" s="3"/>
    </row>
    <row r="580" spans="2:41" ht="15.75" thickBot="1">
      <c r="B580" s="12"/>
      <c r="C580" s="10"/>
      <c r="N580" t="s">
        <v>1080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1080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1080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1080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1080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85" t="s">
        <v>29</v>
      </c>
      <c r="AD599" s="185"/>
      <c r="AE599" s="185"/>
    </row>
    <row r="600" spans="2:41">
      <c r="H600" s="186" t="s">
        <v>28</v>
      </c>
      <c r="I600" s="186"/>
      <c r="J600" s="186"/>
      <c r="V600" s="17"/>
      <c r="AC600" s="185"/>
      <c r="AD600" s="185"/>
      <c r="AE600" s="185"/>
    </row>
    <row r="601" spans="2:41">
      <c r="H601" s="186"/>
      <c r="I601" s="186"/>
      <c r="J601" s="186"/>
      <c r="V601" s="17"/>
      <c r="AC601" s="185"/>
      <c r="AD601" s="185"/>
      <c r="AE601" s="18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87" t="s">
        <v>545</v>
      </c>
      <c r="F605" s="187"/>
      <c r="G605" s="187"/>
      <c r="H605" s="187"/>
      <c r="V605" s="17"/>
      <c r="X605" s="23" t="s">
        <v>32</v>
      </c>
      <c r="Y605" s="20">
        <f>IF(B605="PAGADO",0,C610)</f>
        <v>-867.90000000000009</v>
      </c>
      <c r="AA605" s="187" t="s">
        <v>20</v>
      </c>
      <c r="AB605" s="187"/>
      <c r="AC605" s="187"/>
      <c r="AD605" s="18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0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1107</v>
      </c>
      <c r="G607" s="3" t="s">
        <v>89</v>
      </c>
      <c r="H607" s="5">
        <v>135</v>
      </c>
      <c r="N607" s="25">
        <v>45140</v>
      </c>
      <c r="O607" s="3" t="s">
        <v>1112</v>
      </c>
      <c r="P607" s="3"/>
      <c r="Q607" s="3"/>
      <c r="R607" s="18">
        <v>100</v>
      </c>
      <c r="S607" s="3"/>
      <c r="V607" s="17"/>
      <c r="Y607" s="2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1107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1107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867.90000000000009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-867.90000000000009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88" t="str">
        <f>IF(C610&lt;0,"NO PAGAR","COBRAR")</f>
        <v>NO PAGAR</v>
      </c>
      <c r="C611" s="18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88" t="str">
        <f>IF(Y610&lt;0,"NO PAGAR","COBRAR")</f>
        <v>NO PAGAR</v>
      </c>
      <c r="Y611" s="18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80" t="s">
        <v>9</v>
      </c>
      <c r="C612" s="18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0" t="s">
        <v>9</v>
      </c>
      <c r="Y612" s="18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1109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82" t="s">
        <v>7</v>
      </c>
      <c r="F621" s="183"/>
      <c r="G621" s="18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2" t="s">
        <v>7</v>
      </c>
      <c r="AB621" s="183"/>
      <c r="AC621" s="184"/>
      <c r="AD621" s="5">
        <f>SUM(AD607:AD620)</f>
        <v>0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82" t="s">
        <v>7</v>
      </c>
      <c r="O623" s="183"/>
      <c r="P623" s="183"/>
      <c r="Q623" s="184"/>
      <c r="R623" s="18">
        <f>SUM(R607:R622)</f>
        <v>1800</v>
      </c>
      <c r="S623" s="3"/>
      <c r="V623" s="17"/>
      <c r="X623" s="12"/>
      <c r="Y623" s="10"/>
      <c r="AJ623" s="182" t="s">
        <v>7</v>
      </c>
      <c r="AK623" s="183"/>
      <c r="AL623" s="183"/>
      <c r="AM623" s="184"/>
      <c r="AN623" s="18">
        <f>SUM(AN607:AN622)</f>
        <v>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867.90000000000009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86" t="s">
        <v>30</v>
      </c>
      <c r="I645" s="186"/>
      <c r="J645" s="186"/>
      <c r="V645" s="17"/>
      <c r="AA645" s="186" t="s">
        <v>31</v>
      </c>
      <c r="AB645" s="186"/>
      <c r="AC645" s="186"/>
    </row>
    <row r="646" spans="1:43">
      <c r="H646" s="186"/>
      <c r="I646" s="186"/>
      <c r="J646" s="186"/>
      <c r="V646" s="17"/>
      <c r="AA646" s="186"/>
      <c r="AB646" s="186"/>
      <c r="AC646" s="18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32</v>
      </c>
      <c r="C650" s="20">
        <f>IF(X605="PAGADO",0,C610)</f>
        <v>-867.90000000000009</v>
      </c>
      <c r="E650" s="187" t="s">
        <v>20</v>
      </c>
      <c r="F650" s="187"/>
      <c r="G650" s="187"/>
      <c r="H650" s="187"/>
      <c r="V650" s="17"/>
      <c r="X650" s="23" t="s">
        <v>32</v>
      </c>
      <c r="Y650" s="20">
        <f>IF(B1450="PAGADO",0,C655)</f>
        <v>-867.90000000000009</v>
      </c>
      <c r="AA650" s="187" t="s">
        <v>20</v>
      </c>
      <c r="AB650" s="187"/>
      <c r="AC650" s="187"/>
      <c r="AD650" s="187"/>
    </row>
    <row r="651" spans="1:43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C678</f>
        <v>867.90000000000009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Y678</f>
        <v>867.90000000000009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-867.90000000000009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-867.90000000000009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89" t="str">
        <f>IF(Y655&lt;0,"NO PAGAR","COBRAR'")</f>
        <v>NO PAGAR</v>
      </c>
      <c r="Y656" s="189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3.25">
      <c r="B657" s="189" t="str">
        <f>IF(C655&lt;0,"NO PAGAR","COBRAR'")</f>
        <v>NO PAGAR</v>
      </c>
      <c r="C657" s="189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80" t="s">
        <v>9</v>
      </c>
      <c r="C658" s="181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80" t="s">
        <v>9</v>
      </c>
      <c r="Y658" s="18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IF(Y610&lt;0,"SALDO ADELANTADO","SALDO A FAVOR '")</f>
        <v>SALDO ADELANTADO</v>
      </c>
      <c r="C659" s="10">
        <f>IF(Y610&lt;=0,Y610*-1)</f>
        <v>867.90000000000009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ADELANTADO</v>
      </c>
      <c r="Y659" s="10">
        <f>IF(C655&lt;=0,C655*-1)</f>
        <v>867.90000000000009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R668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182" t="s">
        <v>7</v>
      </c>
      <c r="F666" s="183"/>
      <c r="G666" s="184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2" t="s">
        <v>7</v>
      </c>
      <c r="AB666" s="183"/>
      <c r="AC666" s="184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82" t="s">
        <v>7</v>
      </c>
      <c r="O668" s="183"/>
      <c r="P668" s="183"/>
      <c r="Q668" s="184"/>
      <c r="R668" s="18">
        <f>SUM(R652:R667)</f>
        <v>0</v>
      </c>
      <c r="S668" s="3"/>
      <c r="V668" s="17"/>
      <c r="X668" s="12"/>
      <c r="Y668" s="10"/>
      <c r="AJ668" s="182" t="s">
        <v>7</v>
      </c>
      <c r="AK668" s="183"/>
      <c r="AL668" s="183"/>
      <c r="AM668" s="184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1"/>
      <c r="C677" s="10"/>
      <c r="V677" s="17"/>
      <c r="X677" s="11"/>
      <c r="Y677" s="10"/>
    </row>
    <row r="678" spans="2:27">
      <c r="B678" s="15" t="s">
        <v>18</v>
      </c>
      <c r="C678" s="16">
        <f>SUM(C659:C677)</f>
        <v>867.90000000000009</v>
      </c>
      <c r="D678" t="s">
        <v>22</v>
      </c>
      <c r="E678" t="s">
        <v>21</v>
      </c>
      <c r="V678" s="17"/>
      <c r="X678" s="15" t="s">
        <v>18</v>
      </c>
      <c r="Y678" s="16">
        <f>SUM(Y659:Y677)</f>
        <v>867.90000000000009</v>
      </c>
      <c r="Z678" t="s">
        <v>22</v>
      </c>
      <c r="AA678" t="s">
        <v>21</v>
      </c>
    </row>
    <row r="679" spans="2:27">
      <c r="E679" s="1" t="s">
        <v>19</v>
      </c>
      <c r="V679" s="17"/>
      <c r="AA679" s="1" t="s">
        <v>19</v>
      </c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85" t="s">
        <v>29</v>
      </c>
      <c r="AD692" s="185"/>
      <c r="AE692" s="185"/>
    </row>
    <row r="693" spans="2:41">
      <c r="H693" s="186" t="s">
        <v>28</v>
      </c>
      <c r="I693" s="186"/>
      <c r="J693" s="186"/>
      <c r="V693" s="17"/>
      <c r="AC693" s="185"/>
      <c r="AD693" s="185"/>
      <c r="AE693" s="185"/>
    </row>
    <row r="694" spans="2:41">
      <c r="H694" s="186"/>
      <c r="I694" s="186"/>
      <c r="J694" s="186"/>
      <c r="V694" s="17"/>
      <c r="AC694" s="185"/>
      <c r="AD694" s="185"/>
      <c r="AE694" s="18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IF(X650="PAGADO",0,Y655)</f>
        <v>-867.90000000000009</v>
      </c>
      <c r="E698" s="187" t="s">
        <v>20</v>
      </c>
      <c r="F698" s="187"/>
      <c r="G698" s="187"/>
      <c r="H698" s="187"/>
      <c r="V698" s="17"/>
      <c r="X698" s="23" t="s">
        <v>32</v>
      </c>
      <c r="Y698" s="20">
        <f>IF(B698="PAGADO",0,C703)</f>
        <v>-867.90000000000009</v>
      </c>
      <c r="AA698" s="187" t="s">
        <v>20</v>
      </c>
      <c r="AB698" s="187"/>
      <c r="AC698" s="187"/>
      <c r="AD698" s="187"/>
    </row>
    <row r="699" spans="2:41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C725</f>
        <v>867.90000000000009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867.90000000000009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-867.90000000000009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-867.90000000000009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88" t="str">
        <f>IF(C703&lt;0,"NO PAGAR","COBRAR")</f>
        <v>NO PAGAR</v>
      </c>
      <c r="C704" s="188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88" t="str">
        <f>IF(Y703&lt;0,"NO PAGAR","COBRAR")</f>
        <v>NO PAGAR</v>
      </c>
      <c r="Y704" s="18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80" t="s">
        <v>9</v>
      </c>
      <c r="C705" s="181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0" t="s">
        <v>9</v>
      </c>
      <c r="Y705" s="181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IF(C739&lt;0,"SALDO A FAVOR","SALDO ADELANTAD0'")</f>
        <v>SALDO ADELANTAD0'</v>
      </c>
      <c r="C706" s="10">
        <f>IF(Y650&lt;=0,Y650*-1)</f>
        <v>867.90000000000009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867.90000000000009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82" t="s">
        <v>7</v>
      </c>
      <c r="F714" s="183"/>
      <c r="G714" s="184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2" t="s">
        <v>7</v>
      </c>
      <c r="AB714" s="183"/>
      <c r="AC714" s="184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82" t="s">
        <v>7</v>
      </c>
      <c r="O716" s="183"/>
      <c r="P716" s="183"/>
      <c r="Q716" s="184"/>
      <c r="R716" s="18">
        <f>SUM(R700:R715)</f>
        <v>0</v>
      </c>
      <c r="S716" s="3"/>
      <c r="V716" s="17"/>
      <c r="X716" s="12"/>
      <c r="Y716" s="10"/>
      <c r="AJ716" s="182" t="s">
        <v>7</v>
      </c>
      <c r="AK716" s="183"/>
      <c r="AL716" s="183"/>
      <c r="AM716" s="184"/>
      <c r="AN716" s="18">
        <f>SUM(AN700:AN715)</f>
        <v>0</v>
      </c>
      <c r="AO716" s="3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E719" s="14"/>
      <c r="V719" s="17"/>
      <c r="X719" s="12"/>
      <c r="Y719" s="10"/>
      <c r="AA719" s="14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V721" s="17"/>
      <c r="X721" s="12"/>
      <c r="Y721" s="10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1"/>
      <c r="C724" s="10"/>
      <c r="V724" s="17"/>
      <c r="X724" s="11"/>
      <c r="Y724" s="10"/>
    </row>
    <row r="725" spans="1:43">
      <c r="B725" s="15" t="s">
        <v>18</v>
      </c>
      <c r="C725" s="16">
        <f>SUM(C706:C724)</f>
        <v>867.90000000000009</v>
      </c>
      <c r="V725" s="17"/>
      <c r="X725" s="15" t="s">
        <v>18</v>
      </c>
      <c r="Y725" s="16">
        <f>SUM(Y706:Y724)</f>
        <v>867.90000000000009</v>
      </c>
    </row>
    <row r="726" spans="1:43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>
      <c r="E727" s="1" t="s">
        <v>19</v>
      </c>
      <c r="V727" s="17"/>
      <c r="AA727" s="1" t="s">
        <v>19</v>
      </c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V732" s="17"/>
    </row>
    <row r="733" spans="1:43">
      <c r="V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>
      <c r="V737" s="17"/>
    </row>
    <row r="738" spans="2:41">
      <c r="H738" s="186" t="s">
        <v>30</v>
      </c>
      <c r="I738" s="186"/>
      <c r="J738" s="186"/>
      <c r="V738" s="17"/>
      <c r="AA738" s="186" t="s">
        <v>31</v>
      </c>
      <c r="AB738" s="186"/>
      <c r="AC738" s="186"/>
    </row>
    <row r="739" spans="2:41">
      <c r="H739" s="186"/>
      <c r="I739" s="186"/>
      <c r="J739" s="186"/>
      <c r="V739" s="17"/>
      <c r="AA739" s="186"/>
      <c r="AB739" s="186"/>
      <c r="AC739" s="186"/>
    </row>
    <row r="740" spans="2:41">
      <c r="V740" s="17"/>
    </row>
    <row r="741" spans="2:41">
      <c r="V741" s="17"/>
    </row>
    <row r="742" spans="2:41" ht="23.25">
      <c r="B742" s="24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IF(X698="PAGADO",0,C703)</f>
        <v>-867.90000000000009</v>
      </c>
      <c r="E743" s="187" t="s">
        <v>20</v>
      </c>
      <c r="F743" s="187"/>
      <c r="G743" s="187"/>
      <c r="H743" s="187"/>
      <c r="V743" s="17"/>
      <c r="X743" s="23" t="s">
        <v>32</v>
      </c>
      <c r="Y743" s="20">
        <f>IF(B1543="PAGADO",0,C748)</f>
        <v>-867.90000000000009</v>
      </c>
      <c r="AA743" s="187" t="s">
        <v>20</v>
      </c>
      <c r="AB743" s="187"/>
      <c r="AC743" s="187"/>
      <c r="AD743" s="187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C771</f>
        <v>867.90000000000009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867.90000000000009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26</v>
      </c>
      <c r="C748" s="21">
        <f>C746-C747</f>
        <v>-867.90000000000009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-867.90000000000009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9" t="str">
        <f>IF(Y748&lt;0,"NO PAGAR","COBRAR'")</f>
        <v>NO PAGAR</v>
      </c>
      <c r="Y749" s="189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>
      <c r="B750" s="189" t="str">
        <f>IF(C748&lt;0,"NO PAGAR","COBRAR'")</f>
        <v>NO PAGAR</v>
      </c>
      <c r="C750" s="189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80" t="s">
        <v>9</v>
      </c>
      <c r="C751" s="181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0" t="s">
        <v>9</v>
      </c>
      <c r="Y751" s="181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IF(Y703&lt;0,"SALDO ADELANTADO","SALDO A FAVOR '")</f>
        <v>SALDO ADELANTADO</v>
      </c>
      <c r="C752" s="10">
        <f>IF(Y703&lt;=0,Y703*-1)</f>
        <v>867.90000000000009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867.90000000000009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182" t="s">
        <v>7</v>
      </c>
      <c r="F759" s="183"/>
      <c r="G759" s="184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2" t="s">
        <v>7</v>
      </c>
      <c r="AB759" s="183"/>
      <c r="AC759" s="184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82" t="s">
        <v>7</v>
      </c>
      <c r="O761" s="183"/>
      <c r="P761" s="183"/>
      <c r="Q761" s="184"/>
      <c r="R761" s="18">
        <f>SUM(R745:R760)</f>
        <v>0</v>
      </c>
      <c r="S761" s="3"/>
      <c r="V761" s="17"/>
      <c r="X761" s="12"/>
      <c r="Y761" s="10"/>
      <c r="AJ761" s="182" t="s">
        <v>7</v>
      </c>
      <c r="AK761" s="183"/>
      <c r="AL761" s="183"/>
      <c r="AM761" s="184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1"/>
      <c r="C770" s="10"/>
      <c r="V770" s="17"/>
      <c r="X770" s="11"/>
      <c r="Y770" s="10"/>
    </row>
    <row r="771" spans="2:27">
      <c r="B771" s="15" t="s">
        <v>18</v>
      </c>
      <c r="C771" s="16">
        <f>SUM(C752:C770)</f>
        <v>867.90000000000009</v>
      </c>
      <c r="D771" t="s">
        <v>22</v>
      </c>
      <c r="E771" t="s">
        <v>21</v>
      </c>
      <c r="V771" s="17"/>
      <c r="X771" s="15" t="s">
        <v>18</v>
      </c>
      <c r="Y771" s="16">
        <f>SUM(Y752:Y770)</f>
        <v>867.90000000000009</v>
      </c>
      <c r="Z771" t="s">
        <v>22</v>
      </c>
      <c r="AA771" t="s">
        <v>21</v>
      </c>
    </row>
    <row r="772" spans="2:27">
      <c r="E772" s="1" t="s">
        <v>19</v>
      </c>
      <c r="V772" s="17"/>
      <c r="AA772" s="1" t="s">
        <v>19</v>
      </c>
    </row>
    <row r="773" spans="2:27">
      <c r="V773" s="17"/>
    </row>
    <row r="774" spans="2:27">
      <c r="V774" s="17"/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  <c r="AC785" s="185" t="s">
        <v>29</v>
      </c>
      <c r="AD785" s="185"/>
      <c r="AE785" s="185"/>
    </row>
    <row r="786" spans="2:41">
      <c r="H786" s="186" t="s">
        <v>28</v>
      </c>
      <c r="I786" s="186"/>
      <c r="J786" s="186"/>
      <c r="V786" s="17"/>
      <c r="AC786" s="185"/>
      <c r="AD786" s="185"/>
      <c r="AE786" s="185"/>
    </row>
    <row r="787" spans="2:41">
      <c r="H787" s="186"/>
      <c r="I787" s="186"/>
      <c r="J787" s="186"/>
      <c r="V787" s="17"/>
      <c r="AC787" s="185"/>
      <c r="AD787" s="185"/>
      <c r="AE787" s="185"/>
    </row>
    <row r="788" spans="2:41">
      <c r="V788" s="17"/>
    </row>
    <row r="789" spans="2:41">
      <c r="V789" s="17"/>
    </row>
    <row r="790" spans="2:41" ht="23.25">
      <c r="B790" s="22" t="s">
        <v>70</v>
      </c>
      <c r="V790" s="17"/>
      <c r="X790" s="22" t="s">
        <v>70</v>
      </c>
    </row>
    <row r="791" spans="2:41" ht="23.25">
      <c r="B791" s="23" t="s">
        <v>32</v>
      </c>
      <c r="C791" s="20">
        <f>IF(X743="PAGADO",0,Y748)</f>
        <v>-867.90000000000009</v>
      </c>
      <c r="E791" s="187" t="s">
        <v>20</v>
      </c>
      <c r="F791" s="187"/>
      <c r="G791" s="187"/>
      <c r="H791" s="187"/>
      <c r="V791" s="17"/>
      <c r="X791" s="23" t="s">
        <v>32</v>
      </c>
      <c r="Y791" s="20">
        <f>IF(B791="PAGADO",0,C796)</f>
        <v>-867.90000000000009</v>
      </c>
      <c r="AA791" s="187" t="s">
        <v>20</v>
      </c>
      <c r="AB791" s="187"/>
      <c r="AC791" s="187"/>
      <c r="AD791" s="187"/>
    </row>
    <row r="792" spans="2:41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" t="s">
        <v>9</v>
      </c>
      <c r="C795" s="20">
        <f>C818</f>
        <v>867.90000000000009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867.90000000000009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6" t="s">
        <v>25</v>
      </c>
      <c r="C796" s="21">
        <f>C794-C795</f>
        <v>-867.90000000000009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-867.90000000000009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>
      <c r="B797" s="188" t="str">
        <f>IF(C796&lt;0,"NO PAGAR","COBRAR")</f>
        <v>NO PAGAR</v>
      </c>
      <c r="C797" s="18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88" t="str">
        <f>IF(Y796&lt;0,"NO PAGAR","COBRAR")</f>
        <v>NO PAGAR</v>
      </c>
      <c r="Y797" s="18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80" t="s">
        <v>9</v>
      </c>
      <c r="C798" s="181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0" t="s">
        <v>9</v>
      </c>
      <c r="Y798" s="181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IF(C832&lt;0,"SALDO A FAVOR","SALDO ADELANTAD0'")</f>
        <v>SALDO ADELANTAD0'</v>
      </c>
      <c r="C799" s="10">
        <f>IF(Y743&lt;=0,Y743*-1)</f>
        <v>867.90000000000009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867.90000000000009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82" t="s">
        <v>7</v>
      </c>
      <c r="F807" s="183"/>
      <c r="G807" s="184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2" t="s">
        <v>7</v>
      </c>
      <c r="AB807" s="183"/>
      <c r="AC807" s="184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>
      <c r="B809" s="12"/>
      <c r="C809" s="10"/>
      <c r="N809" s="182" t="s">
        <v>7</v>
      </c>
      <c r="O809" s="183"/>
      <c r="P809" s="183"/>
      <c r="Q809" s="184"/>
      <c r="R809" s="18">
        <f>SUM(R793:R808)</f>
        <v>0</v>
      </c>
      <c r="S809" s="3"/>
      <c r="V809" s="17"/>
      <c r="X809" s="12"/>
      <c r="Y809" s="10"/>
      <c r="AJ809" s="182" t="s">
        <v>7</v>
      </c>
      <c r="AK809" s="183"/>
      <c r="AL809" s="183"/>
      <c r="AM809" s="184"/>
      <c r="AN809" s="18">
        <f>SUM(AN793:AN808)</f>
        <v>0</v>
      </c>
      <c r="AO809" s="3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E812" s="14"/>
      <c r="V812" s="17"/>
      <c r="X812" s="12"/>
      <c r="Y812" s="10"/>
      <c r="AA812" s="14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1"/>
      <c r="C817" s="10"/>
      <c r="V817" s="17"/>
      <c r="X817" s="11"/>
      <c r="Y817" s="10"/>
    </row>
    <row r="818" spans="1:43">
      <c r="B818" s="15" t="s">
        <v>18</v>
      </c>
      <c r="C818" s="16">
        <f>SUM(C799:C817)</f>
        <v>867.90000000000009</v>
      </c>
      <c r="V818" s="17"/>
      <c r="X818" s="15" t="s">
        <v>18</v>
      </c>
      <c r="Y818" s="16">
        <f>SUM(Y799:Y817)</f>
        <v>867.90000000000009</v>
      </c>
    </row>
    <row r="819" spans="1:43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>
      <c r="E820" s="1" t="s">
        <v>19</v>
      </c>
      <c r="V820" s="17"/>
      <c r="AA820" s="1" t="s">
        <v>19</v>
      </c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V825" s="17"/>
    </row>
    <row r="826" spans="1:43">
      <c r="V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V830" s="17"/>
    </row>
    <row r="831" spans="1:43">
      <c r="H831" s="186" t="s">
        <v>30</v>
      </c>
      <c r="I831" s="186"/>
      <c r="J831" s="186"/>
      <c r="V831" s="17"/>
      <c r="AA831" s="186" t="s">
        <v>31</v>
      </c>
      <c r="AB831" s="186"/>
      <c r="AC831" s="186"/>
    </row>
    <row r="832" spans="1:43">
      <c r="H832" s="186"/>
      <c r="I832" s="186"/>
      <c r="J832" s="186"/>
      <c r="V832" s="17"/>
      <c r="AA832" s="186"/>
      <c r="AB832" s="186"/>
      <c r="AC832" s="186"/>
    </row>
    <row r="833" spans="2:41">
      <c r="V833" s="17"/>
    </row>
    <row r="834" spans="2:41">
      <c r="V834" s="17"/>
    </row>
    <row r="835" spans="2:41" ht="23.25">
      <c r="B835" s="24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IF(X791="PAGADO",0,C796)</f>
        <v>-867.90000000000009</v>
      </c>
      <c r="E836" s="187" t="s">
        <v>20</v>
      </c>
      <c r="F836" s="187"/>
      <c r="G836" s="187"/>
      <c r="H836" s="187"/>
      <c r="V836" s="17"/>
      <c r="X836" s="23" t="s">
        <v>32</v>
      </c>
      <c r="Y836" s="20">
        <f>IF(B1636="PAGADO",0,C841)</f>
        <v>-867.90000000000009</v>
      </c>
      <c r="AA836" s="187" t="s">
        <v>20</v>
      </c>
      <c r="AB836" s="187"/>
      <c r="AC836" s="187"/>
      <c r="AD836" s="187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C864</f>
        <v>867.90000000000009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867.90000000000009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26</v>
      </c>
      <c r="C841" s="21">
        <f>C839-C840</f>
        <v>-867.90000000000009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-867.90000000000009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9" t="str">
        <f>IF(Y841&lt;0,"NO PAGAR","COBRAR'")</f>
        <v>NO PAGAR</v>
      </c>
      <c r="Y842" s="189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>
      <c r="B843" s="189" t="str">
        <f>IF(C841&lt;0,"NO PAGAR","COBRAR'")</f>
        <v>NO PAGAR</v>
      </c>
      <c r="C843" s="18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80" t="s">
        <v>9</v>
      </c>
      <c r="C844" s="181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0" t="s">
        <v>9</v>
      </c>
      <c r="Y844" s="181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IF(Y796&lt;0,"SALDO ADELANTADO","SALDO A FAVOR '")</f>
        <v>SALDO ADELANTADO</v>
      </c>
      <c r="C845" s="10">
        <f>IF(Y796&lt;=0,Y796*-1)</f>
        <v>867.90000000000009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867.90000000000009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182" t="s">
        <v>7</v>
      </c>
      <c r="F852" s="183"/>
      <c r="G852" s="184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2" t="s">
        <v>7</v>
      </c>
      <c r="AB852" s="183"/>
      <c r="AC852" s="184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82" t="s">
        <v>7</v>
      </c>
      <c r="O854" s="183"/>
      <c r="P854" s="183"/>
      <c r="Q854" s="184"/>
      <c r="R854" s="18">
        <f>SUM(R838:R853)</f>
        <v>0</v>
      </c>
      <c r="S854" s="3"/>
      <c r="V854" s="17"/>
      <c r="X854" s="12"/>
      <c r="Y854" s="10"/>
      <c r="AJ854" s="182" t="s">
        <v>7</v>
      </c>
      <c r="AK854" s="183"/>
      <c r="AL854" s="183"/>
      <c r="AM854" s="184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867.90000000000009</v>
      </c>
      <c r="D864" t="s">
        <v>22</v>
      </c>
      <c r="E864" t="s">
        <v>21</v>
      </c>
      <c r="V864" s="17"/>
      <c r="X864" s="15" t="s">
        <v>18</v>
      </c>
      <c r="Y864" s="16">
        <f>SUM(Y845:Y863)</f>
        <v>867.90000000000009</v>
      </c>
      <c r="Z864" t="s">
        <v>22</v>
      </c>
      <c r="AA864" t="s">
        <v>21</v>
      </c>
    </row>
    <row r="865" spans="5:31">
      <c r="E865" s="1" t="s">
        <v>19</v>
      </c>
      <c r="V865" s="17"/>
      <c r="AA865" s="1" t="s">
        <v>19</v>
      </c>
    </row>
    <row r="866" spans="5:31">
      <c r="V866" s="17"/>
    </row>
    <row r="867" spans="5:31">
      <c r="V867" s="17"/>
    </row>
    <row r="868" spans="5:31">
      <c r="V868" s="17"/>
    </row>
    <row r="869" spans="5:31">
      <c r="V869" s="17"/>
    </row>
    <row r="870" spans="5:31">
      <c r="V870" s="17"/>
    </row>
    <row r="871" spans="5:31">
      <c r="V871" s="17"/>
    </row>
    <row r="872" spans="5:31">
      <c r="V872" s="17"/>
    </row>
    <row r="873" spans="5:31">
      <c r="V873" s="17"/>
    </row>
    <row r="874" spans="5:31">
      <c r="V874" s="17"/>
    </row>
    <row r="875" spans="5:31">
      <c r="V875" s="17"/>
    </row>
    <row r="876" spans="5:31">
      <c r="V876" s="17"/>
    </row>
    <row r="877" spans="5:31">
      <c r="V877" s="17"/>
    </row>
    <row r="878" spans="5:31">
      <c r="V878" s="17"/>
    </row>
    <row r="879" spans="5:31">
      <c r="V879" s="17"/>
      <c r="AC879" s="185" t="s">
        <v>29</v>
      </c>
      <c r="AD879" s="185"/>
      <c r="AE879" s="185"/>
    </row>
    <row r="880" spans="5:31">
      <c r="H880" s="186" t="s">
        <v>28</v>
      </c>
      <c r="I880" s="186"/>
      <c r="J880" s="186"/>
      <c r="V880" s="17"/>
      <c r="AC880" s="185"/>
      <c r="AD880" s="185"/>
      <c r="AE880" s="185"/>
    </row>
    <row r="881" spans="2:41">
      <c r="H881" s="186"/>
      <c r="I881" s="186"/>
      <c r="J881" s="186"/>
      <c r="V881" s="17"/>
      <c r="AC881" s="185"/>
      <c r="AD881" s="185"/>
      <c r="AE881" s="185"/>
    </row>
    <row r="882" spans="2:41">
      <c r="V882" s="17"/>
    </row>
    <row r="883" spans="2:41">
      <c r="V883" s="17"/>
    </row>
    <row r="884" spans="2:41" ht="23.25">
      <c r="B884" s="22" t="s">
        <v>71</v>
      </c>
      <c r="V884" s="17"/>
      <c r="X884" s="22" t="s">
        <v>71</v>
      </c>
    </row>
    <row r="885" spans="2:41" ht="23.25">
      <c r="B885" s="23" t="s">
        <v>32</v>
      </c>
      <c r="C885" s="20">
        <f>IF(X836="PAGADO",0,Y841)</f>
        <v>-867.90000000000009</v>
      </c>
      <c r="E885" s="187" t="s">
        <v>20</v>
      </c>
      <c r="F885" s="187"/>
      <c r="G885" s="187"/>
      <c r="H885" s="187"/>
      <c r="V885" s="17"/>
      <c r="X885" s="23" t="s">
        <v>32</v>
      </c>
      <c r="Y885" s="20">
        <f>IF(B885="PAGADO",0,C890)</f>
        <v>-867.90000000000009</v>
      </c>
      <c r="AA885" s="187" t="s">
        <v>20</v>
      </c>
      <c r="AB885" s="187"/>
      <c r="AC885" s="187"/>
      <c r="AD885" s="187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C912</f>
        <v>867.90000000000009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867.90000000000009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25</v>
      </c>
      <c r="C890" s="21">
        <f>C888-C889</f>
        <v>-867.90000000000009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-867.90000000000009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>
      <c r="B891" s="188" t="str">
        <f>IF(C890&lt;0,"NO PAGAR","COBRAR")</f>
        <v>NO PAGAR</v>
      </c>
      <c r="C891" s="188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88" t="str">
        <f>IF(Y890&lt;0,"NO PAGAR","COBRAR")</f>
        <v>NO PAGAR</v>
      </c>
      <c r="Y891" s="18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80" t="s">
        <v>9</v>
      </c>
      <c r="C892" s="181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0" t="s">
        <v>9</v>
      </c>
      <c r="Y892" s="181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IF(C926&lt;0,"SALDO A FAVOR","SALDO ADELANTAD0'")</f>
        <v>SALDO ADELANTAD0'</v>
      </c>
      <c r="C893" s="10">
        <f>IF(Y841&lt;=0,Y841*-1)</f>
        <v>867.90000000000009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867.90000000000009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82" t="s">
        <v>7</v>
      </c>
      <c r="F901" s="183"/>
      <c r="G901" s="184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2" t="s">
        <v>7</v>
      </c>
      <c r="AB901" s="183"/>
      <c r="AC901" s="184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N903" s="182" t="s">
        <v>7</v>
      </c>
      <c r="O903" s="183"/>
      <c r="P903" s="183"/>
      <c r="Q903" s="184"/>
      <c r="R903" s="18">
        <f>SUM(R887:R902)</f>
        <v>0</v>
      </c>
      <c r="S903" s="3"/>
      <c r="V903" s="17"/>
      <c r="X903" s="12"/>
      <c r="Y903" s="10"/>
      <c r="AJ903" s="182" t="s">
        <v>7</v>
      </c>
      <c r="AK903" s="183"/>
      <c r="AL903" s="183"/>
      <c r="AM903" s="184"/>
      <c r="AN903" s="18">
        <f>SUM(AN887:AN902)</f>
        <v>0</v>
      </c>
      <c r="AO903" s="3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E906" s="14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867.90000000000009</v>
      </c>
      <c r="V912" s="17"/>
      <c r="X912" s="15" t="s">
        <v>18</v>
      </c>
      <c r="Y912" s="16">
        <f>SUM(Y893:Y911)</f>
        <v>867.90000000000009</v>
      </c>
    </row>
    <row r="913" spans="1:43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>
      <c r="E914" s="1" t="s">
        <v>19</v>
      </c>
      <c r="V914" s="17"/>
      <c r="AA914" s="1" t="s">
        <v>19</v>
      </c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V919" s="17"/>
    </row>
    <row r="920" spans="1:43">
      <c r="V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V924" s="17"/>
    </row>
    <row r="925" spans="1:43">
      <c r="H925" s="186" t="s">
        <v>30</v>
      </c>
      <c r="I925" s="186"/>
      <c r="J925" s="186"/>
      <c r="V925" s="17"/>
      <c r="AA925" s="186" t="s">
        <v>31</v>
      </c>
      <c r="AB925" s="186"/>
      <c r="AC925" s="186"/>
    </row>
    <row r="926" spans="1:43">
      <c r="H926" s="186"/>
      <c r="I926" s="186"/>
      <c r="J926" s="186"/>
      <c r="V926" s="17"/>
      <c r="AA926" s="186"/>
      <c r="AB926" s="186"/>
      <c r="AC926" s="186"/>
    </row>
    <row r="927" spans="1:43">
      <c r="V927" s="17"/>
    </row>
    <row r="928" spans="1:43">
      <c r="V928" s="17"/>
    </row>
    <row r="929" spans="2:41" ht="23.25">
      <c r="B929" s="24" t="s">
        <v>73</v>
      </c>
      <c r="V929" s="17"/>
      <c r="X929" s="22" t="s">
        <v>71</v>
      </c>
    </row>
    <row r="930" spans="2:41" ht="23.25">
      <c r="B930" s="23" t="s">
        <v>32</v>
      </c>
      <c r="C930" s="20">
        <f>IF(X885="PAGADO",0,C890)</f>
        <v>-867.90000000000009</v>
      </c>
      <c r="E930" s="187" t="s">
        <v>20</v>
      </c>
      <c r="F930" s="187"/>
      <c r="G930" s="187"/>
      <c r="H930" s="187"/>
      <c r="V930" s="17"/>
      <c r="X930" s="23" t="s">
        <v>32</v>
      </c>
      <c r="Y930" s="20">
        <f>IF(B1730="PAGADO",0,C935)</f>
        <v>-867.90000000000009</v>
      </c>
      <c r="AA930" s="187" t="s">
        <v>20</v>
      </c>
      <c r="AB930" s="187"/>
      <c r="AC930" s="187"/>
      <c r="AD930" s="187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C958</f>
        <v>867.90000000000009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867.90000000000009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26</v>
      </c>
      <c r="C935" s="21">
        <f>C933-C934</f>
        <v>-867.90000000000009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-867.90000000000009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9" t="str">
        <f>IF(Y935&lt;0,"NO PAGAR","COBRAR'")</f>
        <v>NO PAGAR</v>
      </c>
      <c r="Y936" s="189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>
      <c r="B937" s="189" t="str">
        <f>IF(C935&lt;0,"NO PAGAR","COBRAR'")</f>
        <v>NO PAGAR</v>
      </c>
      <c r="C937" s="189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80" t="s">
        <v>9</v>
      </c>
      <c r="C938" s="181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0" t="s">
        <v>9</v>
      </c>
      <c r="Y938" s="181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IF(Y890&lt;0,"SALDO ADELANTADO","SALDO A FAVOR '")</f>
        <v>SALDO ADELANTADO</v>
      </c>
      <c r="C939" s="10">
        <f>IF(Y890&lt;=0,Y890*-1)</f>
        <v>867.90000000000009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867.90000000000009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182" t="s">
        <v>7</v>
      </c>
      <c r="F946" s="183"/>
      <c r="G946" s="184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2" t="s">
        <v>7</v>
      </c>
      <c r="AB946" s="183"/>
      <c r="AC946" s="184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82" t="s">
        <v>7</v>
      </c>
      <c r="O948" s="183"/>
      <c r="P948" s="183"/>
      <c r="Q948" s="184"/>
      <c r="R948" s="18">
        <f>SUM(R932:R947)</f>
        <v>0</v>
      </c>
      <c r="S948" s="3"/>
      <c r="V948" s="17"/>
      <c r="X948" s="12"/>
      <c r="Y948" s="10"/>
      <c r="AJ948" s="182" t="s">
        <v>7</v>
      </c>
      <c r="AK948" s="183"/>
      <c r="AL948" s="183"/>
      <c r="AM948" s="184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867.90000000000009</v>
      </c>
      <c r="D958" t="s">
        <v>22</v>
      </c>
      <c r="E958" t="s">
        <v>21</v>
      </c>
      <c r="V958" s="17"/>
      <c r="X958" s="15" t="s">
        <v>18</v>
      </c>
      <c r="Y958" s="16">
        <f>SUM(Y939:Y957)</f>
        <v>867.90000000000009</v>
      </c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8:31">
      <c r="V961" s="17"/>
    </row>
    <row r="962" spans="8:31">
      <c r="V962" s="17"/>
    </row>
    <row r="963" spans="8:31">
      <c r="V963" s="17"/>
    </row>
    <row r="964" spans="8:31">
      <c r="V964" s="17"/>
    </row>
    <row r="965" spans="8:31">
      <c r="V965" s="17"/>
    </row>
    <row r="966" spans="8:31">
      <c r="V966" s="17"/>
    </row>
    <row r="967" spans="8:31">
      <c r="V967" s="17"/>
    </row>
    <row r="968" spans="8:31">
      <c r="V968" s="17"/>
    </row>
    <row r="969" spans="8:31">
      <c r="V969" s="17"/>
    </row>
    <row r="970" spans="8:31">
      <c r="V970" s="17"/>
    </row>
    <row r="971" spans="8:31">
      <c r="V971" s="17"/>
    </row>
    <row r="972" spans="8:31">
      <c r="V972" s="17"/>
      <c r="AC972" s="185" t="s">
        <v>29</v>
      </c>
      <c r="AD972" s="185"/>
      <c r="AE972" s="185"/>
    </row>
    <row r="973" spans="8:31">
      <c r="H973" s="186" t="s">
        <v>28</v>
      </c>
      <c r="I973" s="186"/>
      <c r="J973" s="186"/>
      <c r="V973" s="17"/>
      <c r="AC973" s="185"/>
      <c r="AD973" s="185"/>
      <c r="AE973" s="185"/>
    </row>
    <row r="974" spans="8:31">
      <c r="H974" s="186"/>
      <c r="I974" s="186"/>
      <c r="J974" s="186"/>
      <c r="V974" s="17"/>
      <c r="AC974" s="185"/>
      <c r="AD974" s="185"/>
      <c r="AE974" s="185"/>
    </row>
    <row r="975" spans="8:31">
      <c r="V975" s="17"/>
    </row>
    <row r="976" spans="8:31">
      <c r="V976" s="17"/>
    </row>
    <row r="977" spans="2:41" ht="23.25">
      <c r="B977" s="22" t="s">
        <v>72</v>
      </c>
      <c r="V977" s="17"/>
      <c r="X977" s="22" t="s">
        <v>74</v>
      </c>
    </row>
    <row r="978" spans="2:41" ht="23.25">
      <c r="B978" s="23" t="s">
        <v>32</v>
      </c>
      <c r="C978" s="20">
        <f>IF(X930="PAGADO",0,Y935)</f>
        <v>-867.90000000000009</v>
      </c>
      <c r="E978" s="187" t="s">
        <v>20</v>
      </c>
      <c r="F978" s="187"/>
      <c r="G978" s="187"/>
      <c r="H978" s="187"/>
      <c r="V978" s="17"/>
      <c r="X978" s="23" t="s">
        <v>32</v>
      </c>
      <c r="Y978" s="20">
        <f>IF(B978="PAGADO",0,C983)</f>
        <v>-867.90000000000009</v>
      </c>
      <c r="AA978" s="187" t="s">
        <v>20</v>
      </c>
      <c r="AB978" s="187"/>
      <c r="AC978" s="187"/>
      <c r="AD978" s="187"/>
    </row>
    <row r="979" spans="2:41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9</v>
      </c>
      <c r="C982" s="20">
        <f>C1005</f>
        <v>867.90000000000009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867.90000000000009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6" t="s">
        <v>25</v>
      </c>
      <c r="C983" s="21">
        <f>C981-C982</f>
        <v>-867.90000000000009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-867.90000000000009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>
      <c r="B984" s="188" t="str">
        <f>IF(C983&lt;0,"NO PAGAR","COBRAR")</f>
        <v>NO PAGAR</v>
      </c>
      <c r="C984" s="18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88" t="str">
        <f>IF(Y983&lt;0,"NO PAGAR","COBRAR")</f>
        <v>NO PAGAR</v>
      </c>
      <c r="Y984" s="18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80" t="s">
        <v>9</v>
      </c>
      <c r="C985" s="181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0" t="s">
        <v>9</v>
      </c>
      <c r="Y985" s="181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IF(C1019&lt;0,"SALDO A FAVOR","SALDO ADELANTAD0'")</f>
        <v>SALDO ADELANTAD0'</v>
      </c>
      <c r="C986" s="10">
        <f>IF(Y930&lt;=0,Y930*-1)</f>
        <v>867.90000000000009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867.90000000000009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82" t="s">
        <v>7</v>
      </c>
      <c r="F994" s="183"/>
      <c r="G994" s="184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2" t="s">
        <v>7</v>
      </c>
      <c r="AB994" s="183"/>
      <c r="AC994" s="184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>
      <c r="B996" s="12"/>
      <c r="C996" s="10"/>
      <c r="N996" s="182" t="s">
        <v>7</v>
      </c>
      <c r="O996" s="183"/>
      <c r="P996" s="183"/>
      <c r="Q996" s="184"/>
      <c r="R996" s="18">
        <f>SUM(R980:R995)</f>
        <v>0</v>
      </c>
      <c r="S996" s="3"/>
      <c r="V996" s="17"/>
      <c r="X996" s="12"/>
      <c r="Y996" s="10"/>
      <c r="AJ996" s="182" t="s">
        <v>7</v>
      </c>
      <c r="AK996" s="183"/>
      <c r="AL996" s="183"/>
      <c r="AM996" s="184"/>
      <c r="AN996" s="18">
        <f>SUM(AN980:AN995)</f>
        <v>0</v>
      </c>
      <c r="AO996" s="3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E999" s="14"/>
      <c r="V999" s="17"/>
      <c r="X999" s="12"/>
      <c r="Y999" s="10"/>
      <c r="AA999" s="14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867.90000000000009</v>
      </c>
      <c r="V1005" s="17"/>
      <c r="X1005" s="15" t="s">
        <v>18</v>
      </c>
      <c r="Y1005" s="16">
        <f>SUM(Y986:Y1004)</f>
        <v>867.90000000000009</v>
      </c>
    </row>
    <row r="1006" spans="2:41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>
      <c r="E1007" s="1" t="s">
        <v>19</v>
      </c>
      <c r="V1007" s="17"/>
      <c r="AA1007" s="1" t="s">
        <v>19</v>
      </c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V1017" s="17"/>
    </row>
    <row r="1018" spans="1:43">
      <c r="H1018" s="186" t="s">
        <v>30</v>
      </c>
      <c r="I1018" s="186"/>
      <c r="J1018" s="186"/>
      <c r="V1018" s="17"/>
      <c r="AA1018" s="186" t="s">
        <v>31</v>
      </c>
      <c r="AB1018" s="186"/>
      <c r="AC1018" s="186"/>
    </row>
    <row r="1019" spans="1:43">
      <c r="H1019" s="186"/>
      <c r="I1019" s="186"/>
      <c r="J1019" s="186"/>
      <c r="V1019" s="17"/>
      <c r="AA1019" s="186"/>
      <c r="AB1019" s="186"/>
      <c r="AC1019" s="186"/>
    </row>
    <row r="1020" spans="1:43">
      <c r="V1020" s="17"/>
    </row>
    <row r="1021" spans="1:43">
      <c r="V1021" s="17"/>
    </row>
    <row r="1022" spans="1:43" ht="23.25">
      <c r="B1022" s="24" t="s">
        <v>72</v>
      </c>
      <c r="V1022" s="17"/>
      <c r="X1022" s="22" t="s">
        <v>72</v>
      </c>
    </row>
    <row r="1023" spans="1:43" ht="23.25">
      <c r="B1023" s="23" t="s">
        <v>32</v>
      </c>
      <c r="C1023" s="20">
        <f>IF(X978="PAGADO",0,C983)</f>
        <v>-867.90000000000009</v>
      </c>
      <c r="E1023" s="187" t="s">
        <v>20</v>
      </c>
      <c r="F1023" s="187"/>
      <c r="G1023" s="187"/>
      <c r="H1023" s="187"/>
      <c r="V1023" s="17"/>
      <c r="X1023" s="23" t="s">
        <v>32</v>
      </c>
      <c r="Y1023" s="20">
        <f>IF(B1823="PAGADO",0,C1028)</f>
        <v>-867.90000000000009</v>
      </c>
      <c r="AA1023" s="187" t="s">
        <v>20</v>
      </c>
      <c r="AB1023" s="187"/>
      <c r="AC1023" s="187"/>
      <c r="AD1023" s="187"/>
    </row>
    <row r="1024" spans="1:43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C1051</f>
        <v>867.90000000000009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867.90000000000009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26</v>
      </c>
      <c r="C1028" s="21">
        <f>C1026-C1027</f>
        <v>-867.90000000000009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-867.90000000000009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9" t="str">
        <f>IF(Y1028&lt;0,"NO PAGAR","COBRAR'")</f>
        <v>NO PAGAR</v>
      </c>
      <c r="Y1029" s="189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>
      <c r="B1030" s="189" t="str">
        <f>IF(C1028&lt;0,"NO PAGAR","COBRAR'")</f>
        <v>NO PAGAR</v>
      </c>
      <c r="C1030" s="189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80" t="s">
        <v>9</v>
      </c>
      <c r="C1031" s="181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0" t="s">
        <v>9</v>
      </c>
      <c r="Y1031" s="181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IF(Y983&lt;0,"SALDO ADELANTADO","SALDO A FAVOR '")</f>
        <v>SALDO ADELANTADO</v>
      </c>
      <c r="C1032" s="10">
        <f>IF(Y983&lt;=0,Y983*-1)</f>
        <v>867.90000000000009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867.90000000000009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182" t="s">
        <v>7</v>
      </c>
      <c r="F1039" s="183"/>
      <c r="G1039" s="184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2" t="s">
        <v>7</v>
      </c>
      <c r="AB1039" s="183"/>
      <c r="AC1039" s="184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82" t="s">
        <v>7</v>
      </c>
      <c r="O1041" s="183"/>
      <c r="P1041" s="183"/>
      <c r="Q1041" s="184"/>
      <c r="R1041" s="18">
        <f>SUM(R1025:R1040)</f>
        <v>0</v>
      </c>
      <c r="S1041" s="3"/>
      <c r="V1041" s="17"/>
      <c r="X1041" s="12"/>
      <c r="Y1041" s="10"/>
      <c r="AJ1041" s="182" t="s">
        <v>7</v>
      </c>
      <c r="AK1041" s="183"/>
      <c r="AL1041" s="183"/>
      <c r="AM1041" s="184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867.90000000000009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867.90000000000009</v>
      </c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</sheetData>
  <mergeCells count="290"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698:H698"/>
    <mergeCell ref="AA698:AD698"/>
    <mergeCell ref="B704:C704"/>
    <mergeCell ref="X704:Y704"/>
    <mergeCell ref="B705:C705"/>
    <mergeCell ref="X705:Y705"/>
    <mergeCell ref="E666:G666"/>
    <mergeCell ref="AA666:AC666"/>
    <mergeCell ref="N668:Q668"/>
    <mergeCell ref="AJ668:AM668"/>
    <mergeCell ref="AC692:AE694"/>
    <mergeCell ref="H693:J694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7"/>
  <sheetViews>
    <sheetView topLeftCell="A609" zoomScale="85" zoomScaleNormal="85" workbookViewId="0">
      <selection activeCell="C627" sqref="C627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85" t="s">
        <v>29</v>
      </c>
      <c r="AD2" s="185"/>
      <c r="AE2" s="185"/>
    </row>
    <row r="3" spans="2:41">
      <c r="H3" s="186" t="s">
        <v>28</v>
      </c>
      <c r="I3" s="186"/>
      <c r="J3" s="186"/>
      <c r="V3" s="17"/>
      <c r="AC3" s="185"/>
      <c r="AD3" s="185"/>
      <c r="AE3" s="185"/>
    </row>
    <row r="4" spans="2:41">
      <c r="H4" s="186"/>
      <c r="I4" s="186"/>
      <c r="J4" s="186"/>
      <c r="V4" s="17"/>
      <c r="AC4" s="185"/>
      <c r="AD4" s="185"/>
      <c r="AE4" s="18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7" t="s">
        <v>62</v>
      </c>
      <c r="F8" s="187"/>
      <c r="G8" s="187"/>
      <c r="H8" s="187"/>
      <c r="O8" s="197" t="s">
        <v>188</v>
      </c>
      <c r="P8" s="197"/>
      <c r="Q8" s="197"/>
      <c r="V8" s="17"/>
      <c r="X8" s="23" t="s">
        <v>156</v>
      </c>
      <c r="Y8" s="20">
        <f>IF(B8="PAGADO",0,C13)</f>
        <v>212.35000000000002</v>
      </c>
      <c r="AA8" s="187" t="s">
        <v>142</v>
      </c>
      <c r="AB8" s="187"/>
      <c r="AC8" s="187"/>
      <c r="AD8" s="18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2" t="s">
        <v>7</v>
      </c>
      <c r="AB24" s="183"/>
      <c r="AC24" s="18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282.64999999999998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>
      <c r="H49" s="186"/>
      <c r="I49" s="186"/>
      <c r="J49" s="186"/>
      <c r="V49" s="17"/>
      <c r="AA49" s="186"/>
      <c r="AB49" s="186"/>
      <c r="AC49" s="18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87" t="s">
        <v>142</v>
      </c>
      <c r="F53" s="187"/>
      <c r="G53" s="187"/>
      <c r="H53" s="187"/>
      <c r="V53" s="17"/>
      <c r="X53" s="23" t="s">
        <v>32</v>
      </c>
      <c r="Y53" s="20">
        <f>IF(B53="PAGADO",0,C58)</f>
        <v>142.09</v>
      </c>
      <c r="AA53" s="187" t="s">
        <v>253</v>
      </c>
      <c r="AB53" s="187"/>
      <c r="AC53" s="187"/>
      <c r="AD53" s="18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82" t="s">
        <v>7</v>
      </c>
      <c r="F69" s="183"/>
      <c r="G69" s="18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85" t="s">
        <v>29</v>
      </c>
      <c r="AD99" s="185"/>
      <c r="AE99" s="185"/>
    </row>
    <row r="100" spans="2:41">
      <c r="H100" s="186" t="s">
        <v>28</v>
      </c>
      <c r="I100" s="186"/>
      <c r="J100" s="186"/>
      <c r="V100" s="17"/>
      <c r="AC100" s="185"/>
      <c r="AD100" s="185"/>
      <c r="AE100" s="185"/>
    </row>
    <row r="101" spans="2:41">
      <c r="H101" s="186"/>
      <c r="I101" s="186"/>
      <c r="J101" s="186"/>
      <c r="V101" s="17"/>
      <c r="AC101" s="185"/>
      <c r="AD101" s="185"/>
      <c r="AE101" s="18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87" t="s">
        <v>62</v>
      </c>
      <c r="F105" s="187"/>
      <c r="G105" s="187"/>
      <c r="H105" s="187"/>
      <c r="V105" s="17"/>
      <c r="X105" s="23" t="s">
        <v>75</v>
      </c>
      <c r="Y105" s="20">
        <f>IF(B105="PAGADO",0,C110)</f>
        <v>0</v>
      </c>
      <c r="AA105" s="187" t="s">
        <v>309</v>
      </c>
      <c r="AB105" s="187"/>
      <c r="AC105" s="187"/>
      <c r="AD105" s="18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88" t="str">
        <f>IF(C110&lt;0,"NO PAGAR","COBRAR")</f>
        <v>COBRAR</v>
      </c>
      <c r="C111" s="18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88" t="str">
        <f>IF(Y110&lt;0,"NO PAGAR","COBRAR")</f>
        <v>NO PAGAR</v>
      </c>
      <c r="Y111" s="18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80" t="s">
        <v>9</v>
      </c>
      <c r="C112" s="18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0" t="s">
        <v>9</v>
      </c>
      <c r="Y112" s="18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82" t="s">
        <v>7</v>
      </c>
      <c r="F121" s="183"/>
      <c r="G121" s="18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2" t="s">
        <v>7</v>
      </c>
      <c r="AB121" s="183"/>
      <c r="AC121" s="18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82" t="s">
        <v>7</v>
      </c>
      <c r="O123" s="183"/>
      <c r="P123" s="183"/>
      <c r="Q123" s="184"/>
      <c r="R123" s="18">
        <f>SUM(R107:R122)</f>
        <v>0</v>
      </c>
      <c r="S123" s="3"/>
      <c r="V123" s="17"/>
      <c r="X123" s="12"/>
      <c r="Y123" s="10"/>
      <c r="AJ123" s="182" t="s">
        <v>7</v>
      </c>
      <c r="AK123" s="183"/>
      <c r="AL123" s="183"/>
      <c r="AM123" s="18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86" t="s">
        <v>30</v>
      </c>
      <c r="I132" s="186"/>
      <c r="J132" s="186"/>
      <c r="V132" s="17"/>
      <c r="AA132" s="186" t="s">
        <v>31</v>
      </c>
      <c r="AB132" s="186"/>
      <c r="AC132" s="186"/>
    </row>
    <row r="133" spans="1:43">
      <c r="H133" s="186"/>
      <c r="I133" s="186"/>
      <c r="J133" s="186"/>
      <c r="V133" s="17"/>
      <c r="AA133" s="186"/>
      <c r="AB133" s="186"/>
      <c r="AC133" s="18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87" t="s">
        <v>309</v>
      </c>
      <c r="F137" s="187"/>
      <c r="G137" s="187"/>
      <c r="H137" s="187"/>
      <c r="V137" s="17"/>
      <c r="X137" s="23" t="s">
        <v>82</v>
      </c>
      <c r="Y137" s="20">
        <f>IF(B137="PAGADO",0,C142)</f>
        <v>474.76</v>
      </c>
      <c r="AA137" s="187" t="s">
        <v>309</v>
      </c>
      <c r="AB137" s="187"/>
      <c r="AC137" s="187"/>
      <c r="AD137" s="18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89" t="str">
        <f>IF(Y142&lt;0,"NO PAGAR","COBRAR'")</f>
        <v>COBRAR'</v>
      </c>
      <c r="Y143" s="18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89" t="str">
        <f>IF(C142&lt;0,"NO PAGAR","COBRAR'")</f>
        <v>COBRAR'</v>
      </c>
      <c r="C144" s="18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80" t="s">
        <v>9</v>
      </c>
      <c r="C145" s="18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0" t="s">
        <v>9</v>
      </c>
      <c r="Y145" s="18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82" t="s">
        <v>7</v>
      </c>
      <c r="F153" s="183"/>
      <c r="G153" s="18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2" t="s">
        <v>7</v>
      </c>
      <c r="AB153" s="183"/>
      <c r="AC153" s="18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82" t="s">
        <v>7</v>
      </c>
      <c r="O155" s="183"/>
      <c r="P155" s="183"/>
      <c r="Q155" s="184"/>
      <c r="R155" s="18">
        <f>SUM(R139:R154)</f>
        <v>20</v>
      </c>
      <c r="S155" s="3"/>
      <c r="V155" s="17"/>
      <c r="X155" s="12"/>
      <c r="Y155" s="10"/>
      <c r="AJ155" s="182" t="s">
        <v>7</v>
      </c>
      <c r="AK155" s="183"/>
      <c r="AL155" s="183"/>
      <c r="AM155" s="18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85" t="s">
        <v>29</v>
      </c>
      <c r="AD180" s="185"/>
      <c r="AE180" s="185"/>
    </row>
    <row r="181" spans="2:41">
      <c r="H181" s="186" t="s">
        <v>28</v>
      </c>
      <c r="I181" s="186"/>
      <c r="J181" s="186"/>
      <c r="V181" s="17"/>
      <c r="AC181" s="185"/>
      <c r="AD181" s="185"/>
      <c r="AE181" s="185"/>
    </row>
    <row r="182" spans="2:41">
      <c r="H182" s="186"/>
      <c r="I182" s="186"/>
      <c r="J182" s="186"/>
      <c r="V182" s="17"/>
      <c r="AC182" s="185"/>
      <c r="AD182" s="185"/>
      <c r="AE182" s="18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87" t="s">
        <v>253</v>
      </c>
      <c r="F186" s="187"/>
      <c r="G186" s="187"/>
      <c r="H186" s="187"/>
      <c r="V186" s="17"/>
      <c r="X186" s="23" t="s">
        <v>130</v>
      </c>
      <c r="Y186" s="20">
        <f>IF(B186="PAGADO",0,C191)</f>
        <v>1010</v>
      </c>
      <c r="AA186" s="187" t="s">
        <v>309</v>
      </c>
      <c r="AB186" s="187"/>
      <c r="AC186" s="187"/>
      <c r="AD186" s="18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88" t="str">
        <f>IF(C191&lt;0,"NO PAGAR","COBRAR")</f>
        <v>COBRAR</v>
      </c>
      <c r="C192" s="18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8" t="str">
        <f>IF(Y191&lt;0,"NO PAGAR","COBRAR")</f>
        <v>COBRAR</v>
      </c>
      <c r="Y192" s="18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80" t="s">
        <v>9</v>
      </c>
      <c r="C193" s="18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0" t="s">
        <v>9</v>
      </c>
      <c r="Y193" s="18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82" t="s">
        <v>7</v>
      </c>
      <c r="F202" s="183"/>
      <c r="G202" s="18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2" t="s">
        <v>7</v>
      </c>
      <c r="AB202" s="183"/>
      <c r="AC202" s="18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82" t="s">
        <v>7</v>
      </c>
      <c r="O204" s="183"/>
      <c r="P204" s="183"/>
      <c r="Q204" s="184"/>
      <c r="R204" s="18">
        <f>SUM(R188:R203)</f>
        <v>0</v>
      </c>
      <c r="S204" s="3"/>
      <c r="V204" s="17"/>
      <c r="X204" s="12"/>
      <c r="Y204" s="10"/>
      <c r="AJ204" s="182" t="s">
        <v>7</v>
      </c>
      <c r="AK204" s="183"/>
      <c r="AL204" s="183"/>
      <c r="AM204" s="18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86" t="s">
        <v>30</v>
      </c>
      <c r="I226" s="186"/>
      <c r="J226" s="186"/>
      <c r="V226" s="17"/>
      <c r="AA226" s="186" t="s">
        <v>31</v>
      </c>
      <c r="AB226" s="186"/>
      <c r="AC226" s="186"/>
    </row>
    <row r="227" spans="2:41">
      <c r="H227" s="186"/>
      <c r="I227" s="186"/>
      <c r="J227" s="186"/>
      <c r="V227" s="17"/>
      <c r="AA227" s="186"/>
      <c r="AB227" s="186"/>
      <c r="AC227" s="18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87" t="s">
        <v>253</v>
      </c>
      <c r="F231" s="187"/>
      <c r="G231" s="187"/>
      <c r="H231" s="187"/>
      <c r="V231" s="17"/>
      <c r="X231" s="23" t="s">
        <v>82</v>
      </c>
      <c r="Y231" s="20">
        <f>IF(B231="PAGADO",0,C236)</f>
        <v>0</v>
      </c>
      <c r="AA231" s="187" t="s">
        <v>253</v>
      </c>
      <c r="AB231" s="187"/>
      <c r="AC231" s="187"/>
      <c r="AD231" s="18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89" t="str">
        <f>IF(Y236&lt;0,"NO PAGAR","COBRAR'")</f>
        <v>COBRAR'</v>
      </c>
      <c r="Y237" s="18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89" t="str">
        <f>IF(C236&lt;0,"NO PAGAR","COBRAR'")</f>
        <v>COBRAR'</v>
      </c>
      <c r="C238" s="189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80" t="s">
        <v>9</v>
      </c>
      <c r="C239" s="18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0" t="s">
        <v>9</v>
      </c>
      <c r="Y239" s="18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82" t="s">
        <v>7</v>
      </c>
      <c r="F247" s="183"/>
      <c r="G247" s="18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2" t="s">
        <v>7</v>
      </c>
      <c r="AB247" s="183"/>
      <c r="AC247" s="18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82" t="s">
        <v>7</v>
      </c>
      <c r="O249" s="183"/>
      <c r="P249" s="183"/>
      <c r="Q249" s="184"/>
      <c r="R249" s="18">
        <f>SUM(R233:R248)</f>
        <v>0</v>
      </c>
      <c r="S249" s="3"/>
      <c r="V249" s="17"/>
      <c r="X249" s="12"/>
      <c r="Y249" s="10"/>
      <c r="AJ249" s="182" t="s">
        <v>7</v>
      </c>
      <c r="AK249" s="183"/>
      <c r="AL249" s="183"/>
      <c r="AM249" s="18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85" t="s">
        <v>29</v>
      </c>
      <c r="AD272" s="185"/>
      <c r="AE272" s="185"/>
    </row>
    <row r="273" spans="2:41">
      <c r="H273" s="186" t="s">
        <v>28</v>
      </c>
      <c r="I273" s="186"/>
      <c r="J273" s="186"/>
      <c r="V273" s="17"/>
      <c r="AC273" s="185"/>
      <c r="AD273" s="185"/>
      <c r="AE273" s="185"/>
    </row>
    <row r="274" spans="2:41">
      <c r="H274" s="186"/>
      <c r="I274" s="186"/>
      <c r="J274" s="186"/>
      <c r="V274" s="17"/>
      <c r="AC274" s="185"/>
      <c r="AD274" s="185"/>
      <c r="AE274" s="18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87" t="s">
        <v>253</v>
      </c>
      <c r="F278" s="187"/>
      <c r="G278" s="187"/>
      <c r="H278" s="187"/>
      <c r="V278" s="17"/>
      <c r="X278" s="23" t="s">
        <v>32</v>
      </c>
      <c r="Y278" s="20">
        <f>IF(B278="PAGADO",0,C283)</f>
        <v>-367.1</v>
      </c>
      <c r="AA278" s="187" t="s">
        <v>253</v>
      </c>
      <c r="AB278" s="187"/>
      <c r="AC278" s="187"/>
      <c r="AD278" s="18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88" t="str">
        <f>IF(C283&lt;0,"NO PAGAR","COBRAR")</f>
        <v>NO PAGAR</v>
      </c>
      <c r="C284" s="18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8" t="str">
        <f>IF(Y283&lt;0,"NO PAGAR","COBRAR")</f>
        <v>NO PAGAR</v>
      </c>
      <c r="Y284" s="18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80" t="s">
        <v>9</v>
      </c>
      <c r="C285" s="18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0" t="s">
        <v>9</v>
      </c>
      <c r="Y285" s="18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82" t="s">
        <v>7</v>
      </c>
      <c r="F294" s="183"/>
      <c r="G294" s="18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2" t="s">
        <v>7</v>
      </c>
      <c r="AB294" s="183"/>
      <c r="AC294" s="18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82" t="s">
        <v>7</v>
      </c>
      <c r="O296" s="183"/>
      <c r="P296" s="183"/>
      <c r="Q296" s="184"/>
      <c r="R296" s="18">
        <f>SUM(R280:R295)</f>
        <v>320</v>
      </c>
      <c r="S296" s="3"/>
      <c r="V296" s="17"/>
      <c r="X296" s="12"/>
      <c r="Y296" s="10"/>
      <c r="AJ296" s="182" t="s">
        <v>7</v>
      </c>
      <c r="AK296" s="183"/>
      <c r="AL296" s="183"/>
      <c r="AM296" s="18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86" t="s">
        <v>30</v>
      </c>
      <c r="I318" s="186"/>
      <c r="J318" s="186"/>
      <c r="V318" s="17"/>
      <c r="AA318" s="186" t="s">
        <v>31</v>
      </c>
      <c r="AB318" s="186"/>
      <c r="AC318" s="186"/>
    </row>
    <row r="319" spans="1:43">
      <c r="H319" s="186"/>
      <c r="I319" s="186"/>
      <c r="J319" s="186"/>
      <c r="V319" s="17"/>
      <c r="AA319" s="186"/>
      <c r="AB319" s="186"/>
      <c r="AC319" s="18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87" t="s">
        <v>309</v>
      </c>
      <c r="F323" s="187"/>
      <c r="G323" s="187"/>
      <c r="H323" s="187"/>
      <c r="V323" s="17"/>
      <c r="X323" s="23" t="s">
        <v>32</v>
      </c>
      <c r="Y323" s="20">
        <f>IF(B1077="PAGADO",0,C328)</f>
        <v>-324.73999999999978</v>
      </c>
      <c r="AA323" s="187" t="s">
        <v>309</v>
      </c>
      <c r="AB323" s="187"/>
      <c r="AC323" s="187"/>
      <c r="AD323" s="18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89" t="str">
        <f>IF(Y328&lt;0,"NO PAGAR","COBRAR'")</f>
        <v>NO PAGAR</v>
      </c>
      <c r="Y329" s="18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89" t="str">
        <f>IF(C328&lt;0,"NO PAGAR","COBRAR'")</f>
        <v>NO PAGAR</v>
      </c>
      <c r="C330" s="18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80" t="s">
        <v>9</v>
      </c>
      <c r="C331" s="18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0" t="s">
        <v>9</v>
      </c>
      <c r="Y331" s="18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2" t="s">
        <v>7</v>
      </c>
      <c r="AB339" s="183"/>
      <c r="AC339" s="18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82" t="s">
        <v>7</v>
      </c>
      <c r="F340" s="183"/>
      <c r="G340" s="18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82" t="s">
        <v>7</v>
      </c>
      <c r="O341" s="183"/>
      <c r="P341" s="183"/>
      <c r="Q341" s="184"/>
      <c r="R341" s="18">
        <f>SUM(R325:R340)</f>
        <v>3750</v>
      </c>
      <c r="S341" s="3"/>
      <c r="V341" s="17"/>
      <c r="X341" s="12"/>
      <c r="Y341" s="10"/>
      <c r="AJ341" s="182" t="s">
        <v>7</v>
      </c>
      <c r="AK341" s="183"/>
      <c r="AL341" s="183"/>
      <c r="AM341" s="18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98" t="s">
        <v>64</v>
      </c>
      <c r="AC368" s="192" t="s">
        <v>29</v>
      </c>
      <c r="AD368" s="192"/>
      <c r="AE368" s="192"/>
    </row>
    <row r="369" spans="2:41">
      <c r="V369" s="17"/>
      <c r="X369" s="198"/>
      <c r="AC369" s="192"/>
      <c r="AD369" s="192"/>
      <c r="AE369" s="192"/>
    </row>
    <row r="370" spans="2:41" ht="23.25">
      <c r="B370" s="22" t="s">
        <v>64</v>
      </c>
      <c r="V370" s="17"/>
      <c r="X370" s="198"/>
      <c r="AC370" s="192"/>
      <c r="AD370" s="192"/>
      <c r="AE370" s="192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87" t="s">
        <v>309</v>
      </c>
      <c r="AB371" s="187"/>
      <c r="AC371" s="187"/>
      <c r="AD371" s="187"/>
    </row>
    <row r="372" spans="2:41" ht="23.25">
      <c r="B372" s="1" t="s">
        <v>0</v>
      </c>
      <c r="C372" s="19">
        <f>H388</f>
        <v>590</v>
      </c>
      <c r="E372" s="187" t="s">
        <v>309</v>
      </c>
      <c r="F372" s="187"/>
      <c r="G372" s="187"/>
      <c r="H372" s="18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88" t="str">
        <f>IF(C376&lt;0,"NO PAGAR","COBRAR")</f>
        <v>COBRAR</v>
      </c>
      <c r="C377" s="188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88" t="str">
        <f>IF(Y376&lt;0,"NO PAGAR","COBRAR")</f>
        <v>NO PAGAR</v>
      </c>
      <c r="Y377" s="188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80" t="s">
        <v>9</v>
      </c>
      <c r="C378" s="18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0" t="s">
        <v>9</v>
      </c>
      <c r="Y378" s="18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2" t="s">
        <v>7</v>
      </c>
      <c r="AK383" s="183"/>
      <c r="AL383" s="183"/>
      <c r="AM383" s="18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2" t="s">
        <v>7</v>
      </c>
      <c r="AB387" s="183"/>
      <c r="AC387" s="18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82" t="s">
        <v>7</v>
      </c>
      <c r="F388" s="183"/>
      <c r="G388" s="18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82" t="s">
        <v>7</v>
      </c>
      <c r="O389" s="183"/>
      <c r="P389" s="183"/>
      <c r="Q389" s="18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86" t="s">
        <v>31</v>
      </c>
      <c r="AB405" s="186"/>
      <c r="AC405" s="186"/>
    </row>
    <row r="406" spans="1:43" ht="15" customHeight="1">
      <c r="H406" s="76"/>
      <c r="I406" s="76"/>
      <c r="J406" s="76"/>
      <c r="V406" s="17"/>
      <c r="AA406" s="186"/>
      <c r="AB406" s="186"/>
      <c r="AC406" s="18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87" t="s">
        <v>62</v>
      </c>
      <c r="F410" s="187"/>
      <c r="G410" s="187"/>
      <c r="H410" s="187"/>
      <c r="V410" s="17"/>
      <c r="X410" s="23" t="s">
        <v>82</v>
      </c>
      <c r="Y410" s="20">
        <f>IF(B410="PAGADO",0,C415)</f>
        <v>0</v>
      </c>
      <c r="AA410" s="187" t="s">
        <v>142</v>
      </c>
      <c r="AB410" s="187"/>
      <c r="AC410" s="187"/>
      <c r="AD410" s="18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89" t="str">
        <f>IF(Y415&lt;0,"NO PAGAR","COBRAR'")</f>
        <v>COBRAR'</v>
      </c>
      <c r="Y416" s="18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89" t="str">
        <f>IF(C415&lt;0,"NO PAGAR","COBRAR'")</f>
        <v>COBRAR'</v>
      </c>
      <c r="C417" s="18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80" t="s">
        <v>9</v>
      </c>
      <c r="C418" s="18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0" t="s">
        <v>9</v>
      </c>
      <c r="Y418" s="18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2" t="s">
        <v>7</v>
      </c>
      <c r="AK422" s="183"/>
      <c r="AL422" s="183"/>
      <c r="AM422" s="18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2" t="s">
        <v>7</v>
      </c>
      <c r="AB426" s="183"/>
      <c r="AC426" s="18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82" t="s">
        <v>7</v>
      </c>
      <c r="O428" s="183"/>
      <c r="P428" s="183"/>
      <c r="Q428" s="18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82" t="s">
        <v>7</v>
      </c>
      <c r="F430" s="183"/>
      <c r="G430" s="18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85" t="s">
        <v>29</v>
      </c>
      <c r="AD441" s="185"/>
      <c r="AE441" s="185"/>
    </row>
    <row r="442" spans="2:41" ht="35.25" customHeight="1">
      <c r="H442" s="76" t="s">
        <v>28</v>
      </c>
      <c r="I442" s="76"/>
      <c r="J442" s="76"/>
      <c r="V442" s="17"/>
      <c r="AC442" s="185"/>
      <c r="AD442" s="185"/>
      <c r="AE442" s="185"/>
    </row>
    <row r="443" spans="2:41" ht="15" customHeight="1">
      <c r="H443" s="76"/>
      <c r="I443" s="76"/>
      <c r="J443" s="76"/>
      <c r="V443" s="17"/>
      <c r="AC443" s="185"/>
      <c r="AD443" s="185"/>
      <c r="AE443" s="18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87" t="s">
        <v>309</v>
      </c>
      <c r="F447" s="187"/>
      <c r="G447" s="187"/>
      <c r="H447" s="187"/>
      <c r="V447" s="17"/>
      <c r="X447" s="23" t="s">
        <v>32</v>
      </c>
      <c r="Y447" s="20">
        <f>IF(B447="PAGADO",0,C452)</f>
        <v>221.34</v>
      </c>
      <c r="AA447" s="187" t="s">
        <v>253</v>
      </c>
      <c r="AB447" s="187"/>
      <c r="AC447" s="187"/>
      <c r="AD447" s="18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88" t="str">
        <f>IF(C452&lt;0,"NO PAGAR","COBRAR")</f>
        <v>COBRAR</v>
      </c>
      <c r="C453" s="18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88" t="str">
        <f>IF(Y452&lt;0,"NO PAGAR","COBRAR")</f>
        <v>NO PAGAR</v>
      </c>
      <c r="Y453" s="18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80" t="s">
        <v>9</v>
      </c>
      <c r="C454" s="18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0" t="s">
        <v>9</v>
      </c>
      <c r="Y454" s="18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82" t="s">
        <v>7</v>
      </c>
      <c r="F463" s="183"/>
      <c r="G463" s="18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2" t="s">
        <v>7</v>
      </c>
      <c r="AB463" s="183"/>
      <c r="AC463" s="184"/>
      <c r="AD463" s="5">
        <f>SUM(AD449:AD462)</f>
        <v>370</v>
      </c>
      <c r="AJ463" s="182" t="s">
        <v>7</v>
      </c>
      <c r="AK463" s="183"/>
      <c r="AL463" s="183"/>
      <c r="AM463" s="18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82" t="s">
        <v>7</v>
      </c>
      <c r="O465" s="183"/>
      <c r="P465" s="183"/>
      <c r="Q465" s="18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86" t="s">
        <v>31</v>
      </c>
      <c r="AB480" s="186"/>
      <c r="AC480" s="186"/>
    </row>
    <row r="481" spans="2:41" ht="15" customHeight="1">
      <c r="H481" s="76"/>
      <c r="I481" s="76"/>
      <c r="J481" s="76"/>
      <c r="V481" s="17"/>
      <c r="AA481" s="186"/>
      <c r="AB481" s="186"/>
      <c r="AC481" s="18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87" t="s">
        <v>62</v>
      </c>
      <c r="F483" s="187"/>
      <c r="G483" s="187"/>
      <c r="H483" s="187"/>
      <c r="V483" s="17"/>
      <c r="X483" s="23" t="s">
        <v>32</v>
      </c>
      <c r="Y483" s="20">
        <f>IF(B1267="PAGADO",0,C488)</f>
        <v>-88.629999999999654</v>
      </c>
      <c r="AA483" s="187" t="s">
        <v>253</v>
      </c>
      <c r="AB483" s="187"/>
      <c r="AC483" s="187"/>
      <c r="AD483" s="18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89" t="str">
        <f>IF(Y488&lt;0,"NO PAGAR","COBRAR'")</f>
        <v>NO PAGAR</v>
      </c>
      <c r="Y489" s="18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89" t="str">
        <f>IF(C488&lt;0,"NO PAGAR","COBRAR'")</f>
        <v>NO PAGAR</v>
      </c>
      <c r="C490" s="18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80" t="s">
        <v>9</v>
      </c>
      <c r="C491" s="18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0" t="s">
        <v>9</v>
      </c>
      <c r="Y491" s="18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82" t="s">
        <v>7</v>
      </c>
      <c r="O501" s="183"/>
      <c r="P501" s="183"/>
      <c r="Q501" s="18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2" t="s">
        <v>7</v>
      </c>
      <c r="AK501" s="183"/>
      <c r="AL501" s="183"/>
      <c r="AM501" s="18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2" t="s">
        <v>7</v>
      </c>
      <c r="AC504" s="18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85" t="s">
        <v>29</v>
      </c>
      <c r="AD522" s="185"/>
      <c r="AE522" s="185"/>
    </row>
    <row r="523" spans="2:41" ht="30" customHeight="1">
      <c r="H523" s="76" t="s">
        <v>28</v>
      </c>
      <c r="I523" s="76"/>
      <c r="J523" s="76"/>
      <c r="V523" s="17"/>
      <c r="AC523" s="185"/>
      <c r="AD523" s="185"/>
      <c r="AE523" s="18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87" t="s">
        <v>253</v>
      </c>
      <c r="F525" s="187"/>
      <c r="G525" s="187"/>
      <c r="H525" s="187"/>
      <c r="V525" s="17"/>
      <c r="X525" s="23" t="s">
        <v>32</v>
      </c>
      <c r="Y525" s="20">
        <f>IF(B525="PAGADO",0,C530)</f>
        <v>-2189.3999999999996</v>
      </c>
      <c r="AA525" s="187" t="s">
        <v>1053</v>
      </c>
      <c r="AB525" s="187"/>
      <c r="AC525" s="187"/>
      <c r="AD525" s="18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88" t="str">
        <f>IF(C530&lt;0,"NO PAGAR","COBRAR")</f>
        <v>NO PAGAR</v>
      </c>
      <c r="C531" s="188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88" t="str">
        <f>IF(Y530&lt;0,"NO PAGAR","COBRAR")</f>
        <v>NO PAGAR</v>
      </c>
      <c r="Y531" s="18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80" t="s">
        <v>9</v>
      </c>
      <c r="C532" s="18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0" t="s">
        <v>9</v>
      </c>
      <c r="Y532" s="18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1027</v>
      </c>
      <c r="C541" s="10">
        <v>700.28</v>
      </c>
      <c r="E541" s="182" t="s">
        <v>7</v>
      </c>
      <c r="F541" s="183"/>
      <c r="G541" s="18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2" t="s">
        <v>7</v>
      </c>
      <c r="AB541" s="183"/>
      <c r="AC541" s="18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82" t="s">
        <v>7</v>
      </c>
      <c r="O543" s="183"/>
      <c r="P543" s="183"/>
      <c r="Q543" s="184"/>
      <c r="R543" s="18">
        <f>SUM(R527:R542)</f>
        <v>290.27999999999997</v>
      </c>
      <c r="S543" s="3"/>
      <c r="V543" s="17"/>
      <c r="X543" s="12"/>
      <c r="Y543" s="10"/>
      <c r="AJ543" s="182" t="s">
        <v>7</v>
      </c>
      <c r="AK543" s="183"/>
      <c r="AL543" s="183"/>
      <c r="AM543" s="184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86" t="s">
        <v>31</v>
      </c>
      <c r="AB565" s="186"/>
      <c r="AC565" s="18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87" t="s">
        <v>309</v>
      </c>
      <c r="F567" s="187"/>
      <c r="G567" s="187"/>
      <c r="H567" s="187"/>
      <c r="V567" s="17"/>
      <c r="X567" s="23" t="s">
        <v>32</v>
      </c>
      <c r="Y567" s="20">
        <f>IF(B1366="PAGADO",0,C572)</f>
        <v>-1694.4249999999993</v>
      </c>
      <c r="AA567" s="187" t="s">
        <v>309</v>
      </c>
      <c r="AB567" s="187"/>
      <c r="AC567" s="187"/>
      <c r="AD567" s="18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1089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1102</v>
      </c>
      <c r="AC570" s="3" t="s">
        <v>1103</v>
      </c>
      <c r="AD570" s="5">
        <v>140</v>
      </c>
      <c r="AE570" t="s">
        <v>146</v>
      </c>
      <c r="AJ570" s="25">
        <v>45134</v>
      </c>
      <c r="AK570" s="3" t="s">
        <v>1104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89" t="str">
        <f>IF(Y572&lt;0,"NO PAGAR","COBRAR'")</f>
        <v>NO PAGAR</v>
      </c>
      <c r="Y573" s="18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89" t="str">
        <f>IF(C572&lt;0,"NO PAGAR","COBRAR'")</f>
        <v>NO PAGAR</v>
      </c>
      <c r="C574" s="18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80" t="s">
        <v>9</v>
      </c>
      <c r="C575" s="18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0" t="s">
        <v>9</v>
      </c>
      <c r="Y575" s="18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2" t="s">
        <v>7</v>
      </c>
      <c r="AB583" s="183"/>
      <c r="AC583" s="18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1081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2" t="s">
        <v>7</v>
      </c>
      <c r="O585" s="183"/>
      <c r="P585" s="183"/>
      <c r="Q585" s="184"/>
      <c r="R585" s="18">
        <f>SUM(R569:R584)</f>
        <v>3300</v>
      </c>
      <c r="S585" s="3"/>
      <c r="V585" s="17"/>
      <c r="X585" s="12"/>
      <c r="Y585" s="10"/>
      <c r="AJ585" s="182" t="s">
        <v>7</v>
      </c>
      <c r="AK585" s="183"/>
      <c r="AL585" s="183"/>
      <c r="AM585" s="18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1080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1080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1080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1080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82" t="s">
        <v>7</v>
      </c>
      <c r="G591" s="184"/>
      <c r="H591" s="18">
        <f>SUM(H569:H590)</f>
        <v>3730</v>
      </c>
      <c r="N591" t="s">
        <v>1080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1080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85" t="s">
        <v>29</v>
      </c>
      <c r="AD608" s="185"/>
      <c r="AE608" s="185"/>
    </row>
    <row r="609" spans="2:41" ht="23.25" customHeight="1">
      <c r="H609" s="76" t="s">
        <v>28</v>
      </c>
      <c r="I609" s="76"/>
      <c r="J609" s="76"/>
      <c r="V609" s="17"/>
      <c r="AC609" s="185"/>
      <c r="AD609" s="185"/>
      <c r="AE609" s="185"/>
    </row>
    <row r="610" spans="2:41" ht="15" customHeight="1">
      <c r="H610" s="76"/>
      <c r="I610" s="76"/>
      <c r="J610" s="76"/>
      <c r="V610" s="17"/>
      <c r="AC610" s="185"/>
      <c r="AD610" s="185"/>
      <c r="AE610" s="18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87" t="s">
        <v>309</v>
      </c>
      <c r="F614" s="187"/>
      <c r="G614" s="187"/>
      <c r="H614" s="187"/>
      <c r="V614" s="17"/>
      <c r="X614" s="23" t="s">
        <v>32</v>
      </c>
      <c r="Y614" s="20">
        <f>IF(B614="PAGADO",0,C619)</f>
        <v>-1272.9909999999995</v>
      </c>
      <c r="AA614" s="187" t="s">
        <v>20</v>
      </c>
      <c r="AB614" s="187"/>
      <c r="AC614" s="187"/>
      <c r="AD614" s="18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0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1107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1124</v>
      </c>
      <c r="P616" s="3"/>
      <c r="Q616" s="3"/>
      <c r="R616" s="18">
        <v>28</v>
      </c>
      <c r="S616" s="3"/>
      <c r="V616" s="17"/>
      <c r="Y616" s="2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1136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" t="s">
        <v>9</v>
      </c>
      <c r="C618" s="20">
        <f>C641</f>
        <v>3512.9909999999995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Y641</f>
        <v>1272.9909999999995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6" t="s">
        <v>25</v>
      </c>
      <c r="C619" s="21">
        <f>C617-C618</f>
        <v>-1272.9909999999995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-1272.9909999999995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6.25">
      <c r="B620" s="188" t="str">
        <f>IF(C619&lt;0,"NO PAGAR","COBRAR")</f>
        <v>NO PAGAR</v>
      </c>
      <c r="C620" s="188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88" t="str">
        <f>IF(Y619&lt;0,"NO PAGAR","COBRAR")</f>
        <v>NO PAGAR</v>
      </c>
      <c r="Y620" s="18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0" t="s">
        <v>9</v>
      </c>
      <c r="C621" s="18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0" t="s">
        <v>9</v>
      </c>
      <c r="Y621" s="18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IF(C655&lt;0,"SALDO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1272.9909999999995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1061</v>
      </c>
      <c r="G627" s="3" t="s">
        <v>1121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1122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R641</f>
        <v>868.99599999999998</v>
      </c>
      <c r="E630" s="182" t="s">
        <v>7</v>
      </c>
      <c r="F630" s="183"/>
      <c r="G630" s="18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82" t="s">
        <v>7</v>
      </c>
      <c r="AB630" s="183"/>
      <c r="AC630" s="184"/>
      <c r="AD630" s="5">
        <f>SUM(AD616:AD629)</f>
        <v>0</v>
      </c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82" t="s">
        <v>7</v>
      </c>
      <c r="O632" s="183"/>
      <c r="P632" s="183"/>
      <c r="Q632" s="184"/>
      <c r="R632" s="18">
        <f>SUM(R616:R631)</f>
        <v>74</v>
      </c>
      <c r="S632" s="3"/>
      <c r="V632" s="17"/>
      <c r="X632" s="12"/>
      <c r="Y632" s="10"/>
      <c r="AJ632" s="182" t="s">
        <v>7</v>
      </c>
      <c r="AK632" s="183"/>
      <c r="AL632" s="183"/>
      <c r="AM632" s="184"/>
      <c r="AN632" s="18">
        <f>SUM(AN616:AN631)</f>
        <v>0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2"/>
      <c r="C636" s="10"/>
      <c r="N636" s="126" t="s">
        <v>691</v>
      </c>
      <c r="O636" s="127">
        <v>45127.937094909998</v>
      </c>
      <c r="P636" s="126" t="s">
        <v>476</v>
      </c>
      <c r="Q636" s="128">
        <v>40</v>
      </c>
      <c r="R636" s="128">
        <v>70</v>
      </c>
      <c r="S636" s="129" t="s">
        <v>1132</v>
      </c>
      <c r="V636" s="17"/>
      <c r="X636" s="12"/>
      <c r="Y636" s="10"/>
    </row>
    <row r="637" spans="2:41">
      <c r="B637" s="12"/>
      <c r="C637" s="10"/>
      <c r="N637" s="126" t="s">
        <v>751</v>
      </c>
      <c r="O637" s="127">
        <v>45131.694872690001</v>
      </c>
      <c r="P637" s="126" t="s">
        <v>476</v>
      </c>
      <c r="Q637" s="128">
        <v>80.007999999999996</v>
      </c>
      <c r="R637" s="128">
        <v>140.01</v>
      </c>
      <c r="S637" s="129" t="s">
        <v>62</v>
      </c>
      <c r="V637" s="17"/>
      <c r="X637" s="12"/>
      <c r="Y637" s="10"/>
    </row>
    <row r="638" spans="2:41">
      <c r="B638" s="12"/>
      <c r="C638" s="10"/>
      <c r="N638" s="126" t="s">
        <v>675</v>
      </c>
      <c r="O638" s="127">
        <v>45131.723703700001</v>
      </c>
      <c r="P638" s="126" t="s">
        <v>476</v>
      </c>
      <c r="Q638" s="128">
        <v>59.427</v>
      </c>
      <c r="R638" s="128">
        <v>104</v>
      </c>
      <c r="S638" s="129" t="s">
        <v>909</v>
      </c>
      <c r="V638" s="17"/>
      <c r="X638" s="12"/>
      <c r="Y638" s="10"/>
    </row>
    <row r="639" spans="2:41">
      <c r="B639" s="12"/>
      <c r="C639" s="10"/>
      <c r="N639" s="126" t="s">
        <v>691</v>
      </c>
      <c r="O639" s="127">
        <v>45134.269398149998</v>
      </c>
      <c r="P639" s="126" t="s">
        <v>476</v>
      </c>
      <c r="Q639" s="128">
        <v>50.859000000000002</v>
      </c>
      <c r="R639" s="128">
        <v>89</v>
      </c>
      <c r="S639" s="129" t="s">
        <v>20</v>
      </c>
      <c r="V639" s="17"/>
      <c r="X639" s="12"/>
      <c r="Y639" s="10"/>
    </row>
    <row r="640" spans="2:41">
      <c r="B640" s="11"/>
      <c r="C640" s="10"/>
      <c r="N640" s="126" t="s">
        <v>675</v>
      </c>
      <c r="O640" s="127">
        <v>45135.57055556</v>
      </c>
      <c r="P640" s="126" t="s">
        <v>476</v>
      </c>
      <c r="Q640" s="128">
        <v>49.715000000000003</v>
      </c>
      <c r="R640" s="128">
        <v>87</v>
      </c>
      <c r="S640" s="129" t="s">
        <v>909</v>
      </c>
      <c r="V640" s="17"/>
      <c r="X640" s="11"/>
      <c r="Y640" s="10"/>
    </row>
    <row r="641" spans="1:43">
      <c r="B641" s="15" t="s">
        <v>18</v>
      </c>
      <c r="C641" s="16">
        <f>SUM(C622:C640)</f>
        <v>3512.9909999999995</v>
      </c>
      <c r="R641" s="176">
        <f>SUM(R633:R640)</f>
        <v>868.99599999999998</v>
      </c>
      <c r="V641" s="17"/>
      <c r="X641" s="15" t="s">
        <v>18</v>
      </c>
      <c r="Y641" s="16">
        <f>SUM(Y622:Y640)</f>
        <v>1272.9909999999995</v>
      </c>
    </row>
    <row r="642" spans="1:43">
      <c r="D642" t="s">
        <v>22</v>
      </c>
      <c r="E642" t="s">
        <v>21</v>
      </c>
      <c r="V642" s="17"/>
      <c r="Z642" t="s">
        <v>22</v>
      </c>
      <c r="AA642" t="s">
        <v>21</v>
      </c>
    </row>
    <row r="643" spans="1:43">
      <c r="E643" s="1" t="s">
        <v>19</v>
      </c>
      <c r="V643" s="17"/>
      <c r="AA643" s="1" t="s">
        <v>19</v>
      </c>
    </row>
    <row r="644" spans="1:43">
      <c r="V644" s="17"/>
    </row>
    <row r="645" spans="1:43">
      <c r="V645" s="17"/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V653" s="17"/>
    </row>
    <row r="654" spans="1:43" ht="15" customHeight="1">
      <c r="H654" s="76" t="s">
        <v>30</v>
      </c>
      <c r="I654" s="76"/>
      <c r="J654" s="76"/>
      <c r="V654" s="17"/>
      <c r="AA654" s="186" t="s">
        <v>31</v>
      </c>
      <c r="AB654" s="186"/>
      <c r="AC654" s="186"/>
    </row>
    <row r="655" spans="1:43" ht="15" customHeight="1">
      <c r="H655" s="76"/>
      <c r="I655" s="76"/>
      <c r="J655" s="76"/>
      <c r="V655" s="17"/>
      <c r="AA655" s="186"/>
      <c r="AB655" s="186"/>
      <c r="AC655" s="186"/>
    </row>
    <row r="656" spans="1:43">
      <c r="V656" s="17"/>
    </row>
    <row r="657" spans="2:41">
      <c r="V657" s="17"/>
    </row>
    <row r="658" spans="2:41" ht="23.25">
      <c r="B658" s="24" t="s">
        <v>68</v>
      </c>
      <c r="V658" s="17"/>
      <c r="X658" s="22" t="s">
        <v>68</v>
      </c>
    </row>
    <row r="659" spans="2:41" ht="23.25">
      <c r="B659" s="23" t="s">
        <v>32</v>
      </c>
      <c r="C659" s="20">
        <f>IF(X614="PAGADO",0,C619)</f>
        <v>-1272.9909999999995</v>
      </c>
      <c r="E659" s="187" t="s">
        <v>20</v>
      </c>
      <c r="F659" s="187"/>
      <c r="G659" s="187"/>
      <c r="H659" s="187"/>
      <c r="V659" s="17"/>
      <c r="X659" s="23" t="s">
        <v>32</v>
      </c>
      <c r="Y659" s="20">
        <f>IF(B1459="PAGADO",0,C664)</f>
        <v>-1272.9909999999995</v>
      </c>
      <c r="AA659" s="187" t="s">
        <v>20</v>
      </c>
      <c r="AB659" s="187"/>
      <c r="AC659" s="187"/>
      <c r="AD659" s="187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C687</f>
        <v>1272.9909999999995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Y687</f>
        <v>1272.9909999999995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26</v>
      </c>
      <c r="C664" s="21">
        <f>C662-C663</f>
        <v>-1272.9909999999995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27</v>
      </c>
      <c r="Y664" s="21">
        <f>Y662-Y663</f>
        <v>-1272.9909999999995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3.25">
      <c r="B665" s="6"/>
      <c r="C665" s="7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89" t="str">
        <f>IF(Y664&lt;0,"NO PAGAR","COBRAR'")</f>
        <v>NO PAGAR</v>
      </c>
      <c r="Y665" s="189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3.25">
      <c r="B666" s="189" t="str">
        <f>IF(C664&lt;0,"NO PAGAR","COBRAR'")</f>
        <v>NO PAGAR</v>
      </c>
      <c r="C666" s="189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/>
      <c r="Y666" s="8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80" t="s">
        <v>9</v>
      </c>
      <c r="C667" s="181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0" t="s">
        <v>9</v>
      </c>
      <c r="Y667" s="181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9" t="str">
        <f>IF(Y619&lt;0,"SALDO ADELANTADO","SALDO A FAVOR '")</f>
        <v>SALDO ADELANTADO</v>
      </c>
      <c r="C668" s="10">
        <f>IF(Y619&lt;=0,Y619*-1)</f>
        <v>1272.9909999999995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9" t="str">
        <f>IF(C664&lt;0,"SALDO ADELANTADO","SALDO A FAVOR'")</f>
        <v>SALDO ADELANTADO</v>
      </c>
      <c r="Y668" s="10">
        <f>IF(C664&lt;=0,C664*-1)</f>
        <v>1272.9909999999995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10</v>
      </c>
      <c r="C669" s="10">
        <f>R677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10</v>
      </c>
      <c r="Y669" s="10">
        <f>AN677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11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11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12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12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13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13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14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14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15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15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16</v>
      </c>
      <c r="C675" s="10"/>
      <c r="E675" s="182" t="s">
        <v>7</v>
      </c>
      <c r="F675" s="183"/>
      <c r="G675" s="184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16</v>
      </c>
      <c r="Y675" s="10"/>
      <c r="AA675" s="182" t="s">
        <v>7</v>
      </c>
      <c r="AB675" s="183"/>
      <c r="AC675" s="184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1" t="s">
        <v>17</v>
      </c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1" t="s">
        <v>17</v>
      </c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82" t="s">
        <v>7</v>
      </c>
      <c r="O677" s="183"/>
      <c r="P677" s="183"/>
      <c r="Q677" s="184"/>
      <c r="R677" s="18">
        <f>SUM(R661:R676)</f>
        <v>0</v>
      </c>
      <c r="S677" s="3"/>
      <c r="V677" s="17"/>
      <c r="X677" s="12"/>
      <c r="Y677" s="10"/>
      <c r="AJ677" s="182" t="s">
        <v>7</v>
      </c>
      <c r="AK677" s="183"/>
      <c r="AL677" s="183"/>
      <c r="AM677" s="184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1"/>
      <c r="C686" s="10"/>
      <c r="V686" s="17"/>
      <c r="X686" s="11"/>
      <c r="Y686" s="10"/>
    </row>
    <row r="687" spans="2:41">
      <c r="B687" s="15" t="s">
        <v>18</v>
      </c>
      <c r="C687" s="16">
        <f>SUM(C668:C686)</f>
        <v>1272.9909999999995</v>
      </c>
      <c r="D687" t="s">
        <v>22</v>
      </c>
      <c r="E687" t="s">
        <v>21</v>
      </c>
      <c r="V687" s="17"/>
      <c r="X687" s="15" t="s">
        <v>18</v>
      </c>
      <c r="Y687" s="16">
        <f>SUM(Y668:Y686)</f>
        <v>1272.9909999999995</v>
      </c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8:31">
      <c r="V689" s="17"/>
    </row>
    <row r="690" spans="8:31">
      <c r="V690" s="17"/>
    </row>
    <row r="691" spans="8:31">
      <c r="V691" s="17"/>
    </row>
    <row r="692" spans="8:31">
      <c r="V692" s="17"/>
    </row>
    <row r="693" spans="8:31">
      <c r="V693" s="17"/>
    </row>
    <row r="694" spans="8:31">
      <c r="V694" s="17"/>
    </row>
    <row r="695" spans="8:31">
      <c r="V695" s="17"/>
    </row>
    <row r="696" spans="8:31">
      <c r="V696" s="17"/>
    </row>
    <row r="697" spans="8:31">
      <c r="V697" s="17"/>
    </row>
    <row r="698" spans="8:31">
      <c r="V698" s="17"/>
    </row>
    <row r="699" spans="8:31">
      <c r="V699" s="17"/>
    </row>
    <row r="700" spans="8:31">
      <c r="V700" s="17"/>
    </row>
    <row r="701" spans="8:31">
      <c r="V701" s="17"/>
      <c r="AC701" s="185" t="s">
        <v>29</v>
      </c>
      <c r="AD701" s="185"/>
      <c r="AE701" s="185"/>
    </row>
    <row r="702" spans="8:31" ht="15" customHeight="1">
      <c r="H702" s="76" t="s">
        <v>28</v>
      </c>
      <c r="I702" s="76"/>
      <c r="J702" s="76"/>
      <c r="V702" s="17"/>
      <c r="AC702" s="185"/>
      <c r="AD702" s="185"/>
      <c r="AE702" s="185"/>
    </row>
    <row r="703" spans="8:31" ht="15" customHeight="1">
      <c r="H703" s="76"/>
      <c r="I703" s="76"/>
      <c r="J703" s="76"/>
      <c r="V703" s="17"/>
      <c r="AC703" s="185"/>
      <c r="AD703" s="185"/>
      <c r="AE703" s="185"/>
    </row>
    <row r="704" spans="8:31">
      <c r="V704" s="17"/>
    </row>
    <row r="705" spans="2:41">
      <c r="V705" s="17"/>
    </row>
    <row r="706" spans="2:41" ht="23.25">
      <c r="B706" s="22" t="s">
        <v>69</v>
      </c>
      <c r="V706" s="17"/>
      <c r="X706" s="22" t="s">
        <v>69</v>
      </c>
    </row>
    <row r="707" spans="2:41" ht="23.25">
      <c r="B707" s="23" t="s">
        <v>32</v>
      </c>
      <c r="C707" s="20">
        <f>IF(X659="PAGADO",0,Y664)</f>
        <v>-1272.9909999999995</v>
      </c>
      <c r="E707" s="187" t="s">
        <v>20</v>
      </c>
      <c r="F707" s="187"/>
      <c r="G707" s="187"/>
      <c r="H707" s="187"/>
      <c r="V707" s="17"/>
      <c r="X707" s="23" t="s">
        <v>32</v>
      </c>
      <c r="Y707" s="20">
        <f>IF(B707="PAGADO",0,C712)</f>
        <v>-1272.9909999999995</v>
      </c>
      <c r="AA707" s="187" t="s">
        <v>20</v>
      </c>
      <c r="AB707" s="187"/>
      <c r="AC707" s="187"/>
      <c r="AD707" s="187"/>
    </row>
    <row r="708" spans="2:41">
      <c r="B708" s="1" t="s">
        <v>0</v>
      </c>
      <c r="C708" s="19">
        <f>H723</f>
        <v>0</v>
      </c>
      <c r="E708" s="2" t="s">
        <v>1</v>
      </c>
      <c r="F708" s="2" t="s">
        <v>2</v>
      </c>
      <c r="G708" s="2" t="s">
        <v>3</v>
      </c>
      <c r="H708" s="2" t="s">
        <v>4</v>
      </c>
      <c r="N708" s="2" t="s">
        <v>1</v>
      </c>
      <c r="O708" s="2" t="s">
        <v>5</v>
      </c>
      <c r="P708" s="2" t="s">
        <v>4</v>
      </c>
      <c r="Q708" s="2" t="s">
        <v>6</v>
      </c>
      <c r="R708" s="2" t="s">
        <v>7</v>
      </c>
      <c r="S708" s="3"/>
      <c r="V708" s="17"/>
      <c r="X708" s="1" t="s">
        <v>0</v>
      </c>
      <c r="Y708" s="19">
        <f>AD723</f>
        <v>0</v>
      </c>
      <c r="AA708" s="2" t="s">
        <v>1</v>
      </c>
      <c r="AB708" s="2" t="s">
        <v>2</v>
      </c>
      <c r="AC708" s="2" t="s">
        <v>3</v>
      </c>
      <c r="AD708" s="2" t="s">
        <v>4</v>
      </c>
      <c r="AJ708" s="2" t="s">
        <v>1</v>
      </c>
      <c r="AK708" s="2" t="s">
        <v>5</v>
      </c>
      <c r="AL708" s="2" t="s">
        <v>4</v>
      </c>
      <c r="AM708" s="2" t="s">
        <v>6</v>
      </c>
      <c r="AN708" s="2" t="s">
        <v>7</v>
      </c>
      <c r="AO708" s="3"/>
    </row>
    <row r="709" spans="2:41">
      <c r="C709" s="2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Y709" s="2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24</v>
      </c>
      <c r="C710" s="19">
        <f>IF(C707&gt;0,C707+C708,C708)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24</v>
      </c>
      <c r="Y710" s="19">
        <f>IF(Y707&gt;0,Y707+Y708,Y708)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" t="s">
        <v>9</v>
      </c>
      <c r="C711" s="20">
        <f>C734</f>
        <v>1272.9909999999995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9</v>
      </c>
      <c r="Y711" s="20">
        <f>Y734</f>
        <v>1272.9909999999995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6" t="s">
        <v>25</v>
      </c>
      <c r="C712" s="21">
        <f>C710-C711</f>
        <v>-1272.9909999999995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6" t="s">
        <v>8</v>
      </c>
      <c r="Y712" s="21">
        <f>Y710-Y711</f>
        <v>-1272.9909999999995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6.25">
      <c r="B713" s="188" t="str">
        <f>IF(C712&lt;0,"NO PAGAR","COBRAR")</f>
        <v>NO PAGAR</v>
      </c>
      <c r="C713" s="18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88" t="str">
        <f>IF(Y712&lt;0,"NO PAGAR","COBRAR")</f>
        <v>NO PAGAR</v>
      </c>
      <c r="Y713" s="18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80" t="s">
        <v>9</v>
      </c>
      <c r="C714" s="18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0" t="s">
        <v>9</v>
      </c>
      <c r="Y714" s="18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IF(C748&lt;0,"SALDO A FAVOR","SALDO ADELANTAD0'")</f>
        <v>SALDO ADELANTAD0'</v>
      </c>
      <c r="C715" s="10">
        <f>IF(Y659&lt;=0,Y659*-1)</f>
        <v>1272.9909999999995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IF(C712&lt;0,"SALDO ADELANTADO","SALDO A FAVOR'")</f>
        <v>SALDO ADELANTADO</v>
      </c>
      <c r="Y715" s="10">
        <f>IF(C712&lt;=0,C712*-1)</f>
        <v>1272.9909999999995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82" t="s">
        <v>7</v>
      </c>
      <c r="F723" s="183"/>
      <c r="G723" s="184"/>
      <c r="H723" s="5">
        <f>SUM(H709:H722)</f>
        <v>0</v>
      </c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82" t="s">
        <v>7</v>
      </c>
      <c r="AB723" s="183"/>
      <c r="AC723" s="184"/>
      <c r="AD723" s="5">
        <f>SUM(AD709:AD722)</f>
        <v>0</v>
      </c>
      <c r="AJ723" s="3"/>
      <c r="AK723" s="3"/>
      <c r="AL723" s="3"/>
      <c r="AM723" s="3"/>
      <c r="AN723" s="18"/>
      <c r="AO723" s="3"/>
    </row>
    <row r="724" spans="2:41">
      <c r="B724" s="12"/>
      <c r="C724" s="10"/>
      <c r="E724" s="13"/>
      <c r="F724" s="13"/>
      <c r="G724" s="13"/>
      <c r="N724" s="3"/>
      <c r="O724" s="3"/>
      <c r="P724" s="3"/>
      <c r="Q724" s="3"/>
      <c r="R724" s="18"/>
      <c r="S724" s="3"/>
      <c r="V724" s="17"/>
      <c r="X724" s="12"/>
      <c r="Y724" s="10"/>
      <c r="AA724" s="13"/>
      <c r="AB724" s="13"/>
      <c r="AC724" s="13"/>
      <c r="AJ724" s="3"/>
      <c r="AK724" s="3"/>
      <c r="AL724" s="3"/>
      <c r="AM724" s="3"/>
      <c r="AN724" s="18"/>
      <c r="AO724" s="3"/>
    </row>
    <row r="725" spans="2:41">
      <c r="B725" s="12"/>
      <c r="C725" s="10"/>
      <c r="N725" s="182" t="s">
        <v>7</v>
      </c>
      <c r="O725" s="183"/>
      <c r="P725" s="183"/>
      <c r="Q725" s="184"/>
      <c r="R725" s="18">
        <f>SUM(R709:R724)</f>
        <v>0</v>
      </c>
      <c r="S725" s="3"/>
      <c r="V725" s="17"/>
      <c r="X725" s="12"/>
      <c r="Y725" s="10"/>
      <c r="AJ725" s="182" t="s">
        <v>7</v>
      </c>
      <c r="AK725" s="183"/>
      <c r="AL725" s="183"/>
      <c r="AM725" s="184"/>
      <c r="AN725" s="18">
        <f>SUM(AN709:AN724)</f>
        <v>0</v>
      </c>
      <c r="AO725" s="3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E728" s="14"/>
      <c r="V728" s="17"/>
      <c r="X728" s="12"/>
      <c r="Y728" s="10"/>
      <c r="AA728" s="14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1272.9909999999995</v>
      </c>
      <c r="V734" s="17"/>
      <c r="X734" s="15" t="s">
        <v>18</v>
      </c>
      <c r="Y734" s="16">
        <f>SUM(Y715:Y733)</f>
        <v>1272.9909999999995</v>
      </c>
    </row>
    <row r="735" spans="2:41">
      <c r="D735" t="s">
        <v>22</v>
      </c>
      <c r="E735" t="s">
        <v>21</v>
      </c>
      <c r="V735" s="17"/>
      <c r="Z735" t="s">
        <v>22</v>
      </c>
      <c r="AA735" t="s">
        <v>21</v>
      </c>
    </row>
    <row r="736" spans="2:41">
      <c r="E736" s="1" t="s">
        <v>19</v>
      </c>
      <c r="V736" s="17"/>
      <c r="AA736" s="1" t="s">
        <v>19</v>
      </c>
    </row>
    <row r="737" spans="1:43">
      <c r="V737" s="17"/>
    </row>
    <row r="738" spans="1:43">
      <c r="V738" s="17"/>
    </row>
    <row r="739" spans="1:43">
      <c r="V739" s="17"/>
    </row>
    <row r="740" spans="1:43">
      <c r="V740" s="17"/>
    </row>
    <row r="741" spans="1:43">
      <c r="V741" s="17"/>
    </row>
    <row r="742" spans="1:43">
      <c r="V742" s="17"/>
    </row>
    <row r="743" spans="1: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>
      <c r="V746" s="17"/>
    </row>
    <row r="747" spans="1:43" ht="15" customHeight="1">
      <c r="H747" s="76" t="s">
        <v>30</v>
      </c>
      <c r="I747" s="76"/>
      <c r="J747" s="76"/>
      <c r="V747" s="17"/>
      <c r="AA747" s="186" t="s">
        <v>31</v>
      </c>
      <c r="AB747" s="186"/>
      <c r="AC747" s="186"/>
    </row>
    <row r="748" spans="1:43" ht="15" customHeight="1">
      <c r="H748" s="76"/>
      <c r="I748" s="76"/>
      <c r="J748" s="76"/>
      <c r="V748" s="17"/>
      <c r="AA748" s="186"/>
      <c r="AB748" s="186"/>
      <c r="AC748" s="186"/>
    </row>
    <row r="749" spans="1:43">
      <c r="V749" s="17"/>
    </row>
    <row r="750" spans="1:43">
      <c r="V750" s="17"/>
    </row>
    <row r="751" spans="1:43" ht="23.25">
      <c r="B751" s="24" t="s">
        <v>69</v>
      </c>
      <c r="V751" s="17"/>
      <c r="X751" s="22" t="s">
        <v>69</v>
      </c>
    </row>
    <row r="752" spans="1:43" ht="23.25">
      <c r="B752" s="23" t="s">
        <v>32</v>
      </c>
      <c r="C752" s="20">
        <f>IF(X707="PAGADO",0,C712)</f>
        <v>-1272.9909999999995</v>
      </c>
      <c r="E752" s="187" t="s">
        <v>20</v>
      </c>
      <c r="F752" s="187"/>
      <c r="G752" s="187"/>
      <c r="H752" s="187"/>
      <c r="V752" s="17"/>
      <c r="X752" s="23" t="s">
        <v>32</v>
      </c>
      <c r="Y752" s="20">
        <f>IF(B1552="PAGADO",0,C757)</f>
        <v>-1272.9909999999995</v>
      </c>
      <c r="AA752" s="187" t="s">
        <v>20</v>
      </c>
      <c r="AB752" s="187"/>
      <c r="AC752" s="187"/>
      <c r="AD752" s="187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C780</f>
        <v>1272.9909999999995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Y780</f>
        <v>1272.9909999999995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26</v>
      </c>
      <c r="C757" s="21">
        <f>C755-C756</f>
        <v>-1272.9909999999995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27</v>
      </c>
      <c r="Y757" s="21">
        <f>Y755-Y756</f>
        <v>-1272.9909999999995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3.25">
      <c r="B758" s="6"/>
      <c r="C758" s="7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89" t="str">
        <f>IF(Y757&lt;0,"NO PAGAR","COBRAR'")</f>
        <v>NO PAGAR</v>
      </c>
      <c r="Y758" s="189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3.25">
      <c r="B759" s="189" t="str">
        <f>IF(C757&lt;0,"NO PAGAR","COBRAR'")</f>
        <v>NO PAGAR</v>
      </c>
      <c r="C759" s="189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/>
      <c r="Y759" s="8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80" t="s">
        <v>9</v>
      </c>
      <c r="C760" s="181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0" t="s">
        <v>9</v>
      </c>
      <c r="Y760" s="181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9" t="str">
        <f>IF(Y712&lt;0,"SALDO ADELANTADO","SALDO A FAVOR '")</f>
        <v>SALDO ADELANTADO</v>
      </c>
      <c r="C761" s="10">
        <f>IF(Y712&lt;=0,Y712*-1)</f>
        <v>1272.9909999999995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9" t="str">
        <f>IF(C757&lt;0,"SALDO ADELANTADO","SALDO A FAVOR'")</f>
        <v>SALDO ADELANTADO</v>
      </c>
      <c r="Y761" s="10">
        <f>IF(C757&lt;=0,C757*-1)</f>
        <v>1272.9909999999995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10</v>
      </c>
      <c r="C762" s="10">
        <f>R770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10</v>
      </c>
      <c r="Y762" s="10">
        <f>AN770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11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11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12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12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13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13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14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14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15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15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16</v>
      </c>
      <c r="C768" s="10"/>
      <c r="E768" s="182" t="s">
        <v>7</v>
      </c>
      <c r="F768" s="183"/>
      <c r="G768" s="184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16</v>
      </c>
      <c r="Y768" s="10"/>
      <c r="AA768" s="182" t="s">
        <v>7</v>
      </c>
      <c r="AB768" s="183"/>
      <c r="AC768" s="184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1" t="s">
        <v>17</v>
      </c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1" t="s">
        <v>17</v>
      </c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82" t="s">
        <v>7</v>
      </c>
      <c r="O770" s="183"/>
      <c r="P770" s="183"/>
      <c r="Q770" s="184"/>
      <c r="R770" s="18">
        <f>SUM(R754:R769)</f>
        <v>0</v>
      </c>
      <c r="S770" s="3"/>
      <c r="V770" s="17"/>
      <c r="X770" s="12"/>
      <c r="Y770" s="10"/>
      <c r="AJ770" s="182" t="s">
        <v>7</v>
      </c>
      <c r="AK770" s="183"/>
      <c r="AL770" s="183"/>
      <c r="AM770" s="184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1"/>
      <c r="C779" s="10"/>
      <c r="V779" s="17"/>
      <c r="X779" s="11"/>
      <c r="Y779" s="10"/>
    </row>
    <row r="780" spans="2:41">
      <c r="B780" s="15" t="s">
        <v>18</v>
      </c>
      <c r="C780" s="16">
        <f>SUM(C761:C779)</f>
        <v>1272.9909999999995</v>
      </c>
      <c r="D780" t="s">
        <v>22</v>
      </c>
      <c r="E780" t="s">
        <v>21</v>
      </c>
      <c r="V780" s="17"/>
      <c r="X780" s="15" t="s">
        <v>18</v>
      </c>
      <c r="Y780" s="16">
        <f>SUM(Y761:Y779)</f>
        <v>1272.9909999999995</v>
      </c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  <c r="AC794" s="185" t="s">
        <v>29</v>
      </c>
      <c r="AD794" s="185"/>
      <c r="AE794" s="185"/>
    </row>
    <row r="795" spans="2:31" ht="15" customHeight="1">
      <c r="H795" s="76" t="s">
        <v>28</v>
      </c>
      <c r="I795" s="76"/>
      <c r="J795" s="76"/>
      <c r="V795" s="17"/>
      <c r="AC795" s="185"/>
      <c r="AD795" s="185"/>
      <c r="AE795" s="185"/>
    </row>
    <row r="796" spans="2:31" ht="15" customHeight="1">
      <c r="H796" s="76"/>
      <c r="I796" s="76"/>
      <c r="J796" s="76"/>
      <c r="V796" s="17"/>
      <c r="AC796" s="185"/>
      <c r="AD796" s="185"/>
      <c r="AE796" s="185"/>
    </row>
    <row r="797" spans="2:31">
      <c r="V797" s="17"/>
    </row>
    <row r="798" spans="2:31">
      <c r="V798" s="17"/>
    </row>
    <row r="799" spans="2:31" ht="23.25">
      <c r="B799" s="22" t="s">
        <v>70</v>
      </c>
      <c r="V799" s="17"/>
      <c r="X799" s="22" t="s">
        <v>70</v>
      </c>
    </row>
    <row r="800" spans="2:31" ht="23.25">
      <c r="B800" s="23" t="s">
        <v>32</v>
      </c>
      <c r="C800" s="20">
        <f>IF(X752="PAGADO",0,Y757)</f>
        <v>-1272.9909999999995</v>
      </c>
      <c r="E800" s="187" t="s">
        <v>20</v>
      </c>
      <c r="F800" s="187"/>
      <c r="G800" s="187"/>
      <c r="H800" s="187"/>
      <c r="V800" s="17"/>
      <c r="X800" s="23" t="s">
        <v>32</v>
      </c>
      <c r="Y800" s="20">
        <f>IF(B800="PAGADO",0,C805)</f>
        <v>-1272.9909999999995</v>
      </c>
      <c r="AA800" s="187" t="s">
        <v>20</v>
      </c>
      <c r="AB800" s="187"/>
      <c r="AC800" s="187"/>
      <c r="AD800" s="187"/>
    </row>
    <row r="801" spans="2:41">
      <c r="B801" s="1" t="s">
        <v>0</v>
      </c>
      <c r="C801" s="19">
        <f>H816</f>
        <v>0</v>
      </c>
      <c r="E801" s="2" t="s">
        <v>1</v>
      </c>
      <c r="F801" s="2" t="s">
        <v>2</v>
      </c>
      <c r="G801" s="2" t="s">
        <v>3</v>
      </c>
      <c r="H801" s="2" t="s">
        <v>4</v>
      </c>
      <c r="N801" s="2" t="s">
        <v>1</v>
      </c>
      <c r="O801" s="2" t="s">
        <v>5</v>
      </c>
      <c r="P801" s="2" t="s">
        <v>4</v>
      </c>
      <c r="Q801" s="2" t="s">
        <v>6</v>
      </c>
      <c r="R801" s="2" t="s">
        <v>7</v>
      </c>
      <c r="S801" s="3"/>
      <c r="V801" s="17"/>
      <c r="X801" s="1" t="s">
        <v>0</v>
      </c>
      <c r="Y801" s="19">
        <f>AD816</f>
        <v>0</v>
      </c>
      <c r="AA801" s="2" t="s">
        <v>1</v>
      </c>
      <c r="AB801" s="2" t="s">
        <v>2</v>
      </c>
      <c r="AC801" s="2" t="s">
        <v>3</v>
      </c>
      <c r="AD801" s="2" t="s">
        <v>4</v>
      </c>
      <c r="AJ801" s="2" t="s">
        <v>1</v>
      </c>
      <c r="AK801" s="2" t="s">
        <v>5</v>
      </c>
      <c r="AL801" s="2" t="s">
        <v>4</v>
      </c>
      <c r="AM801" s="2" t="s">
        <v>6</v>
      </c>
      <c r="AN801" s="2" t="s">
        <v>7</v>
      </c>
      <c r="AO801" s="3"/>
    </row>
    <row r="802" spans="2:41">
      <c r="C802" s="2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Y802" s="2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24</v>
      </c>
      <c r="C803" s="19">
        <f>IF(C800&gt;0,C800+C801,C801)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24</v>
      </c>
      <c r="Y803" s="19">
        <f>IF(Y800&gt;0,Y801+Y800,Y801)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9</v>
      </c>
      <c r="C804" s="20">
        <f>C827</f>
        <v>1272.9909999999995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9</v>
      </c>
      <c r="Y804" s="20">
        <f>Y827</f>
        <v>1272.9909999999995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6" t="s">
        <v>25</v>
      </c>
      <c r="C805" s="21">
        <f>C803-C804</f>
        <v>-1272.9909999999995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6" t="s">
        <v>8</v>
      </c>
      <c r="Y805" s="21">
        <f>Y803-Y804</f>
        <v>-1272.9909999999995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6.25">
      <c r="B806" s="188" t="str">
        <f>IF(C805&lt;0,"NO PAGAR","COBRAR")</f>
        <v>NO PAGAR</v>
      </c>
      <c r="C806" s="18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88" t="str">
        <f>IF(Y805&lt;0,"NO PAGAR","COBRAR")</f>
        <v>NO PAGAR</v>
      </c>
      <c r="Y806" s="18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80" t="s">
        <v>9</v>
      </c>
      <c r="C807" s="18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0" t="s">
        <v>9</v>
      </c>
      <c r="Y807" s="18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IF(C841&lt;0,"SALDO A FAVOR","SALDO ADELANTAD0'")</f>
        <v>SALDO ADELANTAD0'</v>
      </c>
      <c r="C808" s="10">
        <f>IF(Y752&lt;=0,Y752*-1)</f>
        <v>1272.9909999999995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IF(C805&lt;0,"SALDO ADELANTADO","SALDO A FAVOR'")</f>
        <v>SALDO ADELANTADO</v>
      </c>
      <c r="Y808" s="10">
        <f>IF(C805&lt;=0,C805*-1)</f>
        <v>1272.9909999999995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82" t="s">
        <v>7</v>
      </c>
      <c r="F816" s="183"/>
      <c r="G816" s="184"/>
      <c r="H816" s="5">
        <f>SUM(H802:H815)</f>
        <v>0</v>
      </c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82" t="s">
        <v>7</v>
      </c>
      <c r="AB816" s="183"/>
      <c r="AC816" s="184"/>
      <c r="AD816" s="5">
        <f>SUM(AD802:AD815)</f>
        <v>0</v>
      </c>
      <c r="AJ816" s="3"/>
      <c r="AK816" s="3"/>
      <c r="AL816" s="3"/>
      <c r="AM816" s="3"/>
      <c r="AN816" s="18"/>
      <c r="AO816" s="3"/>
    </row>
    <row r="817" spans="2:41">
      <c r="B817" s="12"/>
      <c r="C817" s="10"/>
      <c r="E817" s="13"/>
      <c r="F817" s="13"/>
      <c r="G817" s="13"/>
      <c r="N817" s="3"/>
      <c r="O817" s="3"/>
      <c r="P817" s="3"/>
      <c r="Q817" s="3"/>
      <c r="R817" s="18"/>
      <c r="S817" s="3"/>
      <c r="V817" s="17"/>
      <c r="X817" s="12"/>
      <c r="Y817" s="10"/>
      <c r="AA817" s="13"/>
      <c r="AB817" s="13"/>
      <c r="AC817" s="13"/>
      <c r="AJ817" s="3"/>
      <c r="AK817" s="3"/>
      <c r="AL817" s="3"/>
      <c r="AM817" s="3"/>
      <c r="AN817" s="18"/>
      <c r="AO817" s="3"/>
    </row>
    <row r="818" spans="2:41">
      <c r="B818" s="12"/>
      <c r="C818" s="10"/>
      <c r="N818" s="182" t="s">
        <v>7</v>
      </c>
      <c r="O818" s="183"/>
      <c r="P818" s="183"/>
      <c r="Q818" s="184"/>
      <c r="R818" s="18">
        <f>SUM(R802:R817)</f>
        <v>0</v>
      </c>
      <c r="S818" s="3"/>
      <c r="V818" s="17"/>
      <c r="X818" s="12"/>
      <c r="Y818" s="10"/>
      <c r="AJ818" s="182" t="s">
        <v>7</v>
      </c>
      <c r="AK818" s="183"/>
      <c r="AL818" s="183"/>
      <c r="AM818" s="184"/>
      <c r="AN818" s="18">
        <f>SUM(AN802:AN817)</f>
        <v>0</v>
      </c>
      <c r="AO818" s="3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E821" s="14"/>
      <c r="V821" s="17"/>
      <c r="X821" s="12"/>
      <c r="Y821" s="10"/>
      <c r="AA821" s="14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1272.9909999999995</v>
      </c>
      <c r="V827" s="17"/>
      <c r="X827" s="15" t="s">
        <v>18</v>
      </c>
      <c r="Y827" s="16">
        <f>SUM(Y808:Y826)</f>
        <v>1272.9909999999995</v>
      </c>
    </row>
    <row r="828" spans="2:41">
      <c r="D828" t="s">
        <v>22</v>
      </c>
      <c r="E828" t="s">
        <v>21</v>
      </c>
      <c r="V828" s="17"/>
      <c r="Z828" t="s">
        <v>22</v>
      </c>
      <c r="AA828" t="s">
        <v>21</v>
      </c>
    </row>
    <row r="829" spans="2:41">
      <c r="E829" s="1" t="s">
        <v>19</v>
      </c>
      <c r="V829" s="17"/>
      <c r="AA829" s="1" t="s">
        <v>19</v>
      </c>
    </row>
    <row r="830" spans="2:41">
      <c r="V830" s="17"/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V839" s="17"/>
    </row>
    <row r="840" spans="1:43" ht="15" customHeight="1">
      <c r="H840" s="76" t="s">
        <v>30</v>
      </c>
      <c r="I840" s="76"/>
      <c r="J840" s="76"/>
      <c r="V840" s="17"/>
      <c r="AA840" s="186" t="s">
        <v>31</v>
      </c>
      <c r="AB840" s="186"/>
      <c r="AC840" s="186"/>
    </row>
    <row r="841" spans="1:43" ht="15" customHeight="1">
      <c r="H841" s="76"/>
      <c r="I841" s="76"/>
      <c r="J841" s="76"/>
      <c r="V841" s="17"/>
      <c r="AA841" s="186"/>
      <c r="AB841" s="186"/>
      <c r="AC841" s="186"/>
    </row>
    <row r="842" spans="1:43">
      <c r="V842" s="17"/>
    </row>
    <row r="843" spans="1:43">
      <c r="V843" s="17"/>
    </row>
    <row r="844" spans="1:43" ht="23.25">
      <c r="B844" s="24" t="s">
        <v>70</v>
      </c>
      <c r="V844" s="17"/>
      <c r="X844" s="22" t="s">
        <v>70</v>
      </c>
    </row>
    <row r="845" spans="1:43" ht="23.25">
      <c r="B845" s="23" t="s">
        <v>32</v>
      </c>
      <c r="C845" s="20">
        <f>IF(X800="PAGADO",0,C805)</f>
        <v>-1272.9909999999995</v>
      </c>
      <c r="E845" s="187" t="s">
        <v>20</v>
      </c>
      <c r="F845" s="187"/>
      <c r="G845" s="187"/>
      <c r="H845" s="187"/>
      <c r="V845" s="17"/>
      <c r="X845" s="23" t="s">
        <v>32</v>
      </c>
      <c r="Y845" s="20">
        <f>IF(B1645="PAGADO",0,C850)</f>
        <v>-1272.9909999999995</v>
      </c>
      <c r="AA845" s="187" t="s">
        <v>20</v>
      </c>
      <c r="AB845" s="187"/>
      <c r="AC845" s="187"/>
      <c r="AD845" s="187"/>
    </row>
    <row r="846" spans="1:43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1:43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IF(Y845&gt;0,Y845+Y846,Y846)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C873</f>
        <v>1272.9909999999995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Y873</f>
        <v>1272.9909999999995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26</v>
      </c>
      <c r="C850" s="21">
        <f>C848-C849</f>
        <v>-1272.9909999999995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27</v>
      </c>
      <c r="Y850" s="21">
        <f>Y848-Y849</f>
        <v>-1272.9909999999995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3.25">
      <c r="B851" s="6"/>
      <c r="C851" s="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89" t="str">
        <f>IF(Y850&lt;0,"NO PAGAR","COBRAR'")</f>
        <v>NO PAGAR</v>
      </c>
      <c r="Y851" s="189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189" t="str">
        <f>IF(C850&lt;0,"NO PAGAR","COBRAR'")</f>
        <v>NO PAGAR</v>
      </c>
      <c r="C852" s="189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/>
      <c r="Y852" s="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80" t="s">
        <v>9</v>
      </c>
      <c r="C853" s="181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0" t="s">
        <v>9</v>
      </c>
      <c r="Y853" s="181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9" t="str">
        <f>IF(Y805&lt;0,"SALDO ADELANTADO","SALDO A FAVOR '")</f>
        <v>SALDO ADELANTADO</v>
      </c>
      <c r="C854" s="10">
        <f>IF(Y805&lt;=0,Y805*-1)</f>
        <v>1272.9909999999995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9" t="str">
        <f>IF(C850&lt;0,"SALDO ADELANTADO","SALDO A FAVOR'")</f>
        <v>SALDO ADELANTADO</v>
      </c>
      <c r="Y854" s="10">
        <f>IF(C850&lt;=0,C850*-1)</f>
        <v>1272.9909999999995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10</v>
      </c>
      <c r="C855" s="10">
        <f>R863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10</v>
      </c>
      <c r="Y855" s="10">
        <f>AN863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11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11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12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12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13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13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14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14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15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15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16</v>
      </c>
      <c r="C861" s="10"/>
      <c r="E861" s="182" t="s">
        <v>7</v>
      </c>
      <c r="F861" s="183"/>
      <c r="G861" s="184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16</v>
      </c>
      <c r="Y861" s="10"/>
      <c r="AA861" s="182" t="s">
        <v>7</v>
      </c>
      <c r="AB861" s="183"/>
      <c r="AC861" s="184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1" t="s">
        <v>17</v>
      </c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1" t="s">
        <v>17</v>
      </c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82" t="s">
        <v>7</v>
      </c>
      <c r="O863" s="183"/>
      <c r="P863" s="183"/>
      <c r="Q863" s="184"/>
      <c r="R863" s="18">
        <f>SUM(R847:R862)</f>
        <v>0</v>
      </c>
      <c r="S863" s="3"/>
      <c r="V863" s="17"/>
      <c r="X863" s="12"/>
      <c r="Y863" s="10"/>
      <c r="AJ863" s="182" t="s">
        <v>7</v>
      </c>
      <c r="AK863" s="183"/>
      <c r="AL863" s="183"/>
      <c r="AM863" s="184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1"/>
      <c r="C872" s="10"/>
      <c r="V872" s="17"/>
      <c r="X872" s="11"/>
      <c r="Y872" s="10"/>
    </row>
    <row r="873" spans="2:27">
      <c r="B873" s="15" t="s">
        <v>18</v>
      </c>
      <c r="C873" s="16">
        <f>SUM(C854:C872)</f>
        <v>1272.9909999999995</v>
      </c>
      <c r="D873" t="s">
        <v>22</v>
      </c>
      <c r="E873" t="s">
        <v>21</v>
      </c>
      <c r="V873" s="17"/>
      <c r="X873" s="15" t="s">
        <v>18</v>
      </c>
      <c r="Y873" s="16">
        <f>SUM(Y854:Y872)</f>
        <v>1272.9909999999995</v>
      </c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185" t="s">
        <v>29</v>
      </c>
      <c r="AD888" s="185"/>
      <c r="AE888" s="185"/>
    </row>
    <row r="889" spans="2:41" ht="15" customHeight="1">
      <c r="H889" s="76" t="s">
        <v>28</v>
      </c>
      <c r="I889" s="76"/>
      <c r="J889" s="76"/>
      <c r="V889" s="17"/>
      <c r="AC889" s="185"/>
      <c r="AD889" s="185"/>
      <c r="AE889" s="185"/>
    </row>
    <row r="890" spans="2:41" ht="15" customHeight="1">
      <c r="H890" s="76"/>
      <c r="I890" s="76"/>
      <c r="J890" s="76"/>
      <c r="V890" s="17"/>
      <c r="AC890" s="185"/>
      <c r="AD890" s="185"/>
      <c r="AE890" s="185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32</v>
      </c>
      <c r="C894" s="20">
        <f>IF(X845="PAGADO",0,Y850)</f>
        <v>-1272.9909999999995</v>
      </c>
      <c r="E894" s="187" t="s">
        <v>20</v>
      </c>
      <c r="F894" s="187"/>
      <c r="G894" s="187"/>
      <c r="H894" s="187"/>
      <c r="V894" s="17"/>
      <c r="X894" s="23" t="s">
        <v>32</v>
      </c>
      <c r="Y894" s="20">
        <f>IF(B894="PAGADO",0,C899)</f>
        <v>-1272.9909999999995</v>
      </c>
      <c r="AA894" s="187" t="s">
        <v>20</v>
      </c>
      <c r="AB894" s="187"/>
      <c r="AC894" s="187"/>
      <c r="AD894" s="187"/>
    </row>
    <row r="895" spans="2:41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1272.9909999999995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1272.9909999999995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-1272.9909999999995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-1272.9909999999995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188" t="str">
        <f>IF(C899&lt;0,"NO PAGAR","COBRAR")</f>
        <v>NO PAGAR</v>
      </c>
      <c r="C900" s="18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8" t="str">
        <f>IF(Y899&lt;0,"NO PAGAR","COBRAR")</f>
        <v>NO PAGAR</v>
      </c>
      <c r="Y900" s="18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80" t="s">
        <v>9</v>
      </c>
      <c r="C901" s="181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80" t="s">
        <v>9</v>
      </c>
      <c r="Y901" s="181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>
        <f>IF(Y850&lt;=0,Y850*-1)</f>
        <v>1272.9909999999995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ADELANTADO</v>
      </c>
      <c r="Y902" s="10">
        <f>IF(C899&lt;=0,C899*-1)</f>
        <v>1272.9909999999995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182" t="s">
        <v>7</v>
      </c>
      <c r="F910" s="183"/>
      <c r="G910" s="184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182" t="s">
        <v>7</v>
      </c>
      <c r="AB910" s="183"/>
      <c r="AC910" s="184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182" t="s">
        <v>7</v>
      </c>
      <c r="O912" s="183"/>
      <c r="P912" s="183"/>
      <c r="Q912" s="184"/>
      <c r="R912" s="18">
        <f>SUM(R896:R911)</f>
        <v>0</v>
      </c>
      <c r="S912" s="3"/>
      <c r="V912" s="17"/>
      <c r="X912" s="12"/>
      <c r="Y912" s="10"/>
      <c r="AJ912" s="182" t="s">
        <v>7</v>
      </c>
      <c r="AK912" s="183"/>
      <c r="AL912" s="183"/>
      <c r="AM912" s="184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1272.9909999999995</v>
      </c>
      <c r="V921" s="17"/>
      <c r="X921" s="15" t="s">
        <v>18</v>
      </c>
      <c r="Y921" s="16">
        <f>SUM(Y902:Y920)</f>
        <v>1272.9909999999995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 ht="15" customHeight="1">
      <c r="H934" s="76" t="s">
        <v>30</v>
      </c>
      <c r="I934" s="76"/>
      <c r="J934" s="76"/>
      <c r="V934" s="17"/>
      <c r="AA934" s="186" t="s">
        <v>31</v>
      </c>
      <c r="AB934" s="186"/>
      <c r="AC934" s="186"/>
    </row>
    <row r="935" spans="1:43" ht="15" customHeight="1">
      <c r="H935" s="76"/>
      <c r="I935" s="76"/>
      <c r="J935" s="76"/>
      <c r="V935" s="17"/>
      <c r="AA935" s="186"/>
      <c r="AB935" s="186"/>
      <c r="AC935" s="186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-1272.9909999999995</v>
      </c>
      <c r="E939" s="187" t="s">
        <v>20</v>
      </c>
      <c r="F939" s="187"/>
      <c r="G939" s="187"/>
      <c r="H939" s="187"/>
      <c r="V939" s="17"/>
      <c r="X939" s="23" t="s">
        <v>32</v>
      </c>
      <c r="Y939" s="20">
        <f>IF(B1739="PAGADO",0,C944)</f>
        <v>-1272.9909999999995</v>
      </c>
      <c r="AA939" s="187" t="s">
        <v>20</v>
      </c>
      <c r="AB939" s="187"/>
      <c r="AC939" s="187"/>
      <c r="AD939" s="187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1272.9909999999995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1272.9909999999995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-1272.9909999999995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-1272.9909999999995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89" t="str">
        <f>IF(Y944&lt;0,"NO PAGAR","COBRAR'")</f>
        <v>NO PAGAR</v>
      </c>
      <c r="Y945" s="189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189" t="str">
        <f>IF(C944&lt;0,"NO PAGAR","COBRAR'")</f>
        <v>NO PAGAR</v>
      </c>
      <c r="C946" s="189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80" t="s">
        <v>9</v>
      </c>
      <c r="C947" s="181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0" t="s">
        <v>9</v>
      </c>
      <c r="Y947" s="181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ADELANTADO</v>
      </c>
      <c r="C948" s="10">
        <f>IF(Y899&lt;=0,Y899*-1)</f>
        <v>1272.9909999999995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ADELANTADO</v>
      </c>
      <c r="Y948" s="10">
        <f>IF(C944&lt;=0,C944*-1)</f>
        <v>1272.9909999999995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182" t="s">
        <v>7</v>
      </c>
      <c r="F955" s="183"/>
      <c r="G955" s="184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182" t="s">
        <v>7</v>
      </c>
      <c r="AB955" s="183"/>
      <c r="AC955" s="184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82" t="s">
        <v>7</v>
      </c>
      <c r="O957" s="183"/>
      <c r="P957" s="183"/>
      <c r="Q957" s="184"/>
      <c r="R957" s="18">
        <f>SUM(R941:R956)</f>
        <v>0</v>
      </c>
      <c r="S957" s="3"/>
      <c r="V957" s="17"/>
      <c r="X957" s="12"/>
      <c r="Y957" s="10"/>
      <c r="AJ957" s="182" t="s">
        <v>7</v>
      </c>
      <c r="AK957" s="183"/>
      <c r="AL957" s="183"/>
      <c r="AM957" s="184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1272.9909999999995</v>
      </c>
      <c r="D967" t="s">
        <v>22</v>
      </c>
      <c r="E967" t="s">
        <v>21</v>
      </c>
      <c r="V967" s="17"/>
      <c r="X967" s="15" t="s">
        <v>18</v>
      </c>
      <c r="Y967" s="16">
        <f>SUM(Y948:Y966)</f>
        <v>1272.9909999999995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185" t="s">
        <v>29</v>
      </c>
      <c r="AD981" s="185"/>
      <c r="AE981" s="185"/>
    </row>
    <row r="982" spans="2:41" ht="15" customHeight="1">
      <c r="H982" s="76" t="s">
        <v>28</v>
      </c>
      <c r="I982" s="76"/>
      <c r="J982" s="76"/>
      <c r="V982" s="17"/>
      <c r="AC982" s="185"/>
      <c r="AD982" s="185"/>
      <c r="AE982" s="185"/>
    </row>
    <row r="983" spans="2:41" ht="15" customHeight="1">
      <c r="H983" s="76"/>
      <c r="I983" s="76"/>
      <c r="J983" s="76"/>
      <c r="V983" s="17"/>
      <c r="AC983" s="185"/>
      <c r="AD983" s="185"/>
      <c r="AE983" s="185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-1272.9909999999995</v>
      </c>
      <c r="E987" s="187" t="s">
        <v>20</v>
      </c>
      <c r="F987" s="187"/>
      <c r="G987" s="187"/>
      <c r="H987" s="187"/>
      <c r="V987" s="17"/>
      <c r="X987" s="23" t="s">
        <v>32</v>
      </c>
      <c r="Y987" s="20">
        <f>IF(B987="PAGADO",0,C992)</f>
        <v>-1272.9909999999995</v>
      </c>
      <c r="AA987" s="187" t="s">
        <v>20</v>
      </c>
      <c r="AB987" s="187"/>
      <c r="AC987" s="187"/>
      <c r="AD987" s="187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1272.9909999999995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1272.9909999999995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-1272.9909999999995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-1272.9909999999995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188" t="str">
        <f>IF(C992&lt;0,"NO PAGAR","COBRAR")</f>
        <v>NO PAGAR</v>
      </c>
      <c r="C993" s="18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88" t="str">
        <f>IF(Y992&lt;0,"NO PAGAR","COBRAR")</f>
        <v>NO PAGAR</v>
      </c>
      <c r="Y993" s="18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80" t="s">
        <v>9</v>
      </c>
      <c r="C994" s="18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0" t="s">
        <v>9</v>
      </c>
      <c r="Y994" s="18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>
        <f>IF(Y939&lt;=0,Y939*-1)</f>
        <v>1272.9909999999995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ADELANTADO</v>
      </c>
      <c r="Y995" s="10">
        <f>IF(C992&lt;=0,C992*-1)</f>
        <v>1272.9909999999995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82" t="s">
        <v>7</v>
      </c>
      <c r="F1003" s="183"/>
      <c r="G1003" s="184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82" t="s">
        <v>7</v>
      </c>
      <c r="AB1003" s="183"/>
      <c r="AC1003" s="184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182" t="s">
        <v>7</v>
      </c>
      <c r="O1005" s="183"/>
      <c r="P1005" s="183"/>
      <c r="Q1005" s="184"/>
      <c r="R1005" s="18">
        <f>SUM(R989:R1004)</f>
        <v>0</v>
      </c>
      <c r="S1005" s="3"/>
      <c r="V1005" s="17"/>
      <c r="X1005" s="12"/>
      <c r="Y1005" s="10"/>
      <c r="AJ1005" s="182" t="s">
        <v>7</v>
      </c>
      <c r="AK1005" s="183"/>
      <c r="AL1005" s="183"/>
      <c r="AM1005" s="184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1272.9909999999995</v>
      </c>
      <c r="V1014" s="17"/>
      <c r="X1014" s="15" t="s">
        <v>18</v>
      </c>
      <c r="Y1014" s="16">
        <f>SUM(Y995:Y1013)</f>
        <v>1272.9909999999995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 ht="15" customHeight="1">
      <c r="H1027" s="76" t="s">
        <v>30</v>
      </c>
      <c r="I1027" s="76"/>
      <c r="J1027" s="76"/>
      <c r="V1027" s="17"/>
      <c r="AA1027" s="186" t="s">
        <v>31</v>
      </c>
      <c r="AB1027" s="186"/>
      <c r="AC1027" s="186"/>
    </row>
    <row r="1028" spans="1:43" ht="15" customHeight="1">
      <c r="H1028" s="76"/>
      <c r="I1028" s="76"/>
      <c r="J1028" s="76"/>
      <c r="V1028" s="17"/>
      <c r="AA1028" s="186"/>
      <c r="AB1028" s="186"/>
      <c r="AC1028" s="186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-1272.9909999999995</v>
      </c>
      <c r="E1032" s="187" t="s">
        <v>20</v>
      </c>
      <c r="F1032" s="187"/>
      <c r="G1032" s="187"/>
      <c r="H1032" s="187"/>
      <c r="V1032" s="17"/>
      <c r="X1032" s="23" t="s">
        <v>32</v>
      </c>
      <c r="Y1032" s="20">
        <f>IF(B1832="PAGADO",0,C1037)</f>
        <v>-1272.9909999999995</v>
      </c>
      <c r="AA1032" s="187" t="s">
        <v>20</v>
      </c>
      <c r="AB1032" s="187"/>
      <c r="AC1032" s="187"/>
      <c r="AD1032" s="187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1272.9909999999995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1272.9909999999995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-1272.9909999999995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-1272.9909999999995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89" t="str">
        <f>IF(Y1037&lt;0,"NO PAGAR","COBRAR'")</f>
        <v>NO PAGAR</v>
      </c>
      <c r="Y1038" s="189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189" t="str">
        <f>IF(C1037&lt;0,"NO PAGAR","COBRAR'")</f>
        <v>NO PAGAR</v>
      </c>
      <c r="C1039" s="189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80" t="s">
        <v>9</v>
      </c>
      <c r="C1040" s="181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0" t="s">
        <v>9</v>
      </c>
      <c r="Y1040" s="181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ADELANTADO</v>
      </c>
      <c r="C1041" s="10">
        <f>IF(Y992&lt;=0,Y992*-1)</f>
        <v>1272.9909999999995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ADELANTADO</v>
      </c>
      <c r="Y1041" s="10">
        <f>IF(C1037&lt;=0,C1037*-1)</f>
        <v>1272.9909999999995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182" t="s">
        <v>7</v>
      </c>
      <c r="F1048" s="183"/>
      <c r="G1048" s="184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182" t="s">
        <v>7</v>
      </c>
      <c r="AB1048" s="183"/>
      <c r="AC1048" s="184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82" t="s">
        <v>7</v>
      </c>
      <c r="O1050" s="183"/>
      <c r="P1050" s="183"/>
      <c r="Q1050" s="184"/>
      <c r="R1050" s="18">
        <f>SUM(R1034:R1049)</f>
        <v>0</v>
      </c>
      <c r="S1050" s="3"/>
      <c r="V1050" s="17"/>
      <c r="X1050" s="12"/>
      <c r="Y1050" s="10"/>
      <c r="AJ1050" s="182" t="s">
        <v>7</v>
      </c>
      <c r="AK1050" s="183"/>
      <c r="AL1050" s="183"/>
      <c r="AM1050" s="184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1272.9909999999995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1272.9909999999995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73">
    <mergeCell ref="E1048:G1048"/>
    <mergeCell ref="AA1048:AC1048"/>
    <mergeCell ref="N1050:Q1050"/>
    <mergeCell ref="AJ1050:AM1050"/>
    <mergeCell ref="E1032:H1032"/>
    <mergeCell ref="AA1032:AD1032"/>
    <mergeCell ref="X1038:Y1038"/>
    <mergeCell ref="B1039:C1039"/>
    <mergeCell ref="B1040:C1040"/>
    <mergeCell ref="X1040:Y1040"/>
    <mergeCell ref="E1003:G1003"/>
    <mergeCell ref="AA1003:AC1003"/>
    <mergeCell ref="N1005:Q1005"/>
    <mergeCell ref="AJ1005:AM1005"/>
    <mergeCell ref="AA1027:AC1028"/>
    <mergeCell ref="E987:H987"/>
    <mergeCell ref="AA987:AD987"/>
    <mergeCell ref="B993:C993"/>
    <mergeCell ref="X993:Y993"/>
    <mergeCell ref="B994:C994"/>
    <mergeCell ref="X994:Y994"/>
    <mergeCell ref="E955:G955"/>
    <mergeCell ref="AA955:AC955"/>
    <mergeCell ref="N957:Q957"/>
    <mergeCell ref="AJ957:AM957"/>
    <mergeCell ref="AC981:AE983"/>
    <mergeCell ref="E939:H939"/>
    <mergeCell ref="AA939:AD939"/>
    <mergeCell ref="X945:Y945"/>
    <mergeCell ref="B946:C946"/>
    <mergeCell ref="B947:C947"/>
    <mergeCell ref="X947:Y947"/>
    <mergeCell ref="E910:G910"/>
    <mergeCell ref="AA910:AC910"/>
    <mergeCell ref="N912:Q912"/>
    <mergeCell ref="AJ912:AM912"/>
    <mergeCell ref="AA934:AC935"/>
    <mergeCell ref="E894:H894"/>
    <mergeCell ref="AA894:AD894"/>
    <mergeCell ref="B900:C900"/>
    <mergeCell ref="X900:Y900"/>
    <mergeCell ref="B901:C901"/>
    <mergeCell ref="X901:Y901"/>
    <mergeCell ref="E861:G861"/>
    <mergeCell ref="AA861:AC861"/>
    <mergeCell ref="N863:Q863"/>
    <mergeCell ref="AJ863:AM863"/>
    <mergeCell ref="AC888:AE890"/>
    <mergeCell ref="E845:H845"/>
    <mergeCell ref="AA845:AD845"/>
    <mergeCell ref="X851:Y851"/>
    <mergeCell ref="B852:C852"/>
    <mergeCell ref="B853:C853"/>
    <mergeCell ref="X853:Y853"/>
    <mergeCell ref="E816:G816"/>
    <mergeCell ref="AA816:AC816"/>
    <mergeCell ref="N818:Q818"/>
    <mergeCell ref="AJ818:AM818"/>
    <mergeCell ref="AA840:AC841"/>
    <mergeCell ref="E800:H800"/>
    <mergeCell ref="AA800:AD800"/>
    <mergeCell ref="B806:C806"/>
    <mergeCell ref="X806:Y806"/>
    <mergeCell ref="B807:C807"/>
    <mergeCell ref="X807:Y807"/>
    <mergeCell ref="E768:G768"/>
    <mergeCell ref="AA768:AC768"/>
    <mergeCell ref="N770:Q770"/>
    <mergeCell ref="AJ770:AM770"/>
    <mergeCell ref="AC794:AE796"/>
    <mergeCell ref="E752:H752"/>
    <mergeCell ref="AA752:AD752"/>
    <mergeCell ref="X758:Y758"/>
    <mergeCell ref="B759:C759"/>
    <mergeCell ref="B760:C760"/>
    <mergeCell ref="X760:Y760"/>
    <mergeCell ref="E723:G723"/>
    <mergeCell ref="AA723:AC723"/>
    <mergeCell ref="N725:Q725"/>
    <mergeCell ref="AJ725:AM725"/>
    <mergeCell ref="AA747:AC748"/>
    <mergeCell ref="E707:H707"/>
    <mergeCell ref="AA707:AD707"/>
    <mergeCell ref="B713:C713"/>
    <mergeCell ref="X713:Y713"/>
    <mergeCell ref="B714:C714"/>
    <mergeCell ref="X714:Y714"/>
    <mergeCell ref="E675:G675"/>
    <mergeCell ref="AA675:AC675"/>
    <mergeCell ref="N677:Q677"/>
    <mergeCell ref="AJ677:AM677"/>
    <mergeCell ref="AC701:AE703"/>
    <mergeCell ref="E659:H659"/>
    <mergeCell ref="AA659:AD659"/>
    <mergeCell ref="X665:Y665"/>
    <mergeCell ref="B666:C666"/>
    <mergeCell ref="B667:C667"/>
    <mergeCell ref="X667:Y667"/>
    <mergeCell ref="E630:G630"/>
    <mergeCell ref="AA630:AC630"/>
    <mergeCell ref="N632:Q632"/>
    <mergeCell ref="AJ632:AM632"/>
    <mergeCell ref="AA654:AC655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2023-08-02T22:01:30Z</cp:lastPrinted>
  <dcterms:created xsi:type="dcterms:W3CDTF">2022-12-25T20:52:30Z</dcterms:created>
  <dcterms:modified xsi:type="dcterms:W3CDTF">2023-08-03T17:34:45Z</dcterms:modified>
</cp:coreProperties>
</file>