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916F35CA-7E5B-4F06-ABDD-333D4EE28165}" xr6:coauthVersionLast="47" xr6:coauthVersionMax="47" xr10:uidLastSave="{00000000-0000-0000-0000-000000000000}"/>
  <bookViews>
    <workbookView xWindow="-120" yWindow="-120" windowWidth="20730" windowHeight="11040" tabRatio="647" activeTab="4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BENAVIDES" sheetId="36" r:id="rId13"/>
    <sheet name="FLEXNET" sheetId="37" r:id="rId14"/>
    <sheet name="sear" sheetId="12" r:id="rId15"/>
    <sheet name="OTROS CLIENTES 2." sheetId="18" r:id="rId16"/>
    <sheet name="empetrans" sheetId="19" r:id="rId17"/>
    <sheet name="OTROS INGRESOS " sheetId="31" r:id="rId18"/>
    <sheet name="Dream fig" sheetId="17" r:id="rId19"/>
    <sheet name="mensualidades" sheetId="16" r:id="rId20"/>
    <sheet name="RASTREO CARSYNC" sheetId="27" r:id="rId21"/>
    <sheet name="RASTREO ICSSE" sheetId="22" r:id="rId22"/>
    <sheet name="MENSUAL MARIA MOYA " sheetId="21" r:id="rId23"/>
    <sheet name="IESS" sheetId="23" r:id="rId24"/>
    <sheet name="OTROS GASTOS" sheetId="24" r:id="rId25"/>
    <sheet name="Garaje " sheetId="20" r:id="rId26"/>
    <sheet name="NOMINA" sheetId="29" r:id="rId27"/>
    <sheet name="utilidad" sheetId="13" r:id="rId28"/>
    <sheet name="FLUJO DE CAJA " sheetId="14" r:id="rId29"/>
    <sheet name="Hoja1" sheetId="32" r:id="rId30"/>
    <sheet name="Hoja3" sheetId="34" r:id="rId31"/>
    <sheet name="Hoja2" sheetId="35" r:id="rId32"/>
  </sheets>
  <externalReferences>
    <externalReference r:id="rId3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32" i="37" l="1"/>
  <c r="T133" i="37" s="1"/>
  <c r="G132" i="37"/>
  <c r="J131" i="37" s="1"/>
  <c r="T131" i="37"/>
  <c r="S131" i="37"/>
  <c r="R131" i="37"/>
  <c r="I131" i="37"/>
  <c r="H131" i="37"/>
  <c r="G131" i="37"/>
  <c r="R109" i="37"/>
  <c r="T110" i="37" s="1"/>
  <c r="U108" i="37"/>
  <c r="T108" i="37"/>
  <c r="S108" i="37"/>
  <c r="R108" i="37"/>
  <c r="J108" i="37"/>
  <c r="H108" i="37"/>
  <c r="G108" i="37"/>
  <c r="G109" i="37" s="1"/>
  <c r="I110" i="37" s="1"/>
  <c r="U85" i="37"/>
  <c r="T85" i="37"/>
  <c r="S85" i="37"/>
  <c r="R85" i="37"/>
  <c r="R86" i="37" s="1"/>
  <c r="T87" i="37" s="1"/>
  <c r="I85" i="37"/>
  <c r="H85" i="37"/>
  <c r="G85" i="37"/>
  <c r="G86" i="37" s="1"/>
  <c r="R62" i="37"/>
  <c r="T63" i="37" s="1"/>
  <c r="U61" i="37"/>
  <c r="T61" i="37"/>
  <c r="S61" i="37"/>
  <c r="R61" i="37"/>
  <c r="J61" i="37"/>
  <c r="I61" i="37"/>
  <c r="H61" i="37"/>
  <c r="G61" i="37"/>
  <c r="G62" i="37" s="1"/>
  <c r="I63" i="37" s="1"/>
  <c r="T39" i="37"/>
  <c r="S39" i="37"/>
  <c r="R39" i="37"/>
  <c r="R40" i="37" s="1"/>
  <c r="J39" i="37"/>
  <c r="I39" i="37"/>
  <c r="H39" i="37"/>
  <c r="G39" i="37"/>
  <c r="G40" i="37" s="1"/>
  <c r="I40" i="37" s="1"/>
  <c r="I41" i="37" s="1"/>
  <c r="R18" i="37"/>
  <c r="T18" i="37" s="1"/>
  <c r="T19" i="37" s="1"/>
  <c r="U17" i="37"/>
  <c r="T17" i="37"/>
  <c r="S17" i="37"/>
  <c r="R17" i="37"/>
  <c r="I17" i="37"/>
  <c r="H17" i="37"/>
  <c r="G17" i="37"/>
  <c r="G18" i="37" s="1"/>
  <c r="T4" i="37"/>
  <c r="J79" i="23"/>
  <c r="F12" i="32"/>
  <c r="T359" i="7"/>
  <c r="R359" i="7"/>
  <c r="I87" i="37" l="1"/>
  <c r="J85" i="37"/>
  <c r="I19" i="37"/>
  <c r="J17" i="37"/>
  <c r="U39" i="37"/>
  <c r="T41" i="37"/>
  <c r="U131" i="37"/>
  <c r="I133" i="37"/>
  <c r="R286" i="2"/>
  <c r="J143" i="18"/>
  <c r="G143" i="18"/>
  <c r="U147" i="18"/>
  <c r="R147" i="18"/>
  <c r="J290" i="4" l="1"/>
  <c r="G290" i="4"/>
  <c r="G291" i="4" s="1"/>
  <c r="J292" i="4" l="1"/>
  <c r="M73" i="24" l="1"/>
  <c r="T131" i="36" l="1"/>
  <c r="S131" i="36"/>
  <c r="R131" i="36"/>
  <c r="R132" i="36" s="1"/>
  <c r="I131" i="36"/>
  <c r="H131" i="36"/>
  <c r="G131" i="36"/>
  <c r="G132" i="36" s="1"/>
  <c r="R109" i="36"/>
  <c r="T110" i="36" s="1"/>
  <c r="G109" i="36"/>
  <c r="I110" i="36" s="1"/>
  <c r="U108" i="36"/>
  <c r="T108" i="36"/>
  <c r="S108" i="36"/>
  <c r="R108" i="36"/>
  <c r="J108" i="36"/>
  <c r="H108" i="36"/>
  <c r="G108" i="36"/>
  <c r="U85" i="36"/>
  <c r="T85" i="36"/>
  <c r="S85" i="36"/>
  <c r="R85" i="36"/>
  <c r="R86" i="36" s="1"/>
  <c r="I85" i="36"/>
  <c r="H85" i="36"/>
  <c r="G85" i="36"/>
  <c r="G86" i="36" s="1"/>
  <c r="R62" i="36"/>
  <c r="T63" i="36" s="1"/>
  <c r="U61" i="36"/>
  <c r="T61" i="36"/>
  <c r="S61" i="36"/>
  <c r="R61" i="36"/>
  <c r="J61" i="36"/>
  <c r="I61" i="36"/>
  <c r="H61" i="36"/>
  <c r="G61" i="36"/>
  <c r="G62" i="36" s="1"/>
  <c r="I63" i="36" s="1"/>
  <c r="T39" i="36"/>
  <c r="S39" i="36"/>
  <c r="R39" i="36"/>
  <c r="R40" i="36" s="1"/>
  <c r="J39" i="36"/>
  <c r="I39" i="36"/>
  <c r="H39" i="36"/>
  <c r="G39" i="36"/>
  <c r="G40" i="36" s="1"/>
  <c r="I40" i="36" s="1"/>
  <c r="I41" i="36" s="1"/>
  <c r="R18" i="36"/>
  <c r="T18" i="36" s="1"/>
  <c r="U17" i="36"/>
  <c r="S17" i="36"/>
  <c r="R17" i="36"/>
  <c r="I17" i="36"/>
  <c r="H17" i="36"/>
  <c r="G17" i="36"/>
  <c r="G18" i="36" s="1"/>
  <c r="T4" i="36"/>
  <c r="T17" i="36" s="1"/>
  <c r="G7" i="35"/>
  <c r="Z258" i="2"/>
  <c r="J16" i="34"/>
  <c r="G16" i="34"/>
  <c r="T87" i="36" l="1"/>
  <c r="T19" i="36"/>
  <c r="J17" i="36"/>
  <c r="I19" i="36"/>
  <c r="I87" i="36"/>
  <c r="J85" i="36"/>
  <c r="J131" i="36"/>
  <c r="I133" i="36"/>
  <c r="T133" i="36"/>
  <c r="U131" i="36"/>
  <c r="T41" i="36"/>
  <c r="U39" i="36"/>
  <c r="W134" i="10"/>
  <c r="X134" i="10" s="1"/>
  <c r="Z134" i="10" s="1"/>
  <c r="H134" i="10"/>
  <c r="I134" i="10" s="1"/>
  <c r="F79" i="23"/>
  <c r="E307" i="13" s="1"/>
  <c r="M134" i="10" l="1"/>
  <c r="N134" i="10" s="1"/>
  <c r="K134" i="10"/>
  <c r="O132" i="16"/>
  <c r="P132" i="16" s="1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8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7" i="13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J287" i="13" s="1"/>
  <c r="J306" i="13" s="1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H75" i="24"/>
  <c r="J293" i="13" s="1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5" i="18"/>
  <c r="H175" i="18"/>
  <c r="G175" i="18"/>
  <c r="G176" i="18" s="1"/>
  <c r="U175" i="18"/>
  <c r="S175" i="18"/>
  <c r="R175" i="18"/>
  <c r="R176" i="18" s="1"/>
  <c r="G144" i="18"/>
  <c r="R148" i="18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5" i="10"/>
  <c r="Z175" i="10" s="1"/>
  <c r="W174" i="10"/>
  <c r="X174" i="10" s="1"/>
  <c r="AB174" i="10" s="1"/>
  <c r="AC174" i="10" s="1"/>
  <c r="H173" i="10"/>
  <c r="W173" i="10"/>
  <c r="Z173" i="10" s="1"/>
  <c r="H172" i="10"/>
  <c r="I172" i="10" s="1"/>
  <c r="M172" i="10" s="1"/>
  <c r="N172" i="10" s="1"/>
  <c r="W172" i="10"/>
  <c r="Z172" i="10" s="1"/>
  <c r="H171" i="10"/>
  <c r="W171" i="10"/>
  <c r="Z171" i="10" s="1"/>
  <c r="H170" i="10"/>
  <c r="K170" i="10" s="1"/>
  <c r="W170" i="10"/>
  <c r="X170" i="10" s="1"/>
  <c r="AB170" i="10" s="1"/>
  <c r="AC170" i="10" s="1"/>
  <c r="H169" i="10"/>
  <c r="W169" i="10"/>
  <c r="Z169" i="10" s="1"/>
  <c r="H168" i="10"/>
  <c r="K168" i="10" s="1"/>
  <c r="W168" i="10"/>
  <c r="Z168" i="10" s="1"/>
  <c r="H167" i="10"/>
  <c r="W167" i="10"/>
  <c r="Z167" i="10" s="1"/>
  <c r="H166" i="10"/>
  <c r="K166" i="10" s="1"/>
  <c r="W166" i="10"/>
  <c r="X166" i="10" s="1"/>
  <c r="AB166" i="10" s="1"/>
  <c r="AC166" i="10" s="1"/>
  <c r="H165" i="10"/>
  <c r="W165" i="10"/>
  <c r="Z165" i="10" s="1"/>
  <c r="H164" i="10"/>
  <c r="I164" i="10" s="1"/>
  <c r="M164" i="10" s="1"/>
  <c r="N164" i="10" s="1"/>
  <c r="W164" i="10"/>
  <c r="Z164" i="10" s="1"/>
  <c r="H163" i="10"/>
  <c r="W163" i="10"/>
  <c r="Z163" i="10" s="1"/>
  <c r="H162" i="10"/>
  <c r="K162" i="10" s="1"/>
  <c r="W162" i="10"/>
  <c r="X162" i="10" s="1"/>
  <c r="AB162" i="10" s="1"/>
  <c r="AC162" i="10" s="1"/>
  <c r="H161" i="10"/>
  <c r="W161" i="10"/>
  <c r="X161" i="10" s="1"/>
  <c r="AB161" i="10" s="1"/>
  <c r="AC161" i="10" s="1"/>
  <c r="H160" i="10"/>
  <c r="I160" i="10" s="1"/>
  <c r="M160" i="10" s="1"/>
  <c r="N160" i="10" s="1"/>
  <c r="W160" i="10"/>
  <c r="Z160" i="10" s="1"/>
  <c r="H159" i="10"/>
  <c r="W159" i="10"/>
  <c r="Z159" i="10" s="1"/>
  <c r="H158" i="10"/>
  <c r="I158" i="10" s="1"/>
  <c r="M158" i="10" s="1"/>
  <c r="N158" i="10" s="1"/>
  <c r="W158" i="10"/>
  <c r="X158" i="10" s="1"/>
  <c r="AB158" i="10" s="1"/>
  <c r="AC158" i="10" s="1"/>
  <c r="H157" i="10"/>
  <c r="W157" i="10"/>
  <c r="Z157" i="10" s="1"/>
  <c r="H156" i="10"/>
  <c r="K156" i="10" s="1"/>
  <c r="H155" i="10"/>
  <c r="I155" i="10" s="1"/>
  <c r="M155" i="10" s="1"/>
  <c r="N155" i="10" s="1"/>
  <c r="W145" i="10"/>
  <c r="X145" i="10" s="1"/>
  <c r="W144" i="10"/>
  <c r="X144" i="10" s="1"/>
  <c r="H143" i="10"/>
  <c r="W143" i="10"/>
  <c r="X143" i="10" s="1"/>
  <c r="H142" i="10"/>
  <c r="W142" i="10"/>
  <c r="X142" i="10" s="1"/>
  <c r="H141" i="10"/>
  <c r="W141" i="10"/>
  <c r="H140" i="10"/>
  <c r="W140" i="10"/>
  <c r="X140" i="10" s="1"/>
  <c r="H139" i="10"/>
  <c r="W139" i="10"/>
  <c r="X139" i="10" s="1"/>
  <c r="H138" i="10"/>
  <c r="W138" i="10"/>
  <c r="H137" i="10"/>
  <c r="W137" i="10"/>
  <c r="X137" i="10" s="1"/>
  <c r="Z137" i="10" s="1"/>
  <c r="H136" i="10"/>
  <c r="W136" i="10"/>
  <c r="X136" i="10" s="1"/>
  <c r="Z136" i="10" s="1"/>
  <c r="H135" i="10"/>
  <c r="W135" i="10"/>
  <c r="X135" i="10" s="1"/>
  <c r="Z135" i="10" s="1"/>
  <c r="W133" i="10"/>
  <c r="X133" i="10" s="1"/>
  <c r="Z133" i="10" s="1"/>
  <c r="H133" i="10"/>
  <c r="I133" i="10" s="1"/>
  <c r="W132" i="10"/>
  <c r="X132" i="10" s="1"/>
  <c r="Z132" i="10" s="1"/>
  <c r="H132" i="10"/>
  <c r="K132" i="10" s="1"/>
  <c r="W131" i="10"/>
  <c r="X131" i="10" s="1"/>
  <c r="Z131" i="10" s="1"/>
  <c r="H131" i="10"/>
  <c r="I131" i="10" s="1"/>
  <c r="M131" i="10" s="1"/>
  <c r="N131" i="10" s="1"/>
  <c r="W130" i="10"/>
  <c r="X130" i="10" s="1"/>
  <c r="Z130" i="10" s="1"/>
  <c r="H130" i="10"/>
  <c r="I130" i="10" s="1"/>
  <c r="M130" i="10" s="1"/>
  <c r="N130" i="10" s="1"/>
  <c r="W129" i="10"/>
  <c r="X129" i="10" s="1"/>
  <c r="Z129" i="10" s="1"/>
  <c r="H129" i="10"/>
  <c r="K129" i="10" s="1"/>
  <c r="W128" i="10"/>
  <c r="X128" i="10" s="1"/>
  <c r="Z128" i="10" s="1"/>
  <c r="H128" i="10"/>
  <c r="W127" i="10"/>
  <c r="X127" i="10" s="1"/>
  <c r="Z127" i="10" s="1"/>
  <c r="H127" i="10"/>
  <c r="I127" i="10" s="1"/>
  <c r="M127" i="10" s="1"/>
  <c r="N127" i="10" s="1"/>
  <c r="W126" i="10"/>
  <c r="X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R360" i="7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7" i="2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J276" i="13" l="1"/>
  <c r="L8" i="14"/>
  <c r="L12" i="14" s="1"/>
  <c r="M8" i="14"/>
  <c r="M12" i="14" s="1"/>
  <c r="M133" i="10"/>
  <c r="K133" i="10"/>
  <c r="Z142" i="10"/>
  <c r="AB142" i="10"/>
  <c r="AC142" i="10" s="1"/>
  <c r="AB139" i="10"/>
  <c r="AC139" i="10" s="1"/>
  <c r="Z139" i="10"/>
  <c r="Z143" i="10"/>
  <c r="AB143" i="10"/>
  <c r="AC143" i="10" s="1"/>
  <c r="AB132" i="10"/>
  <c r="AC132" i="10" s="1"/>
  <c r="Z126" i="10"/>
  <c r="AB126" i="10"/>
  <c r="AC126" i="10" s="1"/>
  <c r="AB136" i="10"/>
  <c r="AC136" i="10" s="1"/>
  <c r="AB140" i="10"/>
  <c r="AC140" i="10" s="1"/>
  <c r="Z140" i="10"/>
  <c r="Z144" i="10"/>
  <c r="AB144" i="10"/>
  <c r="AC144" i="10" s="1"/>
  <c r="AB145" i="10"/>
  <c r="AC145" i="10" s="1"/>
  <c r="Z145" i="10"/>
  <c r="AB128" i="10"/>
  <c r="AC128" i="10" s="1"/>
  <c r="I142" i="10"/>
  <c r="K8" i="14"/>
  <c r="K12" i="14" s="1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7" i="18"/>
  <c r="I66" i="11"/>
  <c r="E83" i="13" s="1"/>
  <c r="J87" i="15"/>
  <c r="E203" i="13" s="1"/>
  <c r="J134" i="15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5" i="10"/>
  <c r="AB165" i="10" s="1"/>
  <c r="AC165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X157" i="10"/>
  <c r="AB157" i="10" s="1"/>
  <c r="AC157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K164" i="10"/>
  <c r="X171" i="10"/>
  <c r="AB171" i="10" s="1"/>
  <c r="AC171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G161" i="16"/>
  <c r="K75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I170" i="10"/>
  <c r="M170" i="10" s="1"/>
  <c r="N170" i="10" s="1"/>
  <c r="X173" i="10"/>
  <c r="AB173" i="10" s="1"/>
  <c r="AC173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8" i="10"/>
  <c r="Z161" i="10"/>
  <c r="X169" i="10"/>
  <c r="AB169" i="10" s="1"/>
  <c r="AC169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4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I140" i="10"/>
  <c r="X159" i="10"/>
  <c r="AB159" i="10" s="1"/>
  <c r="AC159" i="10" s="1"/>
  <c r="Z170" i="10"/>
  <c r="K172" i="10"/>
  <c r="X175" i="10"/>
  <c r="AB175" i="10" s="1"/>
  <c r="AC175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K131" i="10"/>
  <c r="K158" i="10"/>
  <c r="K160" i="10"/>
  <c r="Z166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S59" i="8"/>
  <c r="E172" i="13" s="1"/>
  <c r="U89" i="6"/>
  <c r="E291" i="13" s="1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1" i="10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K155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U149" i="18"/>
  <c r="E299" i="13" s="1"/>
  <c r="U84" i="19"/>
  <c r="E179" i="13" s="1"/>
  <c r="P161" i="16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Z162" i="10"/>
  <c r="X167" i="10"/>
  <c r="AB167" i="10" s="1"/>
  <c r="AC167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J131" i="9"/>
  <c r="I133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9" i="10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I143" i="10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I135" i="10"/>
  <c r="H145" i="10"/>
  <c r="H146" i="10" s="1"/>
  <c r="X163" i="10"/>
  <c r="AB163" i="10" s="1"/>
  <c r="AC163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I171" i="11"/>
  <c r="E266" i="13" s="1"/>
  <c r="U177" i="18"/>
  <c r="W147" i="10"/>
  <c r="W148" i="10" s="1"/>
  <c r="I141" i="10"/>
  <c r="K159" i="10"/>
  <c r="I159" i="10"/>
  <c r="M159" i="10" s="1"/>
  <c r="N159" i="10" s="1"/>
  <c r="U112" i="17"/>
  <c r="E241" i="13" s="1"/>
  <c r="P102" i="16"/>
  <c r="E224" i="13" s="1"/>
  <c r="I137" i="10"/>
  <c r="W177" i="10"/>
  <c r="W178" i="10" s="1"/>
  <c r="K169" i="10"/>
  <c r="I169" i="10"/>
  <c r="M169" i="10" s="1"/>
  <c r="N169" i="10" s="1"/>
  <c r="J140" i="17"/>
  <c r="E271" i="13" s="1"/>
  <c r="X138" i="10"/>
  <c r="X160" i="10"/>
  <c r="AB160" i="10" s="1"/>
  <c r="AC160" i="10" s="1"/>
  <c r="X164" i="10"/>
  <c r="AB164" i="10" s="1"/>
  <c r="AC164" i="10" s="1"/>
  <c r="X168" i="10"/>
  <c r="AB168" i="10" s="1"/>
  <c r="AC168" i="10" s="1"/>
  <c r="X172" i="10"/>
  <c r="AB172" i="10" s="1"/>
  <c r="AC172" i="10" s="1"/>
  <c r="Z138" i="10" l="1"/>
  <c r="AB138" i="10"/>
  <c r="AC138" i="10" s="1"/>
  <c r="M142" i="10"/>
  <c r="N142" i="10" s="1"/>
  <c r="K142" i="10"/>
  <c r="AB131" i="10"/>
  <c r="AC131" i="10" s="1"/>
  <c r="M141" i="10"/>
  <c r="N141" i="10" s="1"/>
  <c r="K141" i="10"/>
  <c r="K143" i="10"/>
  <c r="M143" i="10"/>
  <c r="N143" i="10" s="1"/>
  <c r="AB127" i="10"/>
  <c r="AC127" i="10" s="1"/>
  <c r="K138" i="10"/>
  <c r="M138" i="10"/>
  <c r="N138" i="10" s="1"/>
  <c r="Z141" i="10"/>
  <c r="AB141" i="10"/>
  <c r="AC141" i="10" s="1"/>
  <c r="M125" i="10"/>
  <c r="AB130" i="10"/>
  <c r="AC130" i="10" s="1"/>
  <c r="K137" i="10"/>
  <c r="M137" i="10"/>
  <c r="N137" i="10" s="1"/>
  <c r="K139" i="10"/>
  <c r="M139" i="10"/>
  <c r="N139" i="10" s="1"/>
  <c r="AB129" i="10"/>
  <c r="AC129" i="10" s="1"/>
  <c r="K140" i="10"/>
  <c r="M140" i="10"/>
  <c r="N140" i="10" s="1"/>
  <c r="M135" i="10"/>
  <c r="N135" i="10" s="1"/>
  <c r="K135" i="10"/>
  <c r="K136" i="10"/>
  <c r="M136" i="10"/>
  <c r="N136" i="10" s="1"/>
  <c r="AB135" i="10"/>
  <c r="AC135" i="10" s="1"/>
  <c r="AB133" i="10"/>
  <c r="AC133" i="10" s="1"/>
  <c r="AB137" i="10"/>
  <c r="AC137" i="10" s="1"/>
  <c r="N133" i="10"/>
  <c r="E112" i="13"/>
  <c r="Z177" i="10"/>
  <c r="AA179" i="10" s="1"/>
  <c r="AC177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Z24" i="10"/>
  <c r="AA26" i="10" s="1"/>
  <c r="E52" i="13" s="1"/>
  <c r="E63" i="13" s="1"/>
  <c r="D3" i="14" s="1"/>
  <c r="D6" i="14" s="1"/>
  <c r="D15" i="14" s="1"/>
  <c r="K145" i="10" l="1"/>
  <c r="L147" i="10" s="1"/>
  <c r="AC147" i="10"/>
  <c r="Z147" i="10"/>
  <c r="AA149" i="10" s="1"/>
  <c r="E296" i="13" s="1"/>
  <c r="M145" i="10"/>
  <c r="N125" i="10"/>
  <c r="N145" i="10" s="1"/>
  <c r="E265" i="13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E277" i="13" l="1"/>
  <c r="K3" i="14" s="1"/>
  <c r="K6" i="14" s="1"/>
  <c r="K15" i="14" s="1"/>
  <c r="E308" i="13"/>
  <c r="L3" i="14" s="1"/>
  <c r="L6" i="14" s="1"/>
  <c r="L15" i="14" s="1"/>
  <c r="M3" i="14"/>
  <c r="M6" i="14" s="1"/>
  <c r="O15" i="14" l="1"/>
  <c r="AA81" i="7"/>
</calcChain>
</file>

<file path=xl/sharedStrings.xml><?xml version="1.0" encoding="utf-8"?>
<sst xmlns="http://schemas.openxmlformats.org/spreadsheetml/2006/main" count="12594" uniqueCount="1045">
  <si>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</si>
  <si>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</si>
  <si>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</si>
  <si>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</si>
  <si>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</si>
  <si>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</si>
  <si>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</si>
  <si>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</si>
  <si>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</si>
  <si>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</si>
  <si>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</si>
  <si>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</si>
  <si>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</si>
  <si>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</si>
  <si>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</si>
  <si>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</si>
  <si>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</si>
  <si>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</si>
  <si>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</si>
  <si>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</si>
  <si>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</si>
  <si>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</si>
  <si>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</si>
  <si>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</si>
  <si>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</si>
  <si>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</si>
  <si>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</si>
  <si>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</si>
  <si>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</si>
  <si>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</si>
  <si>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</si>
  <si>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</si>
  <si>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</si>
  <si>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</si>
  <si>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</si>
  <si>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</si>
  <si>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</si>
  <si>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</si>
  <si>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</si>
  <si>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</si>
  <si>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</si>
  <si>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</si>
  <si>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</si>
  <si>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</si>
  <si>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</si>
  <si>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</si>
  <si>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</si>
  <si>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</si>
  <si>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</si>
  <si>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</si>
  <si>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</si>
  <si>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</si>
  <si>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</si>
  <si>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</si>
  <si>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</si>
  <si>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</si>
  <si>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</si>
  <si>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</si>
  <si>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</si>
  <si>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</si>
  <si>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</si>
  <si>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</si>
  <si>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</si>
  <si>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</si>
  <si>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</si>
  <si>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</si>
  <si>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</si>
  <si>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</si>
  <si>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</si>
  <si>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</si>
  <si>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</si>
  <si>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</si>
  <si>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</si>
  <si>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</si>
  <si>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</si>
  <si>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</si>
  <si>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</si>
  <si>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</si>
  <si>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</si>
  <si>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</si>
  <si>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</si>
  <si>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</si>
  <si>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</si>
  <si>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</si>
  <si>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</si>
  <si>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</si>
  <si>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</si>
  <si>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</si>
  <si>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</si>
  <si>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</si>
  <si>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</si>
  <si>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</si>
  <si>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</si>
  <si>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</si>
  <si>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</si>
  <si>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</si>
  <si>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</si>
  <si>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</si>
  <si>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</si>
  <si>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</si>
  <si>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</si>
  <si>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</si>
  <si>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</si>
  <si>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</si>
  <si>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</si>
  <si>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</si>
  <si>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</si>
  <si>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</si>
  <si>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</si>
  <si>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</si>
  <si>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</si>
  <si>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</si>
  <si>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</si>
  <si>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</si>
  <si>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</si>
  <si>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</si>
  <si>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</si>
  <si>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</si>
  <si>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</si>
  <si>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</si>
  <si>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</si>
  <si>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</si>
  <si>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</si>
  <si>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</si>
  <si>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</si>
  <si>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</si>
  <si>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</si>
  <si>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</si>
  <si>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</si>
  <si>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</si>
  <si>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</si>
  <si>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</si>
  <si>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</si>
  <si>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</si>
  <si>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</si>
  <si>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</si>
  <si>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</si>
  <si>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</si>
  <si>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</si>
  <si>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</si>
  <si>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</si>
  <si>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</si>
  <si>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</si>
  <si>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</si>
  <si>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</si>
  <si>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</si>
  <si>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</si>
  <si>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</si>
  <si>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</si>
  <si>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</si>
  <si>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</si>
  <si>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</si>
  <si>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</si>
  <si>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</si>
  <si>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</si>
  <si>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</si>
  <si>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</si>
  <si>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</si>
  <si>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</si>
  <si>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</si>
  <si>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</si>
  <si>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</si>
  <si>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</si>
  <si>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</si>
  <si>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</si>
  <si>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</si>
  <si>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</si>
  <si>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</si>
  <si>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</si>
  <si>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</si>
  <si>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</si>
  <si>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</si>
  <si>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</si>
  <si>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</si>
  <si>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</si>
  <si>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</si>
  <si>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</si>
  <si>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</si>
  <si>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</si>
  <si>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</si>
  <si>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</si>
  <si>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</si>
  <si>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</si>
  <si>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</si>
  <si>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</si>
  <si>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</si>
  <si>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</si>
  <si>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</si>
  <si>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</si>
  <si>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</si>
  <si>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</si>
  <si>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</si>
  <si>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</si>
  <si>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</si>
  <si>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</si>
  <si>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</si>
  <si>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</si>
  <si>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</si>
  <si>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</si>
  <si>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</si>
  <si>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</si>
  <si>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</si>
  <si>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</si>
  <si>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</si>
  <si>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</si>
  <si>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</si>
  <si>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</si>
  <si>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</si>
  <si>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</si>
  <si>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</si>
  <si>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</si>
  <si>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</si>
  <si>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</si>
  <si>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</si>
  <si>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</si>
  <si>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</si>
  <si>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</si>
  <si>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</si>
  <si>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</si>
  <si>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</si>
  <si>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</si>
  <si>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</si>
  <si>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</si>
  <si>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</si>
  <si>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</si>
  <si>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</si>
  <si>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</si>
  <si>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</si>
  <si>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</si>
  <si>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</si>
  <si>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</si>
  <si>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</si>
  <si>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</si>
  <si>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</si>
  <si>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</si>
  <si>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</si>
  <si>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</si>
  <si>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</si>
  <si>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</si>
  <si>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</si>
  <si>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</si>
  <si>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</si>
  <si>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</si>
  <si>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</si>
  <si>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</si>
  <si>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</si>
  <si>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</si>
  <si>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</si>
  <si>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</si>
  <si>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</si>
  <si>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</si>
  <si>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</si>
  <si>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</si>
  <si>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</si>
  <si>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</si>
  <si>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</si>
  <si>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</si>
  <si>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</si>
  <si>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</si>
  <si>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</si>
  <si>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</si>
  <si>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</si>
  <si>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</si>
  <si>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</si>
  <si>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</si>
  <si>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</si>
  <si>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</si>
  <si>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</si>
  <si>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</si>
  <si>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</si>
  <si>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</si>
  <si>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</si>
  <si>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</si>
  <si>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</si>
  <si>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</si>
  <si>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</si>
  <si>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</si>
  <si>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</si>
  <si>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</si>
  <si>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</si>
  <si>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</si>
  <si>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</si>
  <si>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</si>
  <si>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</si>
  <si>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</si>
  <si>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</si>
  <si>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</si>
  <si>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</si>
  <si>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</si>
  <si>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</si>
  <si>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</si>
  <si>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</si>
  <si>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</si>
  <si>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</si>
  <si>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</si>
  <si>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</si>
  <si>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</si>
  <si>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</si>
  <si>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</si>
  <si>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</si>
  <si>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</si>
  <si>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</si>
  <si>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</si>
  <si>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</si>
  <si>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</si>
  <si>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</si>
  <si>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</si>
  <si>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</si>
  <si>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</si>
  <si>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</si>
  <si>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</si>
  <si>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</si>
  <si>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</si>
  <si>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</si>
  <si>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</si>
  <si>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</si>
  <si>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</si>
  <si>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</si>
  <si>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</si>
  <si>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</si>
  <si>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</si>
  <si>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</si>
  <si>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</si>
  <si>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</si>
  <si>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</si>
  <si>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</si>
  <si>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</si>
  <si>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</si>
  <si>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</si>
  <si>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</si>
  <si>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</si>
  <si>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</si>
  <si>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</si>
  <si>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</si>
  <si>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</si>
  <si>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</si>
  <si>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</si>
  <si>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</si>
  <si>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</si>
  <si>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</si>
  <si>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</si>
  <si>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</si>
  <si>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</si>
  <si>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</si>
  <si>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</si>
  <si>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</si>
  <si>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</si>
  <si>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</si>
  <si>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</si>
  <si>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</si>
  <si>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</si>
  <si>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</si>
  <si>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</si>
  <si>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</si>
  <si>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</si>
  <si>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</si>
  <si>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</si>
  <si>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</si>
  <si>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</si>
  <si>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</si>
  <si>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</si>
  <si>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</si>
  <si>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</si>
  <si>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</si>
  <si>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</si>
  <si>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</si>
  <si>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</si>
  <si>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</si>
  <si>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</si>
  <si>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</si>
  <si>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</si>
  <si>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</si>
  <si>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</si>
  <si>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</si>
  <si>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</si>
  <si>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</si>
  <si>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</si>
  <si>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</si>
  <si>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</si>
  <si>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</si>
  <si>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</si>
  <si>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</si>
  <si>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</si>
  <si>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</si>
  <si>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</si>
  <si>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</si>
  <si>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</si>
  <si>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</si>
  <si>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</si>
  <si>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</si>
  <si>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</si>
  <si>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</si>
  <si>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</si>
  <si>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</si>
  <si>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</si>
  <si>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</si>
  <si>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</si>
  <si>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</si>
  <si>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</si>
  <si>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</si>
  <si>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</si>
  <si>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</si>
  <si>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</si>
  <si>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</si>
  <si>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</si>
  <si>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</si>
  <si>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</si>
  <si>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</si>
  <si>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</si>
  <si>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</si>
  <si>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</si>
  <si>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</si>
  <si>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</si>
  <si>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</si>
  <si>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</si>
  <si>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</si>
  <si>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</si>
  <si>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</si>
  <si>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</si>
  <si>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</si>
  <si>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</si>
  <si>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</si>
  <si>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</si>
  <si>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</si>
  <si>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</si>
  <si>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</si>
  <si>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</si>
  <si>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</si>
  <si>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</si>
  <si>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</si>
  <si>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</si>
  <si>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</si>
  <si>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</si>
  <si>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</si>
  <si>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</si>
  <si>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</si>
  <si>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</si>
  <si>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</si>
  <si>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</si>
  <si>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</si>
  <si>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</si>
  <si>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</si>
  <si>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</si>
  <si>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</si>
  <si>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</si>
  <si>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</si>
  <si>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</si>
  <si>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</si>
  <si>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</si>
  <si>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</si>
  <si>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</si>
  <si>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</si>
  <si>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</si>
  <si>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</si>
  <si>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</si>
  <si>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</si>
  <si>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</si>
  <si>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</si>
  <si>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</si>
  <si>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</si>
  <si>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</si>
  <si>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</si>
  <si>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</si>
  <si>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</si>
  <si>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</si>
  <si>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</si>
  <si>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</si>
  <si>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</si>
  <si>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</si>
  <si>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</si>
  <si>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</si>
  <si>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</si>
  <si>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</si>
  <si>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</si>
  <si>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</si>
  <si>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</si>
  <si>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</si>
  <si>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</si>
  <si>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</si>
  <si>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</si>
  <si>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</si>
  <si>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</si>
  <si>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</si>
  <si>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</si>
  <si>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</si>
  <si>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</si>
  <si>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</si>
  <si>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</si>
  <si>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</si>
  <si>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</si>
  <si>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</si>
  <si>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</si>
  <si>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</si>
  <si>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</si>
  <si>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</si>
  <si>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</si>
  <si>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</si>
  <si>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</si>
  <si>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</si>
  <si>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</si>
  <si>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</si>
  <si>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</si>
  <si>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</si>
  <si>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</si>
  <si>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</si>
  <si>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</si>
  <si>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</si>
  <si>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</si>
  <si>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</si>
  <si>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</si>
  <si>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</si>
  <si>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</si>
  <si>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</si>
  <si>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</si>
  <si>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</si>
  <si>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</si>
  <si>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</si>
  <si>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</si>
  <si>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</si>
  <si>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</si>
  <si>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</si>
  <si>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</si>
  <si>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</si>
  <si>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</si>
  <si>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</si>
  <si>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</si>
  <si>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</si>
  <si>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</si>
  <si>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</si>
  <si>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</si>
  <si>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</si>
  <si>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</si>
  <si>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</si>
  <si>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</si>
  <si>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</si>
  <si>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</si>
  <si>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</si>
  <si>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</si>
  <si>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</si>
  <si>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</si>
  <si>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</si>
  <si>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</si>
  <si>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</si>
  <si>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</si>
  <si>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</si>
  <si>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</si>
  <si>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</si>
  <si>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</si>
  <si>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</si>
  <si>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</si>
  <si>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</si>
  <si>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</si>
  <si>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</si>
  <si>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</si>
  <si>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</si>
  <si>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</si>
  <si>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</si>
  <si>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</si>
  <si>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</si>
  <si>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</si>
  <si>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</si>
  <si>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</si>
  <si>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</si>
  <si>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</si>
  <si>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</si>
  <si>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</si>
  <si>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</si>
  <si>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</si>
  <si>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</si>
  <si>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</si>
  <si>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</si>
  <si>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</si>
  <si>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</si>
  <si>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</si>
  <si>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</si>
  <si>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</si>
  <si>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</si>
  <si>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</si>
  <si>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</si>
  <si>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</si>
  <si>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</si>
  <si>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</si>
  <si>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</si>
  <si>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</si>
  <si>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</si>
  <si>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</si>
  <si>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</si>
  <si>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</si>
  <si>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</si>
  <si>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</si>
  <si>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</si>
  <si>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</si>
  <si>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</si>
  <si>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</si>
  <si>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</si>
  <si>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</si>
  <si>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</si>
  <si>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</si>
  <si>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</si>
  <si>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</si>
  <si>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</si>
  <si>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</si>
  <si>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</si>
  <si>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</si>
  <si>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</si>
  <si>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</si>
  <si>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</si>
  <si>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</si>
  <si>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</si>
  <si>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</si>
  <si>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</si>
  <si>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</si>
  <si>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</si>
  <si>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</si>
  <si>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</si>
  <si>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</si>
  <si>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</si>
  <si>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</si>
  <si>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</si>
  <si>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</si>
  <si>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</si>
  <si>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</si>
  <si>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</si>
  <si>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</si>
  <si>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</si>
  <si>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</si>
  <si>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</si>
  <si>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</si>
  <si>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</si>
  <si>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</si>
  <si>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</si>
  <si>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</si>
  <si>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</si>
  <si>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</si>
  <si>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</si>
  <si>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</si>
  <si>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</si>
  <si>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</si>
  <si>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</si>
  <si>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</si>
  <si>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</si>
  <si>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</si>
  <si>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</si>
  <si>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</si>
  <si>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</si>
  <si>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</si>
  <si>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</si>
  <si>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</si>
  <si>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</si>
  <si>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</si>
  <si>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</si>
  <si>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</si>
  <si>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</si>
  <si>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</si>
  <si>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</si>
  <si>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</si>
  <si>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</si>
  <si>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</si>
  <si>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</si>
  <si>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</si>
  <si>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</si>
  <si>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</si>
  <si>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</si>
  <si>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</si>
  <si>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</si>
  <si>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</si>
  <si>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</si>
  <si>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</si>
  <si>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</si>
  <si>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</si>
  <si>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</si>
  <si>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</si>
  <si>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</si>
  <si>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</si>
  <si>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</si>
  <si>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</si>
  <si>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</si>
  <si>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</si>
  <si>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</si>
  <si>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</si>
  <si>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</si>
  <si>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</si>
  <si>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</si>
  <si>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</si>
  <si>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</si>
  <si>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</si>
  <si>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</si>
  <si>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</si>
  <si>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</si>
  <si>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</si>
  <si>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</si>
  <si>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</si>
  <si>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</si>
  <si>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</si>
  <si>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</si>
  <si>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</si>
  <si>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</si>
  <si>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</si>
  <si>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</si>
  <si>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</si>
  <si>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</si>
  <si>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</si>
  <si>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</si>
  <si>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</si>
  <si>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</si>
  <si>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</si>
  <si>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</si>
  <si>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</si>
  <si>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</si>
  <si>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</si>
  <si>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</si>
  <si>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</si>
  <si>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</si>
  <si>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</si>
  <si>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</si>
  <si>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</si>
  <si>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</si>
  <si>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</si>
  <si>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</si>
  <si>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</si>
  <si>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</si>
  <si>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</si>
  <si>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</si>
  <si>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</si>
  <si>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</si>
  <si>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</si>
  <si>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</si>
  <si>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</si>
  <si>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</si>
  <si>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</si>
  <si>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</si>
  <si>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</si>
  <si>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</si>
  <si>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</si>
  <si>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</si>
  <si>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</si>
  <si>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</si>
  <si>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</si>
  <si>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</si>
  <si>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</si>
  <si>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</si>
  <si>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</si>
  <si>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</si>
  <si>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</si>
  <si>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</si>
  <si>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</si>
  <si>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</si>
  <si>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</si>
  <si>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</si>
  <si>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</si>
  <si>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</si>
  <si>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</si>
  <si>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</si>
  <si>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</si>
  <si>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</si>
  <si>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</si>
  <si>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</si>
  <si>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</si>
  <si>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</si>
  <si>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</si>
  <si>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</si>
  <si>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</si>
  <si>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</si>
  <si>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</si>
  <si>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</si>
  <si>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</si>
  <si>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</si>
  <si>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</si>
  <si>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</si>
  <si>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</si>
  <si>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</si>
  <si>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</si>
  <si>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</si>
  <si>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</si>
  <si>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</si>
  <si>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</si>
  <si>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</si>
  <si>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</si>
  <si>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</si>
  <si>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</si>
  <si>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</si>
  <si>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</si>
  <si>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</si>
  <si>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</si>
  <si>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</si>
  <si>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</si>
  <si>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</si>
  <si>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</si>
  <si>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</si>
  <si>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</si>
  <si>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</si>
  <si>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</si>
  <si>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</si>
  <si>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</si>
  <si>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</si>
  <si>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</si>
  <si>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</si>
  <si>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</si>
  <si>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</si>
  <si>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</si>
  <si>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</si>
  <si>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</si>
  <si>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</si>
  <si>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</si>
  <si>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</si>
  <si>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</si>
  <si>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</si>
  <si>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</si>
  <si>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</si>
  <si>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</si>
  <si>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</si>
  <si>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</si>
  <si>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</si>
  <si>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</si>
  <si>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</si>
  <si>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</si>
  <si>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</si>
  <si>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</si>
  <si>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</si>
  <si>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</si>
  <si>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</si>
  <si>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</si>
  <si>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</si>
  <si>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</si>
  <si>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</si>
  <si>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</si>
  <si>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</si>
  <si>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</si>
  <si>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</si>
  <si>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</si>
  <si>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</si>
  <si>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</si>
  <si>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</si>
  <si>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</si>
  <si>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</si>
  <si>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</si>
  <si>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</si>
  <si>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</si>
  <si>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</si>
  <si>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</si>
  <si>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</si>
  <si>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</si>
  <si>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</si>
  <si>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</si>
  <si>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</si>
  <si>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</si>
  <si>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</si>
  <si>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</si>
  <si>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</si>
  <si>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</si>
  <si>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</si>
  <si>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</si>
  <si>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</si>
  <si>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</si>
  <si>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</si>
  <si>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</si>
  <si>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</si>
  <si>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</si>
  <si>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</si>
  <si>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</si>
  <si>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</si>
  <si>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</si>
  <si>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</si>
  <si>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</si>
  <si>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</si>
  <si>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</si>
  <si>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</si>
  <si>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</si>
  <si>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</si>
  <si>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</si>
  <si>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</si>
  <si>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</si>
  <si>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</si>
  <si>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</si>
  <si>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</si>
  <si>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</si>
  <si>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</si>
  <si>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</si>
  <si>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</si>
  <si>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</si>
  <si>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</si>
  <si>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</si>
  <si>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</si>
  <si>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</si>
  <si>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</si>
  <si>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</si>
  <si>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</si>
  <si>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</si>
  <si>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</si>
  <si>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</si>
  <si>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</si>
  <si>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</si>
  <si>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</si>
  <si>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</si>
  <si>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</si>
  <si>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</si>
  <si>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</si>
  <si>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</si>
  <si>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</si>
  <si>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</si>
  <si>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</si>
  <si>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</si>
  <si>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</si>
  <si>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</si>
  <si>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</si>
  <si>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</si>
  <si>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</si>
  <si>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</si>
  <si>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</si>
  <si>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</si>
  <si>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</si>
  <si>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</si>
  <si>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</si>
  <si>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</si>
  <si>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</si>
  <si>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</si>
  <si>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</si>
  <si>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</si>
  <si>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</si>
  <si>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</si>
  <si>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</si>
  <si>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</si>
  <si>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</si>
  <si>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</si>
  <si>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</si>
  <si>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</si>
  <si>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</si>
  <si>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</si>
  <si>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</si>
  <si>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</si>
  <si>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</si>
  <si>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</si>
  <si>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</si>
  <si>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</si>
  <si>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</si>
  <si>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</si>
  <si>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</si>
  <si>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</si>
  <si>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</si>
  <si>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</si>
  <si>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</si>
  <si>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</si>
  <si>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</si>
  <si>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</si>
  <si>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</si>
  <si>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</si>
  <si>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</si>
  <si>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</si>
  <si>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</si>
  <si>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</si>
  <si>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</si>
  <si>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</si>
  <si>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</si>
  <si>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</si>
  <si>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</si>
  <si>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</si>
  <si>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</si>
  <si>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</si>
  <si>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</si>
  <si>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</si>
  <si>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</si>
  <si>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</si>
  <si>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</si>
  <si>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</si>
  <si>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</si>
  <si>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</si>
  <si>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</si>
  <si>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</si>
  <si>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</si>
  <si>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>STO DOMIGO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</si>
  <si>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</si>
  <si>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</si>
  <si>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</si>
  <si>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</si>
  <si>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</si>
  <si>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</si>
  <si>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</si>
  <si>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</si>
  <si>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</si>
  <si>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</si>
  <si>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</si>
  <si>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</si>
  <si>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</si>
  <si>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</si>
  <si>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</si>
  <si>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</si>
  <si>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</si>
  <si>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</si>
  <si>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</si>
  <si>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</si>
  <si>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</si>
  <si>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</si>
  <si>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</si>
  <si>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</si>
  <si>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</si>
  <si>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</si>
  <si>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</si>
  <si>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</si>
  <si>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</si>
  <si>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</si>
  <si>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</si>
  <si>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</si>
  <si>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</si>
  <si>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</si>
  <si>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</si>
  <si>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</si>
  <si>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</si>
  <si>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</si>
  <si>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</si>
  <si>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</si>
  <si>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</si>
  <si>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</si>
  <si>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</si>
  <si>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</si>
  <si>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</si>
  <si>
    <t>ganga</t>
  </si>
  <si>
    <t xml:space="preserve">PAGO DE MAESTRO </t>
  </si>
  <si>
    <t xml:space="preserve">PAGO MENSUAL CRISTIAN ABRIL </t>
  </si>
  <si>
    <t xml:space="preserve">PAGO MENSUAL MABELL MECIAS </t>
  </si>
  <si>
    <t xml:space="preserve">PAGOS MATERIALES </t>
  </si>
  <si>
    <t xml:space="preserve">FERRETERIA </t>
  </si>
  <si>
    <t>INTERAGUA</t>
  </si>
  <si>
    <t>KAREN IDROVO</t>
  </si>
  <si>
    <t xml:space="preserve">PAGO CRISTIAN ABRIL </t>
  </si>
  <si>
    <t xml:space="preserve">NOVIEMBRE </t>
  </si>
  <si>
    <t>ROSADO GYE</t>
  </si>
  <si>
    <t xml:space="preserve">MARCELO JARAMILLO </t>
  </si>
  <si>
    <t>QAA 1688</t>
  </si>
  <si>
    <t xml:space="preserve">JAIME PAREDES </t>
  </si>
  <si>
    <t xml:space="preserve">PAC </t>
  </si>
  <si>
    <t xml:space="preserve">QUITO </t>
  </si>
  <si>
    <t>LOJA</t>
  </si>
  <si>
    <t>DIPOR</t>
  </si>
  <si>
    <t>PAGO POR LOTE PEQUEÑO</t>
  </si>
  <si>
    <t>PAGO POR ARREGLO Y LUZ</t>
  </si>
  <si>
    <t>ENVIODE SOBRES</t>
  </si>
  <si>
    <t>janeth changoluisa</t>
  </si>
  <si>
    <t>PBJ</t>
  </si>
  <si>
    <t>STO DIMINGO</t>
  </si>
  <si>
    <t>VENTANA OFICINA</t>
  </si>
  <si>
    <t>INTERNO GY</t>
  </si>
  <si>
    <t>ALFREDO SANDOBAL</t>
  </si>
  <si>
    <t xml:space="preserve">EMBAPRES </t>
  </si>
  <si>
    <t xml:space="preserve">LUIS QUITO FERRETERIA </t>
  </si>
  <si>
    <t xml:space="preserve">RELLENO MATERIAL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</si>
</sst>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58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164" fontId="0" fillId="50" borderId="1" xfId="1" applyFont="1" applyFill="1" applyBorder="1"/>
    <xf numFmtId="16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16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0" fillId="52" borderId="1" xfId="0" applyFill="1" applyBorder="1"/>
    <xf numFmtId="165" fontId="2" fillId="0" borderId="0" xfId="0" applyNumberFormat="1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27" borderId="1" xfId="1" applyNumberFormat="1" applyFont="1" applyFill="1" applyBorder="1"/>
    <xf numFmtId="0" fontId="0" fillId="26" borderId="1" xfId="0" applyNumberFormat="1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5" fillId="6" borderId="10" xfId="0" applyNumberFormat="1" applyFont="1" applyFill="1" applyBorder="1" applyAlignment="1">
      <alignment horizontal="center"/>
    </xf>
    <xf numFmtId="164" fontId="5" fillId="6" borderId="9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 refreshError="1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 refreshError="1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294" zoomScaleNormal="100" workbookViewId="0">
      <selection activeCell="A304" sqref="A304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09" t="s">
        <v>24</v>
      </c>
      <c r="E1" s="309"/>
      <c r="F1" s="309"/>
      <c r="G1" s="309"/>
      <c r="H1" s="2"/>
      <c r="I1" s="2"/>
      <c r="M1" s="1"/>
      <c r="N1" s="2"/>
      <c r="O1" s="2"/>
      <c r="P1" s="309" t="s">
        <v>87</v>
      </c>
      <c r="Q1" s="309"/>
      <c r="R1" s="309"/>
      <c r="S1" s="309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10" t="s">
        <v>18</v>
      </c>
      <c r="G55" s="310"/>
      <c r="H55" s="310"/>
      <c r="I55" s="310"/>
      <c r="J55" s="307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08"/>
      <c r="K56" s="8"/>
      <c r="M56" s="8"/>
      <c r="N56" s="8"/>
      <c r="O56" s="8"/>
      <c r="P56" s="8"/>
      <c r="Q56" s="8"/>
      <c r="R56" s="310" t="s">
        <v>18</v>
      </c>
      <c r="S56" s="310"/>
      <c r="T56" s="310"/>
      <c r="U56" s="310"/>
      <c r="V56" s="307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08"/>
      <c r="W57" s="8"/>
    </row>
    <row r="63" spans="1:23" ht="28.5" x14ac:dyDescent="0.45">
      <c r="A63" s="1"/>
      <c r="B63" s="2"/>
      <c r="C63" s="2"/>
      <c r="D63" s="309" t="s">
        <v>88</v>
      </c>
      <c r="E63" s="309"/>
      <c r="F63" s="309"/>
      <c r="G63" s="309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09" t="s">
        <v>89</v>
      </c>
      <c r="Q64" s="309"/>
      <c r="R64" s="309"/>
      <c r="S64" s="309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10" t="s">
        <v>18</v>
      </c>
      <c r="G117" s="310"/>
      <c r="H117" s="310"/>
      <c r="I117" s="310"/>
      <c r="J117" s="307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08"/>
      <c r="K118" s="8"/>
      <c r="M118" s="8"/>
      <c r="N118" s="8"/>
      <c r="O118" s="8"/>
      <c r="P118" s="8"/>
      <c r="Q118" s="8"/>
      <c r="R118" s="310" t="s">
        <v>18</v>
      </c>
      <c r="S118" s="310"/>
      <c r="T118" s="310"/>
      <c r="U118" s="310"/>
      <c r="V118" s="307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08"/>
      <c r="W119" s="8"/>
    </row>
    <row r="122" spans="1:36" ht="28.5" x14ac:dyDescent="0.45">
      <c r="A122" s="1"/>
      <c r="B122" s="2"/>
      <c r="C122" s="2"/>
      <c r="D122" s="309" t="s">
        <v>90</v>
      </c>
      <c r="E122" s="309"/>
      <c r="F122" s="309"/>
      <c r="G122" s="309"/>
      <c r="H122" s="2"/>
      <c r="I122" s="2"/>
      <c r="M122" s="1"/>
      <c r="N122" s="2"/>
      <c r="O122" s="2"/>
      <c r="P122" s="309" t="s">
        <v>91</v>
      </c>
      <c r="Q122" s="309"/>
      <c r="R122" s="309"/>
      <c r="S122" s="309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10" t="s">
        <v>18</v>
      </c>
      <c r="G175" s="310"/>
      <c r="H175" s="310"/>
      <c r="I175" s="310"/>
      <c r="J175" s="307">
        <f>I173-K172</f>
        <v>464.51000000000022</v>
      </c>
      <c r="K175" s="8"/>
      <c r="M175" s="8"/>
      <c r="N175" s="8"/>
      <c r="O175" s="8"/>
      <c r="P175" s="8"/>
      <c r="Q175" s="8"/>
      <c r="R175" s="310" t="s">
        <v>18</v>
      </c>
      <c r="S175" s="310"/>
      <c r="T175" s="310"/>
      <c r="U175" s="310"/>
      <c r="V175" s="307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08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08"/>
      <c r="W176" s="8"/>
    </row>
    <row r="180" spans="1:23" ht="28.5" x14ac:dyDescent="0.45">
      <c r="A180" s="1"/>
      <c r="B180" s="2"/>
      <c r="C180" s="2"/>
      <c r="D180" s="309" t="s">
        <v>92</v>
      </c>
      <c r="E180" s="309"/>
      <c r="F180" s="309"/>
      <c r="G180" s="309"/>
      <c r="H180" s="2"/>
      <c r="I180" s="2"/>
      <c r="M180" s="1"/>
      <c r="N180" s="2"/>
      <c r="O180" s="2"/>
      <c r="P180" s="309" t="s">
        <v>93</v>
      </c>
      <c r="Q180" s="309"/>
      <c r="R180" s="309"/>
      <c r="S180" s="309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10" t="s">
        <v>18</v>
      </c>
      <c r="G234" s="310"/>
      <c r="H234" s="310"/>
      <c r="I234" s="310"/>
      <c r="J234" s="307">
        <f>I232-K231</f>
        <v>183.42999999999984</v>
      </c>
      <c r="K234" s="8"/>
      <c r="M234" s="8"/>
      <c r="N234" s="8"/>
      <c r="O234" s="8"/>
      <c r="P234" s="8"/>
      <c r="Q234" s="8"/>
      <c r="R234" s="310" t="s">
        <v>18</v>
      </c>
      <c r="S234" s="310"/>
      <c r="T234" s="310"/>
      <c r="U234" s="310"/>
      <c r="V234" s="307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08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08"/>
      <c r="W235" s="8"/>
    </row>
    <row r="241" spans="1:23" ht="28.5" x14ac:dyDescent="0.45">
      <c r="A241" s="1"/>
      <c r="B241" s="2"/>
      <c r="C241" s="2"/>
      <c r="D241" s="309" t="s">
        <v>94</v>
      </c>
      <c r="E241" s="309"/>
      <c r="F241" s="309"/>
      <c r="G241" s="309"/>
      <c r="H241" s="2"/>
      <c r="I241" s="2"/>
      <c r="M241" s="1"/>
      <c r="N241" s="2"/>
      <c r="O241" s="2"/>
      <c r="P241" s="309" t="s">
        <v>95</v>
      </c>
      <c r="Q241" s="309"/>
      <c r="R241" s="309"/>
      <c r="S241" s="309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1006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10" t="s">
        <v>18</v>
      </c>
      <c r="G295" s="310"/>
      <c r="H295" s="310"/>
      <c r="I295" s="310"/>
      <c r="J295" s="307">
        <f>I293-K292</f>
        <v>40.949999999999989</v>
      </c>
      <c r="K295" s="8"/>
      <c r="M295" s="8"/>
      <c r="N295" s="8"/>
      <c r="O295" s="8"/>
      <c r="P295" s="8"/>
      <c r="Q295" s="8"/>
      <c r="R295" s="310" t="s">
        <v>18</v>
      </c>
      <c r="S295" s="310"/>
      <c r="T295" s="310"/>
      <c r="U295" s="310"/>
      <c r="V295" s="307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08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08"/>
      <c r="W296" s="8"/>
    </row>
    <row r="301" spans="1:23" ht="28.5" x14ac:dyDescent="0.45">
      <c r="A301" s="1"/>
      <c r="B301" s="2"/>
      <c r="C301" s="2"/>
      <c r="D301" s="309" t="s">
        <v>96</v>
      </c>
      <c r="E301" s="309"/>
      <c r="F301" s="309"/>
      <c r="G301" s="309"/>
      <c r="H301" s="2"/>
      <c r="I301" s="2"/>
      <c r="M301" s="1"/>
      <c r="N301" s="2"/>
      <c r="O301" s="2"/>
      <c r="P301" s="309" t="s">
        <v>30</v>
      </c>
      <c r="Q301" s="309"/>
      <c r="R301" s="309"/>
      <c r="S301" s="309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>
        <v>45239</v>
      </c>
      <c r="B303" s="8" t="s">
        <v>12</v>
      </c>
      <c r="C303" s="8" t="s">
        <v>144</v>
      </c>
      <c r="D303" s="8" t="s">
        <v>712</v>
      </c>
      <c r="E303" s="8" t="s">
        <v>223</v>
      </c>
      <c r="F303" s="8">
        <v>5854</v>
      </c>
      <c r="G303" s="9">
        <v>180</v>
      </c>
      <c r="H303" s="8"/>
      <c r="I303" s="10"/>
      <c r="J303" s="8"/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180</v>
      </c>
      <c r="H352" s="14"/>
      <c r="I352" s="15">
        <f>SUM(I303:I351)</f>
        <v>0</v>
      </c>
      <c r="J352" s="16"/>
      <c r="K352" s="13">
        <f>SUM(K303:K351)</f>
        <v>170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180</v>
      </c>
      <c r="H353" s="16" t="s">
        <v>16</v>
      </c>
      <c r="I353" s="13">
        <f>G354-I352</f>
        <v>178.2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10" t="s">
        <v>18</v>
      </c>
      <c r="G355" s="310"/>
      <c r="H355" s="310"/>
      <c r="I355" s="310"/>
      <c r="J355" s="307">
        <f>I353-K352</f>
        <v>8.1999999999999886</v>
      </c>
      <c r="K355" s="8"/>
      <c r="M355" s="8"/>
      <c r="N355" s="8"/>
      <c r="O355" s="8"/>
      <c r="P355" s="8"/>
      <c r="Q355" s="8"/>
      <c r="R355" s="310" t="s">
        <v>18</v>
      </c>
      <c r="S355" s="310"/>
      <c r="T355" s="310"/>
      <c r="U355" s="310"/>
      <c r="V355" s="307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08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08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3"/>
  <sheetViews>
    <sheetView topLeftCell="A106" workbookViewId="0">
      <selection activeCell="G119" sqref="G119"/>
    </sheetView>
  </sheetViews>
  <sheetFormatPr baseColWidth="10" defaultRowHeight="15" x14ac:dyDescent="0.25"/>
  <cols>
    <col min="2" max="2" width="19.5703125" customWidth="1"/>
    <col min="10" max="10" width="15.42578125" bestFit="1" customWidth="1"/>
    <col min="13" max="13" width="14.85546875" customWidth="1"/>
  </cols>
  <sheetData>
    <row r="1" spans="1:21" x14ac:dyDescent="0.25">
      <c r="D1" s="325" t="s">
        <v>24</v>
      </c>
      <c r="E1" s="325"/>
      <c r="F1" s="325"/>
      <c r="G1" s="325"/>
      <c r="O1" s="325" t="s">
        <v>87</v>
      </c>
      <c r="P1" s="325"/>
      <c r="Q1" s="325"/>
      <c r="R1" s="325"/>
    </row>
    <row r="2" spans="1:21" x14ac:dyDescent="0.25">
      <c r="D2" s="309"/>
      <c r="E2" s="309"/>
      <c r="F2" s="309"/>
      <c r="G2" s="309"/>
      <c r="O2" s="309"/>
      <c r="P2" s="309"/>
      <c r="Q2" s="309"/>
      <c r="R2" s="309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20" t="s">
        <v>18</v>
      </c>
      <c r="G19" s="321"/>
      <c r="H19" s="322"/>
      <c r="I19" s="42">
        <f>G18-I17</f>
        <v>0</v>
      </c>
      <c r="L19" s="8"/>
      <c r="M19" s="8"/>
      <c r="N19" s="8"/>
      <c r="O19" s="8"/>
      <c r="P19" s="8"/>
      <c r="Q19" s="320" t="s">
        <v>18</v>
      </c>
      <c r="R19" s="321"/>
      <c r="S19" s="322"/>
      <c r="T19" s="42">
        <f>T18-U17</f>
        <v>15.5</v>
      </c>
    </row>
    <row r="23" spans="1:21" x14ac:dyDescent="0.25">
      <c r="D23" s="325" t="s">
        <v>88</v>
      </c>
      <c r="E23" s="325"/>
      <c r="F23" s="325"/>
      <c r="G23" s="325"/>
      <c r="O23" s="325" t="s">
        <v>89</v>
      </c>
      <c r="P23" s="325"/>
      <c r="Q23" s="325"/>
      <c r="R23" s="325"/>
    </row>
    <row r="24" spans="1:21" x14ac:dyDescent="0.25">
      <c r="D24" s="309"/>
      <c r="E24" s="309"/>
      <c r="F24" s="309"/>
      <c r="G24" s="309"/>
      <c r="O24" s="309"/>
      <c r="P24" s="309"/>
      <c r="Q24" s="309"/>
      <c r="R24" s="309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0" t="s">
        <v>18</v>
      </c>
      <c r="G41" s="321"/>
      <c r="H41" s="322"/>
      <c r="I41" s="42">
        <f>I40-J39</f>
        <v>15.5</v>
      </c>
      <c r="L41" s="8"/>
      <c r="M41" s="8"/>
      <c r="N41" s="8"/>
      <c r="O41" s="8"/>
      <c r="P41" s="8"/>
      <c r="Q41" s="320" t="s">
        <v>18</v>
      </c>
      <c r="R41" s="321"/>
      <c r="S41" s="322"/>
      <c r="T41" s="42">
        <f>R40-T39</f>
        <v>0</v>
      </c>
    </row>
    <row r="45" spans="1:21" x14ac:dyDescent="0.25">
      <c r="D45" s="325" t="s">
        <v>90</v>
      </c>
      <c r="E45" s="325"/>
      <c r="F45" s="325"/>
      <c r="G45" s="325"/>
      <c r="O45" s="325" t="s">
        <v>91</v>
      </c>
      <c r="P45" s="325"/>
      <c r="Q45" s="325"/>
      <c r="R45" s="325"/>
    </row>
    <row r="46" spans="1:21" x14ac:dyDescent="0.25">
      <c r="D46" s="309"/>
      <c r="E46" s="309"/>
      <c r="F46" s="309"/>
      <c r="G46" s="309"/>
      <c r="O46" s="309"/>
      <c r="P46" s="309"/>
      <c r="Q46" s="309"/>
      <c r="R46" s="309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0" t="s">
        <v>18</v>
      </c>
      <c r="G63" s="321"/>
      <c r="H63" s="322"/>
      <c r="I63" s="42">
        <f>G62-J61</f>
        <v>8.5999999999999943</v>
      </c>
      <c r="L63" s="8"/>
      <c r="M63" s="8"/>
      <c r="N63" s="8"/>
      <c r="O63" s="8"/>
      <c r="P63" s="8"/>
      <c r="Q63" s="320" t="s">
        <v>18</v>
      </c>
      <c r="R63" s="321"/>
      <c r="S63" s="322"/>
      <c r="T63" s="42">
        <f>R62-T61</f>
        <v>0</v>
      </c>
    </row>
    <row r="69" spans="1:22" x14ac:dyDescent="0.25">
      <c r="D69" s="325" t="s">
        <v>92</v>
      </c>
      <c r="E69" s="325"/>
      <c r="F69" s="325"/>
      <c r="G69" s="325"/>
      <c r="O69" s="325" t="s">
        <v>93</v>
      </c>
      <c r="P69" s="325"/>
      <c r="Q69" s="325"/>
      <c r="R69" s="325"/>
    </row>
    <row r="70" spans="1:22" x14ac:dyDescent="0.25">
      <c r="D70" s="309"/>
      <c r="E70" s="309"/>
      <c r="F70" s="309"/>
      <c r="G70" s="309"/>
      <c r="O70" s="309"/>
      <c r="P70" s="309"/>
      <c r="Q70" s="309"/>
      <c r="R70" s="309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0" t="s">
        <v>18</v>
      </c>
      <c r="G87" s="321"/>
      <c r="H87" s="322"/>
      <c r="I87" s="42">
        <f>G86-I85</f>
        <v>0</v>
      </c>
      <c r="L87" s="8"/>
      <c r="M87" s="8"/>
      <c r="N87" s="8"/>
      <c r="O87" s="8"/>
      <c r="P87" s="8"/>
      <c r="Q87" s="320" t="s">
        <v>18</v>
      </c>
      <c r="R87" s="321"/>
      <c r="S87" s="322"/>
      <c r="T87" s="42">
        <f>R86-U85</f>
        <v>35.800000000000011</v>
      </c>
    </row>
    <row r="92" spans="1:22" x14ac:dyDescent="0.25">
      <c r="D92" s="325" t="s">
        <v>94</v>
      </c>
      <c r="E92" s="325"/>
      <c r="F92" s="325"/>
      <c r="G92" s="325"/>
      <c r="O92" s="325" t="s">
        <v>99</v>
      </c>
      <c r="P92" s="325"/>
      <c r="Q92" s="325"/>
      <c r="R92" s="325"/>
    </row>
    <row r="93" spans="1:22" x14ac:dyDescent="0.25">
      <c r="D93" s="309"/>
      <c r="E93" s="309"/>
      <c r="F93" s="309"/>
      <c r="G93" s="309"/>
      <c r="O93" s="309"/>
      <c r="P93" s="309"/>
      <c r="Q93" s="309"/>
      <c r="R93" s="309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980</v>
      </c>
      <c r="N99" s="8" t="s">
        <v>109</v>
      </c>
      <c r="O99" s="8" t="s">
        <v>957</v>
      </c>
      <c r="P99" s="8" t="s">
        <v>981</v>
      </c>
      <c r="Q99" s="8">
        <v>30488</v>
      </c>
      <c r="R99" s="10">
        <v>315</v>
      </c>
      <c r="S99" s="10"/>
      <c r="T99" s="10"/>
      <c r="U99" s="10">
        <v>280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981</v>
      </c>
      <c r="Q100" s="8">
        <v>30487</v>
      </c>
      <c r="R100" s="10">
        <v>315</v>
      </c>
      <c r="S100" s="10"/>
      <c r="T100" s="10"/>
      <c r="U100" s="10">
        <v>280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981</v>
      </c>
      <c r="Q101" s="8">
        <v>30493</v>
      </c>
      <c r="R101" s="10">
        <v>315</v>
      </c>
      <c r="S101" s="10"/>
      <c r="T101" s="10"/>
      <c r="U101" s="10">
        <v>280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980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 t="s">
        <v>1015</v>
      </c>
      <c r="Q104" s="8">
        <v>53827</v>
      </c>
      <c r="R104" s="10">
        <v>162</v>
      </c>
      <c r="S104" s="8"/>
      <c r="T104" s="8"/>
      <c r="U104" s="10">
        <v>140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1011</v>
      </c>
      <c r="P107" s="8" t="s">
        <v>1012</v>
      </c>
      <c r="Q107" s="8"/>
      <c r="R107" s="10">
        <v>416</v>
      </c>
      <c r="S107" s="10"/>
      <c r="T107" s="10"/>
      <c r="U107" s="10">
        <v>400</v>
      </c>
      <c r="V107" t="s">
        <v>1013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4495</v>
      </c>
      <c r="S108" s="13">
        <f>SUM(S95:S107)</f>
        <v>0</v>
      </c>
      <c r="T108" s="13">
        <f>SUM(T95:T107)</f>
        <v>0</v>
      </c>
      <c r="U108" s="13">
        <f>SUM(U95:U107)</f>
        <v>4150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4450.05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0" t="s">
        <v>18</v>
      </c>
      <c r="G110" s="321"/>
      <c r="H110" s="322"/>
      <c r="I110" s="42">
        <f>G109-J108</f>
        <v>36.300000000000011</v>
      </c>
      <c r="L110" s="8"/>
      <c r="M110" s="8"/>
      <c r="N110" s="8"/>
      <c r="O110" s="8"/>
      <c r="P110" s="8"/>
      <c r="Q110" s="320" t="s">
        <v>18</v>
      </c>
      <c r="R110" s="321"/>
      <c r="S110" s="322"/>
      <c r="T110" s="42">
        <f>R109-U108</f>
        <v>300.05000000000018</v>
      </c>
    </row>
    <row r="115" spans="1:21" x14ac:dyDescent="0.25">
      <c r="D115" s="325" t="s">
        <v>96</v>
      </c>
      <c r="E115" s="325"/>
      <c r="F115" s="325"/>
      <c r="G115" s="325"/>
      <c r="O115" s="325" t="s">
        <v>0</v>
      </c>
      <c r="P115" s="325"/>
      <c r="Q115" s="325"/>
      <c r="R115" s="325"/>
    </row>
    <row r="116" spans="1:21" x14ac:dyDescent="0.25">
      <c r="D116" s="309"/>
      <c r="E116" s="309"/>
      <c r="F116" s="309"/>
      <c r="G116" s="309"/>
      <c r="O116" s="309"/>
      <c r="P116" s="309"/>
      <c r="Q116" s="309"/>
      <c r="R116" s="309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>
        <v>45238</v>
      </c>
      <c r="B118" s="8" t="s">
        <v>214</v>
      </c>
      <c r="C118" s="8" t="s">
        <v>133</v>
      </c>
      <c r="D118" s="8" t="s">
        <v>919</v>
      </c>
      <c r="E118" s="8" t="s">
        <v>409</v>
      </c>
      <c r="F118" s="8">
        <v>31485</v>
      </c>
      <c r="G118" s="10">
        <v>594</v>
      </c>
      <c r="H118" s="10"/>
      <c r="I118" s="10"/>
      <c r="J118" s="10">
        <v>570</v>
      </c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>
        <v>45238</v>
      </c>
      <c r="B119" s="8" t="s">
        <v>689</v>
      </c>
      <c r="C119" s="8" t="s">
        <v>141</v>
      </c>
      <c r="D119" s="8" t="s">
        <v>919</v>
      </c>
      <c r="E119" s="8" t="s">
        <v>1040</v>
      </c>
      <c r="F119" s="8">
        <v>31492</v>
      </c>
      <c r="G119" s="10">
        <v>160</v>
      </c>
      <c r="H119" s="10"/>
      <c r="I119" s="10"/>
      <c r="J119" s="10">
        <v>140</v>
      </c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754</v>
      </c>
      <c r="H131" s="13">
        <f>SUM(H118:H130)</f>
        <v>0</v>
      </c>
      <c r="I131" s="13">
        <f>SUM(I118:I130)</f>
        <v>0</v>
      </c>
      <c r="J131" s="13">
        <f>G132-H131</f>
        <v>746.46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746.46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0" t="s">
        <v>18</v>
      </c>
      <c r="G133" s="321"/>
      <c r="H133" s="322"/>
      <c r="I133" s="42">
        <f>G132-I131</f>
        <v>746.46</v>
      </c>
      <c r="L133" s="8"/>
      <c r="M133" s="8"/>
      <c r="N133" s="8"/>
      <c r="O133" s="8"/>
      <c r="P133" s="8"/>
      <c r="Q133" s="320" t="s">
        <v>18</v>
      </c>
      <c r="R133" s="321"/>
      <c r="S133" s="322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9"/>
  <sheetViews>
    <sheetView topLeftCell="A151" zoomScaleNormal="100" workbookViewId="0">
      <selection activeCell="A160" sqref="A160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19" t="s">
        <v>24</v>
      </c>
      <c r="C1" s="319"/>
      <c r="D1" s="319"/>
      <c r="E1" s="319"/>
      <c r="F1" s="319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19" t="s">
        <v>87</v>
      </c>
      <c r="R2" s="319"/>
      <c r="S2" s="319"/>
      <c r="T2" s="319"/>
      <c r="U2" s="319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20" t="s">
        <v>18</v>
      </c>
      <c r="H25" s="321"/>
      <c r="I25" s="321"/>
      <c r="J25" s="322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20" t="s">
        <v>18</v>
      </c>
      <c r="W26" s="321"/>
      <c r="X26" s="321"/>
      <c r="Y26" s="322"/>
      <c r="Z26" s="55"/>
      <c r="AA26" s="42">
        <f>W25-Z24</f>
        <v>23.314499999999953</v>
      </c>
      <c r="AB26" s="61"/>
      <c r="AC26" s="17"/>
    </row>
    <row r="30" spans="1:42" ht="26.25" x14ac:dyDescent="0.4">
      <c r="B30" s="319" t="s">
        <v>88</v>
      </c>
      <c r="C30" s="319"/>
      <c r="D30" s="319"/>
      <c r="E30" s="319"/>
      <c r="F30" s="319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19" t="s">
        <v>89</v>
      </c>
      <c r="R31" s="319"/>
      <c r="S31" s="319"/>
      <c r="T31" s="319"/>
      <c r="U31" s="319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20" t="s">
        <v>18</v>
      </c>
      <c r="H54" s="321"/>
      <c r="I54" s="321"/>
      <c r="J54" s="322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20" t="s">
        <v>18</v>
      </c>
      <c r="W55" s="321"/>
      <c r="X55" s="321"/>
      <c r="Y55" s="322"/>
      <c r="Z55" s="55"/>
      <c r="AA55" s="42">
        <f>W54-Z53</f>
        <v>38.263499999999112</v>
      </c>
      <c r="AB55" s="61"/>
      <c r="AC55" s="17"/>
    </row>
    <row r="60" spans="1:42" ht="26.25" x14ac:dyDescent="0.4">
      <c r="B60" s="319" t="s">
        <v>97</v>
      </c>
      <c r="C60" s="319"/>
      <c r="D60" s="319"/>
      <c r="E60" s="319"/>
      <c r="F60" s="319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19" t="s">
        <v>91</v>
      </c>
      <c r="R61" s="319"/>
      <c r="S61" s="319"/>
      <c r="T61" s="319"/>
      <c r="U61" s="319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20" t="s">
        <v>18</v>
      </c>
      <c r="H84" s="321"/>
      <c r="I84" s="321"/>
      <c r="J84" s="322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20" t="s">
        <v>18</v>
      </c>
      <c r="W85" s="321"/>
      <c r="X85" s="321"/>
      <c r="Y85" s="322"/>
      <c r="Z85" s="55"/>
      <c r="AA85" s="42">
        <f>W84-Z83</f>
        <v>19.007999999999811</v>
      </c>
      <c r="AB85" s="61"/>
      <c r="AC85" s="17"/>
    </row>
    <row r="91" spans="1:29" ht="26.25" x14ac:dyDescent="0.4">
      <c r="B91" s="319" t="s">
        <v>92</v>
      </c>
      <c r="C91" s="319"/>
      <c r="D91" s="319"/>
      <c r="E91" s="319"/>
      <c r="F91" s="319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19" t="s">
        <v>93</v>
      </c>
      <c r="R92" s="319"/>
      <c r="S92" s="319"/>
      <c r="T92" s="319"/>
      <c r="U92" s="319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20" t="s">
        <v>18</v>
      </c>
      <c r="H115" s="321"/>
      <c r="I115" s="321"/>
      <c r="J115" s="322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20" t="s">
        <v>18</v>
      </c>
      <c r="W116" s="321"/>
      <c r="X116" s="321"/>
      <c r="Y116" s="322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19" t="s">
        <v>94</v>
      </c>
      <c r="C123" s="319"/>
      <c r="D123" s="319"/>
      <c r="E123" s="319"/>
      <c r="F123" s="319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989</v>
      </c>
      <c r="N124" s="5" t="s">
        <v>41</v>
      </c>
      <c r="Q124" s="319" t="s">
        <v>99</v>
      </c>
      <c r="R124" s="319"/>
      <c r="S124" s="319"/>
      <c r="T124" s="319"/>
      <c r="U124" s="319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293">
        <v>45205</v>
      </c>
      <c r="Q126" s="237" t="s">
        <v>689</v>
      </c>
      <c r="R126" s="237" t="s">
        <v>122</v>
      </c>
      <c r="S126" s="237" t="s">
        <v>960</v>
      </c>
      <c r="T126" s="237" t="s">
        <v>118</v>
      </c>
      <c r="U126" s="237"/>
      <c r="V126" s="294">
        <v>340</v>
      </c>
      <c r="W126" s="294">
        <f t="shared" ref="W126:X145" si="47">V126*0.99</f>
        <v>336.6</v>
      </c>
      <c r="X126" s="294">
        <f>W126*0.99</f>
        <v>333.23400000000004</v>
      </c>
      <c r="Y126" s="294">
        <v>170</v>
      </c>
      <c r="Z126" s="294">
        <f>X126*0.96</f>
        <v>319.90464000000003</v>
      </c>
      <c r="AA126" s="295">
        <v>735</v>
      </c>
      <c r="AB126" s="296">
        <f>X126-Y126</f>
        <v>163.23400000000004</v>
      </c>
      <c r="AC126" s="294">
        <f>AB126*0.96</f>
        <v>156.70464000000004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293">
        <v>45208</v>
      </c>
      <c r="Q127" s="237" t="s">
        <v>961</v>
      </c>
      <c r="R127" s="237" t="s">
        <v>122</v>
      </c>
      <c r="S127" s="237" t="s">
        <v>962</v>
      </c>
      <c r="T127" s="237" t="s">
        <v>804</v>
      </c>
      <c r="U127" s="237"/>
      <c r="V127" s="294">
        <v>240</v>
      </c>
      <c r="W127" s="294">
        <f t="shared" si="47"/>
        <v>237.6</v>
      </c>
      <c r="X127" s="294">
        <f t="shared" si="47"/>
        <v>235.22399999999999</v>
      </c>
      <c r="Y127" s="294"/>
      <c r="Z127" s="294">
        <f t="shared" ref="Z127:Z137" si="48">X127*0.96</f>
        <v>225.81503999999998</v>
      </c>
      <c r="AA127" s="295">
        <v>735</v>
      </c>
      <c r="AB127" s="296">
        <f t="shared" ref="AB127:AB145" si="49">X127-Y127</f>
        <v>235.22399999999999</v>
      </c>
      <c r="AC127" s="294">
        <f t="shared" ref="AC127:AC145" si="50">AB127*0.96</f>
        <v>225.81503999999998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293">
        <v>45211</v>
      </c>
      <c r="Q128" s="237" t="s">
        <v>214</v>
      </c>
      <c r="R128" s="237" t="s">
        <v>133</v>
      </c>
      <c r="S128" s="237" t="s">
        <v>960</v>
      </c>
      <c r="T128" s="237" t="s">
        <v>118</v>
      </c>
      <c r="U128" s="237"/>
      <c r="V128" s="294">
        <v>340</v>
      </c>
      <c r="W128" s="294">
        <f t="shared" si="47"/>
        <v>336.6</v>
      </c>
      <c r="X128" s="294">
        <f t="shared" si="47"/>
        <v>333.23400000000004</v>
      </c>
      <c r="Y128" s="294">
        <v>170</v>
      </c>
      <c r="Z128" s="294">
        <f t="shared" si="48"/>
        <v>319.90464000000003</v>
      </c>
      <c r="AA128" s="295">
        <v>736</v>
      </c>
      <c r="AB128" s="296">
        <f t="shared" si="49"/>
        <v>163.23400000000004</v>
      </c>
      <c r="AC128" s="294">
        <f t="shared" si="50"/>
        <v>156.70464000000004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293"/>
      <c r="Q129" s="237"/>
      <c r="R129" s="237"/>
      <c r="S129" s="237"/>
      <c r="T129" s="237"/>
      <c r="U129" s="237"/>
      <c r="V129" s="294"/>
      <c r="W129" s="294">
        <f t="shared" si="47"/>
        <v>0</v>
      </c>
      <c r="X129" s="294">
        <f t="shared" si="47"/>
        <v>0</v>
      </c>
      <c r="Y129" s="294"/>
      <c r="Z129" s="294">
        <f t="shared" si="48"/>
        <v>0</v>
      </c>
      <c r="AA129" s="295"/>
      <c r="AB129" s="296">
        <f t="shared" si="49"/>
        <v>0</v>
      </c>
      <c r="AC129" s="294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293">
        <v>45212</v>
      </c>
      <c r="Q130" s="237" t="s">
        <v>214</v>
      </c>
      <c r="R130" s="237" t="s">
        <v>133</v>
      </c>
      <c r="S130" s="237" t="s">
        <v>962</v>
      </c>
      <c r="T130" s="237" t="s">
        <v>217</v>
      </c>
      <c r="U130" s="237"/>
      <c r="V130" s="294">
        <v>150</v>
      </c>
      <c r="W130" s="294">
        <f t="shared" si="47"/>
        <v>148.5</v>
      </c>
      <c r="X130" s="294">
        <f t="shared" si="47"/>
        <v>147.01499999999999</v>
      </c>
      <c r="Y130" s="294"/>
      <c r="Z130" s="294">
        <f t="shared" si="48"/>
        <v>141.13439999999997</v>
      </c>
      <c r="AA130" s="295">
        <v>736</v>
      </c>
      <c r="AB130" s="296">
        <f t="shared" si="49"/>
        <v>147.01499999999999</v>
      </c>
      <c r="AC130" s="294">
        <f t="shared" si="50"/>
        <v>141.13439999999997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293">
        <v>45215</v>
      </c>
      <c r="Q131" s="237" t="s">
        <v>214</v>
      </c>
      <c r="R131" s="237" t="s">
        <v>133</v>
      </c>
      <c r="S131" s="237" t="s">
        <v>962</v>
      </c>
      <c r="T131" s="237" t="s">
        <v>991</v>
      </c>
      <c r="U131" s="237"/>
      <c r="V131" s="294">
        <v>550</v>
      </c>
      <c r="W131" s="294">
        <f t="shared" si="47"/>
        <v>544.5</v>
      </c>
      <c r="X131" s="294">
        <f t="shared" si="47"/>
        <v>539.05499999999995</v>
      </c>
      <c r="Y131" s="294">
        <v>270</v>
      </c>
      <c r="Z131" s="294">
        <f t="shared" si="48"/>
        <v>517.49279999999999</v>
      </c>
      <c r="AA131" s="295">
        <v>736</v>
      </c>
      <c r="AB131" s="296">
        <f t="shared" si="49"/>
        <v>269.05499999999995</v>
      </c>
      <c r="AC131" s="294">
        <f t="shared" si="50"/>
        <v>258.29279999999994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293">
        <v>45216</v>
      </c>
      <c r="Q132" s="237" t="s">
        <v>214</v>
      </c>
      <c r="R132" s="237" t="s">
        <v>133</v>
      </c>
      <c r="S132" s="237" t="s">
        <v>982</v>
      </c>
      <c r="T132" s="237" t="s">
        <v>118</v>
      </c>
      <c r="U132" s="237"/>
      <c r="V132" s="294">
        <v>340</v>
      </c>
      <c r="W132" s="294">
        <f t="shared" si="47"/>
        <v>336.6</v>
      </c>
      <c r="X132" s="294">
        <f t="shared" si="47"/>
        <v>333.23400000000004</v>
      </c>
      <c r="Y132" s="294">
        <v>170</v>
      </c>
      <c r="Z132" s="294">
        <f t="shared" si="48"/>
        <v>319.90464000000003</v>
      </c>
      <c r="AA132" s="295">
        <v>736</v>
      </c>
      <c r="AB132" s="296">
        <f t="shared" si="49"/>
        <v>163.23400000000004</v>
      </c>
      <c r="AC132" s="294">
        <f t="shared" si="50"/>
        <v>156.70464000000004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>H133*0.99</f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293">
        <v>45217</v>
      </c>
      <c r="Q133" s="237" t="s">
        <v>214</v>
      </c>
      <c r="R133" s="237" t="s">
        <v>133</v>
      </c>
      <c r="S133" s="237" t="s">
        <v>983</v>
      </c>
      <c r="T133" s="237" t="s">
        <v>179</v>
      </c>
      <c r="U133" s="237"/>
      <c r="V133" s="294">
        <v>150</v>
      </c>
      <c r="W133" s="294">
        <f t="shared" si="47"/>
        <v>148.5</v>
      </c>
      <c r="X133" s="294">
        <f t="shared" si="47"/>
        <v>147.01499999999999</v>
      </c>
      <c r="Y133" s="294"/>
      <c r="Z133" s="294">
        <f t="shared" si="48"/>
        <v>141.13439999999997</v>
      </c>
      <c r="AA133" s="295">
        <v>736</v>
      </c>
      <c r="AB133" s="296">
        <f t="shared" si="49"/>
        <v>147.01499999999999</v>
      </c>
      <c r="AC133" s="294">
        <f t="shared" si="50"/>
        <v>141.13439999999997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>G134*0.99</f>
        <v>267.3</v>
      </c>
      <c r="I134" s="45">
        <f>H134*0.99</f>
        <v>264.62700000000001</v>
      </c>
      <c r="J134" s="45">
        <v>120</v>
      </c>
      <c r="K134" s="45">
        <f t="shared" ref="K134:K143" si="51">I134*0.96</f>
        <v>254.04192</v>
      </c>
      <c r="L134" s="46"/>
      <c r="M134" s="59">
        <f>I134-J134</f>
        <v>144.62700000000001</v>
      </c>
      <c r="N134" s="10">
        <f t="shared" ref="N134:N143" si="52">M134*0.96</f>
        <v>138.84192000000002</v>
      </c>
      <c r="P134" s="293"/>
      <c r="Q134" s="237"/>
      <c r="R134" s="237"/>
      <c r="S134" s="237"/>
      <c r="T134" s="237"/>
      <c r="U134" s="237"/>
      <c r="V134" s="294"/>
      <c r="W134" s="294">
        <f t="shared" si="47"/>
        <v>0</v>
      </c>
      <c r="X134" s="294">
        <f t="shared" si="47"/>
        <v>0</v>
      </c>
      <c r="Y134" s="294"/>
      <c r="Z134" s="294">
        <f t="shared" si="48"/>
        <v>0</v>
      </c>
      <c r="AA134" s="295"/>
      <c r="AB134" s="296"/>
      <c r="AC134" s="294"/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ref="H135:I143" si="53">G135*0.99</f>
        <v>237.6</v>
      </c>
      <c r="I135" s="45">
        <f t="shared" si="53"/>
        <v>235.22399999999999</v>
      </c>
      <c r="J135" s="45">
        <v>100</v>
      </c>
      <c r="K135" s="45">
        <f t="shared" si="51"/>
        <v>225.81503999999998</v>
      </c>
      <c r="L135" s="46"/>
      <c r="M135" s="59">
        <f t="shared" ref="M135:M143" si="54">I135-J135</f>
        <v>135.22399999999999</v>
      </c>
      <c r="N135" s="10">
        <f t="shared" si="52"/>
        <v>129.81503999999998</v>
      </c>
      <c r="P135" s="293">
        <v>45218</v>
      </c>
      <c r="Q135" s="237" t="s">
        <v>214</v>
      </c>
      <c r="R135" s="237" t="s">
        <v>133</v>
      </c>
      <c r="S135" s="237" t="s">
        <v>962</v>
      </c>
      <c r="T135" s="237" t="s">
        <v>409</v>
      </c>
      <c r="U135" s="237"/>
      <c r="V135" s="294">
        <v>670</v>
      </c>
      <c r="W135" s="294">
        <f t="shared" si="47"/>
        <v>663.3</v>
      </c>
      <c r="X135" s="294">
        <f t="shared" si="47"/>
        <v>656.66699999999992</v>
      </c>
      <c r="Y135" s="294">
        <v>330</v>
      </c>
      <c r="Z135" s="294">
        <f t="shared" si="48"/>
        <v>630.40031999999985</v>
      </c>
      <c r="AA135" s="295">
        <v>736</v>
      </c>
      <c r="AB135" s="296">
        <f t="shared" si="49"/>
        <v>326.66699999999992</v>
      </c>
      <c r="AC135" s="294">
        <f t="shared" si="50"/>
        <v>313.6003199999999</v>
      </c>
    </row>
    <row r="136" spans="1:29" x14ac:dyDescent="0.25">
      <c r="A136" s="288">
        <v>45194</v>
      </c>
      <c r="B136" s="204" t="s">
        <v>123</v>
      </c>
      <c r="C136" s="204" t="s">
        <v>213</v>
      </c>
      <c r="D136" s="204" t="s">
        <v>925</v>
      </c>
      <c r="E136" s="204"/>
      <c r="F136" s="204"/>
      <c r="G136" s="289">
        <v>100</v>
      </c>
      <c r="H136" s="289">
        <f t="shared" si="53"/>
        <v>99</v>
      </c>
      <c r="I136" s="289">
        <f t="shared" si="53"/>
        <v>98.01</v>
      </c>
      <c r="J136" s="289"/>
      <c r="K136" s="289">
        <f t="shared" si="51"/>
        <v>94.089600000000004</v>
      </c>
      <c r="L136" s="290">
        <v>737</v>
      </c>
      <c r="M136" s="291">
        <f t="shared" si="54"/>
        <v>98.01</v>
      </c>
      <c r="N136" s="289">
        <f>M136*0.96</f>
        <v>94.089600000000004</v>
      </c>
      <c r="P136" s="293">
        <v>45218</v>
      </c>
      <c r="Q136" s="237" t="s">
        <v>689</v>
      </c>
      <c r="R136" s="237" t="s">
        <v>122</v>
      </c>
      <c r="S136" s="237" t="s">
        <v>962</v>
      </c>
      <c r="T136" s="237" t="s">
        <v>741</v>
      </c>
      <c r="U136" s="237"/>
      <c r="V136" s="294">
        <v>267</v>
      </c>
      <c r="W136" s="294">
        <f t="shared" si="47"/>
        <v>264.33</v>
      </c>
      <c r="X136" s="294">
        <f t="shared" si="47"/>
        <v>261.68669999999997</v>
      </c>
      <c r="Y136" s="294">
        <v>100</v>
      </c>
      <c r="Z136" s="294">
        <f t="shared" si="48"/>
        <v>251.21923199999998</v>
      </c>
      <c r="AA136" s="295">
        <v>735</v>
      </c>
      <c r="AB136" s="296">
        <f t="shared" si="49"/>
        <v>161.68669999999997</v>
      </c>
      <c r="AC136" s="294">
        <f t="shared" si="50"/>
        <v>155.21923199999998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3"/>
        <v>148.5</v>
      </c>
      <c r="I137" s="45">
        <f t="shared" si="53"/>
        <v>147.01499999999999</v>
      </c>
      <c r="J137" s="45"/>
      <c r="K137" s="45">
        <f t="shared" si="51"/>
        <v>141.13439999999997</v>
      </c>
      <c r="L137" s="46"/>
      <c r="M137" s="59">
        <f t="shared" si="54"/>
        <v>147.01499999999999</v>
      </c>
      <c r="N137" s="10">
        <f t="shared" si="52"/>
        <v>141.13439999999997</v>
      </c>
      <c r="P137" s="293">
        <v>45201</v>
      </c>
      <c r="Q137" s="237" t="s">
        <v>990</v>
      </c>
      <c r="R137" s="237" t="s">
        <v>213</v>
      </c>
      <c r="S137" s="237" t="s">
        <v>501</v>
      </c>
      <c r="T137" s="237"/>
      <c r="U137" s="237"/>
      <c r="V137" s="294">
        <v>100</v>
      </c>
      <c r="W137" s="294">
        <f t="shared" si="47"/>
        <v>99</v>
      </c>
      <c r="X137" s="294">
        <f t="shared" si="47"/>
        <v>98.01</v>
      </c>
      <c r="Y137" s="294"/>
      <c r="Z137" s="294">
        <f t="shared" si="48"/>
        <v>94.089600000000004</v>
      </c>
      <c r="AA137" s="295">
        <v>737</v>
      </c>
      <c r="AB137" s="296">
        <f t="shared" si="49"/>
        <v>98.01</v>
      </c>
      <c r="AC137" s="294">
        <f t="shared" si="50"/>
        <v>94.089600000000004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3"/>
        <v>148.5</v>
      </c>
      <c r="I138" s="45">
        <f t="shared" si="53"/>
        <v>147.01499999999999</v>
      </c>
      <c r="J138" s="45"/>
      <c r="K138" s="45">
        <f t="shared" si="51"/>
        <v>141.13439999999997</v>
      </c>
      <c r="L138" s="46"/>
      <c r="M138" s="59">
        <f t="shared" si="54"/>
        <v>147.01499999999999</v>
      </c>
      <c r="N138" s="10">
        <f t="shared" si="52"/>
        <v>141.13439999999997</v>
      </c>
      <c r="P138" s="44">
        <v>45223</v>
      </c>
      <c r="Q138" s="38" t="s">
        <v>326</v>
      </c>
      <c r="R138" s="38" t="s">
        <v>122</v>
      </c>
      <c r="S138" s="35" t="s">
        <v>962</v>
      </c>
      <c r="T138" s="35" t="s">
        <v>134</v>
      </c>
      <c r="U138" s="38"/>
      <c r="V138" s="45">
        <v>175</v>
      </c>
      <c r="W138" s="45">
        <f t="shared" si="47"/>
        <v>173.25</v>
      </c>
      <c r="X138" s="45">
        <f t="shared" si="47"/>
        <v>171.51750000000001</v>
      </c>
      <c r="Y138" s="45"/>
      <c r="Z138" s="45">
        <f t="shared" ref="Z138:Z145" si="55">X138*0.96</f>
        <v>164.6568</v>
      </c>
      <c r="AA138" s="304">
        <v>749</v>
      </c>
      <c r="AB138" s="59">
        <f t="shared" si="49"/>
        <v>171.51750000000001</v>
      </c>
      <c r="AC138" s="10">
        <f t="shared" si="50"/>
        <v>164.6568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3"/>
        <v>237.6</v>
      </c>
      <c r="I139" s="45">
        <f t="shared" si="53"/>
        <v>235.22399999999999</v>
      </c>
      <c r="J139" s="60">
        <v>100</v>
      </c>
      <c r="K139" s="45">
        <f t="shared" si="51"/>
        <v>225.81503999999998</v>
      </c>
      <c r="L139" s="46"/>
      <c r="M139" s="59">
        <f t="shared" si="54"/>
        <v>135.22399999999999</v>
      </c>
      <c r="N139" s="10">
        <f t="shared" si="52"/>
        <v>129.81503999999998</v>
      </c>
      <c r="P139" s="44">
        <v>45225</v>
      </c>
      <c r="Q139" s="38" t="s">
        <v>214</v>
      </c>
      <c r="R139" s="38" t="s">
        <v>133</v>
      </c>
      <c r="S139" s="35" t="s">
        <v>960</v>
      </c>
      <c r="T139" s="35" t="s">
        <v>179</v>
      </c>
      <c r="U139" s="38"/>
      <c r="V139" s="45">
        <v>340</v>
      </c>
      <c r="W139" s="45">
        <f t="shared" si="47"/>
        <v>336.6</v>
      </c>
      <c r="X139" s="45">
        <f t="shared" si="47"/>
        <v>333.23400000000004</v>
      </c>
      <c r="Y139" s="45">
        <v>170</v>
      </c>
      <c r="Z139" s="45">
        <f t="shared" si="55"/>
        <v>319.90464000000003</v>
      </c>
      <c r="AA139" s="46">
        <v>750</v>
      </c>
      <c r="AB139" s="59">
        <f t="shared" si="49"/>
        <v>163.23400000000004</v>
      </c>
      <c r="AC139" s="10">
        <f>AB139*0.96</f>
        <v>156.70464000000004</v>
      </c>
    </row>
    <row r="140" spans="1:29" x14ac:dyDescent="0.25">
      <c r="A140" s="288">
        <v>45198</v>
      </c>
      <c r="B140" s="204" t="s">
        <v>946</v>
      </c>
      <c r="C140" s="204" t="s">
        <v>213</v>
      </c>
      <c r="D140" s="204"/>
      <c r="E140" s="204"/>
      <c r="F140" s="204"/>
      <c r="G140" s="289">
        <v>100</v>
      </c>
      <c r="H140" s="289">
        <f t="shared" si="53"/>
        <v>99</v>
      </c>
      <c r="I140" s="289">
        <f t="shared" si="53"/>
        <v>98.01</v>
      </c>
      <c r="J140" s="292"/>
      <c r="K140" s="289">
        <f t="shared" si="51"/>
        <v>94.089600000000004</v>
      </c>
      <c r="L140" s="290">
        <v>737</v>
      </c>
      <c r="M140" s="291">
        <f t="shared" si="54"/>
        <v>98.01</v>
      </c>
      <c r="N140" s="289">
        <f t="shared" si="52"/>
        <v>94.089600000000004</v>
      </c>
      <c r="P140" s="44">
        <v>45227</v>
      </c>
      <c r="Q140" s="38" t="s">
        <v>214</v>
      </c>
      <c r="R140" s="38" t="s">
        <v>133</v>
      </c>
      <c r="S140" s="35" t="s">
        <v>962</v>
      </c>
      <c r="T140" s="35" t="s">
        <v>409</v>
      </c>
      <c r="U140" s="38"/>
      <c r="V140" s="45">
        <v>670</v>
      </c>
      <c r="W140" s="45">
        <f t="shared" si="47"/>
        <v>663.3</v>
      </c>
      <c r="X140" s="45">
        <f t="shared" si="47"/>
        <v>656.66699999999992</v>
      </c>
      <c r="Y140" s="45"/>
      <c r="Z140" s="45">
        <f t="shared" si="55"/>
        <v>630.40031999999985</v>
      </c>
      <c r="AA140" s="46">
        <v>750</v>
      </c>
      <c r="AB140" s="59">
        <f t="shared" si="49"/>
        <v>656.66699999999992</v>
      </c>
      <c r="AC140" s="10">
        <f t="shared" si="50"/>
        <v>630.40031999999985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3"/>
        <v>148.5</v>
      </c>
      <c r="I141" s="45">
        <f t="shared" si="53"/>
        <v>147.01499999999999</v>
      </c>
      <c r="J141" s="45"/>
      <c r="K141" s="45">
        <f t="shared" si="51"/>
        <v>141.13439999999997</v>
      </c>
      <c r="L141" s="46"/>
      <c r="M141" s="59">
        <f t="shared" si="54"/>
        <v>147.01499999999999</v>
      </c>
      <c r="N141" s="10">
        <f t="shared" si="52"/>
        <v>141.13439999999997</v>
      </c>
      <c r="P141" s="44">
        <v>45230</v>
      </c>
      <c r="Q141" s="38" t="s">
        <v>12</v>
      </c>
      <c r="R141" s="38" t="s">
        <v>122</v>
      </c>
      <c r="S141" s="35" t="s">
        <v>962</v>
      </c>
      <c r="T141" s="35" t="s">
        <v>1014</v>
      </c>
      <c r="U141" s="38"/>
      <c r="V141" s="45">
        <v>150</v>
      </c>
      <c r="W141" s="45">
        <f t="shared" si="47"/>
        <v>148.5</v>
      </c>
      <c r="X141" s="45">
        <f t="shared" si="47"/>
        <v>147.01499999999999</v>
      </c>
      <c r="Y141" s="60"/>
      <c r="Z141" s="45">
        <f t="shared" si="55"/>
        <v>141.13439999999997</v>
      </c>
      <c r="AA141" s="304">
        <v>749</v>
      </c>
      <c r="AB141" s="59">
        <f t="shared" si="49"/>
        <v>147.01499999999999</v>
      </c>
      <c r="AC141" s="10">
        <f t="shared" si="50"/>
        <v>141.13439999999997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3"/>
        <v>0</v>
      </c>
      <c r="I142" s="45">
        <f t="shared" si="53"/>
        <v>0</v>
      </c>
      <c r="J142" s="38"/>
      <c r="K142" s="45">
        <f t="shared" si="51"/>
        <v>0</v>
      </c>
      <c r="L142" s="46"/>
      <c r="M142" s="59">
        <f t="shared" si="54"/>
        <v>0</v>
      </c>
      <c r="N142" s="10">
        <f t="shared" si="52"/>
        <v>0</v>
      </c>
      <c r="P142" s="44">
        <v>45230</v>
      </c>
      <c r="Q142" s="38" t="s">
        <v>214</v>
      </c>
      <c r="R142" s="38" t="s">
        <v>133</v>
      </c>
      <c r="S142" s="35" t="s">
        <v>962</v>
      </c>
      <c r="T142" s="35" t="s">
        <v>1014</v>
      </c>
      <c r="U142" s="38"/>
      <c r="V142" s="45">
        <v>150</v>
      </c>
      <c r="W142" s="45">
        <f t="shared" si="47"/>
        <v>148.5</v>
      </c>
      <c r="X142" s="45">
        <f t="shared" si="47"/>
        <v>147.01499999999999</v>
      </c>
      <c r="Y142" s="60"/>
      <c r="Z142" s="45">
        <f t="shared" si="55"/>
        <v>141.13439999999997</v>
      </c>
      <c r="AA142" s="46">
        <v>750</v>
      </c>
      <c r="AB142" s="59">
        <f t="shared" si="49"/>
        <v>147.01499999999999</v>
      </c>
      <c r="AC142" s="10">
        <f t="shared" si="50"/>
        <v>141.13439999999997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3"/>
        <v>0</v>
      </c>
      <c r="I143" s="45">
        <f t="shared" si="53"/>
        <v>0</v>
      </c>
      <c r="J143" s="38"/>
      <c r="K143" s="45">
        <f t="shared" si="51"/>
        <v>0</v>
      </c>
      <c r="L143" s="46"/>
      <c r="M143" s="59">
        <f t="shared" si="54"/>
        <v>0</v>
      </c>
      <c r="N143" s="10">
        <f t="shared" si="52"/>
        <v>0</v>
      </c>
      <c r="P143" s="44">
        <v>45230</v>
      </c>
      <c r="Q143" s="38" t="s">
        <v>743</v>
      </c>
      <c r="R143" s="38" t="s">
        <v>109</v>
      </c>
      <c r="S143" s="38" t="s">
        <v>962</v>
      </c>
      <c r="T143" s="38" t="s">
        <v>1014</v>
      </c>
      <c r="U143" s="38"/>
      <c r="V143" s="45">
        <v>150</v>
      </c>
      <c r="W143" s="45">
        <f t="shared" si="47"/>
        <v>148.5</v>
      </c>
      <c r="X143" s="45">
        <f t="shared" si="47"/>
        <v>147.01499999999999</v>
      </c>
      <c r="Y143" s="45"/>
      <c r="Z143" s="45">
        <f>X143*0.96</f>
        <v>141.13439999999997</v>
      </c>
      <c r="AA143" s="46">
        <v>753</v>
      </c>
      <c r="AB143" s="59">
        <f t="shared" si="49"/>
        <v>147.01499999999999</v>
      </c>
      <c r="AC143" s="10">
        <f t="shared" si="50"/>
        <v>141.13439999999997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6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55"/>
        <v>0</v>
      </c>
      <c r="AA144" s="46"/>
      <c r="AB144" s="59">
        <f t="shared" si="49"/>
        <v>0</v>
      </c>
      <c r="AC144" s="10">
        <f t="shared" si="5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2833.1621999999993</v>
      </c>
      <c r="L145" s="13"/>
      <c r="M145" s="13">
        <f>SUM(M125:M144)</f>
        <v>2487.9566999999997</v>
      </c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>
        <f t="shared" si="47"/>
        <v>0</v>
      </c>
      <c r="X145" s="45">
        <f t="shared" si="47"/>
        <v>0</v>
      </c>
      <c r="Y145" s="38"/>
      <c r="Z145" s="45">
        <f t="shared" si="55"/>
        <v>0</v>
      </c>
      <c r="AA145" s="46"/>
      <c r="AB145" s="59">
        <f t="shared" si="49"/>
        <v>0</v>
      </c>
      <c r="AC145" s="10">
        <f t="shared" si="50"/>
        <v>0</v>
      </c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45"/>
      <c r="W146" s="45"/>
      <c r="X146" s="45"/>
      <c r="Y146" s="38"/>
      <c r="Z146" s="45"/>
      <c r="AA146" s="46"/>
      <c r="AB146" s="46"/>
      <c r="AC146" s="10"/>
    </row>
    <row r="147" spans="1:29" ht="15.75" x14ac:dyDescent="0.25">
      <c r="A147" s="37"/>
      <c r="B147" s="38"/>
      <c r="C147" s="38"/>
      <c r="D147" s="38"/>
      <c r="E147" s="38"/>
      <c r="F147" s="38"/>
      <c r="G147" s="320" t="s">
        <v>18</v>
      </c>
      <c r="H147" s="321"/>
      <c r="I147" s="321"/>
      <c r="J147" s="322"/>
      <c r="K147" s="55"/>
      <c r="L147" s="42">
        <f>H146-K145</f>
        <v>74.794500000000426</v>
      </c>
      <c r="M147" s="61"/>
      <c r="N147" s="17"/>
      <c r="P147" s="44"/>
      <c r="Q147" s="38"/>
      <c r="R147" s="38"/>
      <c r="S147" s="38"/>
      <c r="T147" s="38"/>
      <c r="U147" s="38"/>
      <c r="V147" s="12" t="s">
        <v>14</v>
      </c>
      <c r="W147" s="13">
        <f>SUM(W126:W146)</f>
        <v>4734.1799999999994</v>
      </c>
      <c r="X147" s="13"/>
      <c r="Y147" s="13" t="s">
        <v>82</v>
      </c>
      <c r="Z147" s="13">
        <f>SUM(Z126:Z146)</f>
        <v>4499.3646719999997</v>
      </c>
      <c r="AA147" s="13"/>
      <c r="AB147" s="13"/>
      <c r="AC147" s="13">
        <f>SUM(AC126:AC146)</f>
        <v>3174.5646719999991</v>
      </c>
    </row>
    <row r="148" spans="1:29" x14ac:dyDescent="0.25">
      <c r="P148" s="44"/>
      <c r="Q148" s="38"/>
      <c r="R148" s="38"/>
      <c r="S148" s="38"/>
      <c r="T148" s="38"/>
      <c r="U148" s="38"/>
      <c r="V148" s="12" t="s">
        <v>83</v>
      </c>
      <c r="W148" s="47">
        <f>W147*0.99</f>
        <v>4686.8381999999992</v>
      </c>
      <c r="X148" s="47"/>
      <c r="Y148" s="8"/>
      <c r="Z148" s="8"/>
      <c r="AA148" s="10"/>
      <c r="AB148" s="10"/>
      <c r="AC148" s="10"/>
    </row>
    <row r="149" spans="1:29" ht="15.75" x14ac:dyDescent="0.25">
      <c r="P149" s="37"/>
      <c r="Q149" s="38"/>
      <c r="R149" s="38"/>
      <c r="S149" s="38"/>
      <c r="T149" s="38"/>
      <c r="U149" s="38"/>
      <c r="V149" s="320" t="s">
        <v>18</v>
      </c>
      <c r="W149" s="321"/>
      <c r="X149" s="321"/>
      <c r="Y149" s="322"/>
      <c r="Z149" s="55"/>
      <c r="AA149" s="42">
        <f>W148-Z147</f>
        <v>187.47352799999953</v>
      </c>
      <c r="AB149" s="61"/>
      <c r="AC149" s="17"/>
    </row>
    <row r="153" spans="1:29" ht="26.25" x14ac:dyDescent="0.4">
      <c r="B153" s="319" t="s">
        <v>96</v>
      </c>
      <c r="C153" s="319"/>
      <c r="D153" s="319"/>
      <c r="E153" s="319"/>
      <c r="F153" s="319"/>
    </row>
    <row r="154" spans="1:29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</row>
    <row r="155" spans="1:29" ht="18" customHeight="1" x14ac:dyDescent="0.4">
      <c r="A155" s="44">
        <v>45236</v>
      </c>
      <c r="B155" s="38" t="s">
        <v>12</v>
      </c>
      <c r="C155" s="38" t="s">
        <v>122</v>
      </c>
      <c r="D155" s="38" t="s">
        <v>962</v>
      </c>
      <c r="E155" s="38" t="s">
        <v>217</v>
      </c>
      <c r="F155" s="38"/>
      <c r="G155" s="45">
        <v>150</v>
      </c>
      <c r="H155" s="45">
        <f t="shared" ref="H155:I173" si="57">G155*0.99</f>
        <v>148.5</v>
      </c>
      <c r="I155" s="45">
        <f t="shared" si="57"/>
        <v>147.01499999999999</v>
      </c>
      <c r="J155" s="45"/>
      <c r="K155" s="45">
        <f>H155*0.98</f>
        <v>145.53</v>
      </c>
      <c r="L155" s="46"/>
      <c r="M155" s="59">
        <f>I155-J155</f>
        <v>147.01499999999999</v>
      </c>
      <c r="N155" s="10">
        <f>M155*0.95</f>
        <v>139.66424999999998</v>
      </c>
      <c r="Q155" s="319" t="s">
        <v>0</v>
      </c>
      <c r="R155" s="319"/>
      <c r="S155" s="319"/>
      <c r="T155" s="319"/>
      <c r="U155" s="319"/>
    </row>
    <row r="156" spans="1:29" x14ac:dyDescent="0.25">
      <c r="A156" s="44">
        <v>45236</v>
      </c>
      <c r="B156" s="38" t="s">
        <v>743</v>
      </c>
      <c r="C156" s="38" t="s">
        <v>109</v>
      </c>
      <c r="D156" s="38" t="s">
        <v>962</v>
      </c>
      <c r="E156" s="38" t="s">
        <v>217</v>
      </c>
      <c r="F156" s="38"/>
      <c r="G156" s="45">
        <v>200</v>
      </c>
      <c r="H156" s="45">
        <f t="shared" si="57"/>
        <v>198</v>
      </c>
      <c r="I156" s="45">
        <f t="shared" si="57"/>
        <v>196.02</v>
      </c>
      <c r="J156" s="45"/>
      <c r="K156" s="45">
        <f t="shared" ref="K156:K173" si="58">H156*0.98</f>
        <v>194.04</v>
      </c>
      <c r="L156" s="46"/>
      <c r="M156" s="59">
        <f t="shared" ref="M156:M173" si="59">I156-J156</f>
        <v>196.02</v>
      </c>
      <c r="N156" s="10">
        <f t="shared" ref="N156:N168" si="60">M156*0.99</f>
        <v>194.0598</v>
      </c>
      <c r="P156" s="5" t="s">
        <v>1</v>
      </c>
      <c r="Q156" s="5" t="s">
        <v>2</v>
      </c>
      <c r="R156" s="5" t="s">
        <v>3</v>
      </c>
      <c r="S156" s="5" t="s">
        <v>4</v>
      </c>
      <c r="T156" s="5" t="s">
        <v>5</v>
      </c>
      <c r="U156" s="5" t="s">
        <v>6</v>
      </c>
      <c r="V156" s="5" t="s">
        <v>7</v>
      </c>
      <c r="W156" s="43" t="s">
        <v>78</v>
      </c>
      <c r="X156" s="43" t="s">
        <v>79</v>
      </c>
      <c r="Y156" s="5" t="s">
        <v>28</v>
      </c>
      <c r="Z156" s="5" t="s">
        <v>80</v>
      </c>
      <c r="AA156" s="5" t="s">
        <v>10</v>
      </c>
      <c r="AB156" s="5" t="s">
        <v>81</v>
      </c>
      <c r="AC156" s="5" t="s">
        <v>41</v>
      </c>
    </row>
    <row r="157" spans="1:29" x14ac:dyDescent="0.25">
      <c r="A157" s="44">
        <v>45236</v>
      </c>
      <c r="B157" s="38" t="s">
        <v>214</v>
      </c>
      <c r="C157" s="38" t="s">
        <v>133</v>
      </c>
      <c r="D157" s="38" t="s">
        <v>962</v>
      </c>
      <c r="E157" s="38" t="s">
        <v>1031</v>
      </c>
      <c r="F157" s="38"/>
      <c r="G157" s="45">
        <v>950</v>
      </c>
      <c r="H157" s="45">
        <f t="shared" si="57"/>
        <v>940.5</v>
      </c>
      <c r="I157" s="45">
        <f t="shared" si="57"/>
        <v>931.09500000000003</v>
      </c>
      <c r="J157" s="45">
        <v>470</v>
      </c>
      <c r="K157" s="45">
        <f t="shared" si="58"/>
        <v>921.68999999999994</v>
      </c>
      <c r="L157" s="46"/>
      <c r="M157" s="59">
        <f t="shared" si="59"/>
        <v>461.09500000000003</v>
      </c>
      <c r="N157" s="10">
        <f t="shared" si="60"/>
        <v>456.48405000000002</v>
      </c>
      <c r="P157" s="44"/>
      <c r="Q157" s="38"/>
      <c r="R157" s="38"/>
      <c r="S157" s="38"/>
      <c r="T157" s="38"/>
      <c r="U157" s="38"/>
      <c r="V157" s="45"/>
      <c r="W157" s="45">
        <f t="shared" ref="W157:X175" si="61">V157*0.99</f>
        <v>0</v>
      </c>
      <c r="X157" s="45">
        <f t="shared" si="61"/>
        <v>0</v>
      </c>
      <c r="Y157" s="45"/>
      <c r="Z157" s="45">
        <f>W157*0.98</f>
        <v>0</v>
      </c>
      <c r="AA157" s="46"/>
      <c r="AB157" s="59">
        <f>X157-Y157</f>
        <v>0</v>
      </c>
      <c r="AC157" s="10">
        <f>AB157*0.99</f>
        <v>0</v>
      </c>
    </row>
    <row r="158" spans="1:29" x14ac:dyDescent="0.25">
      <c r="A158" s="44">
        <v>45238</v>
      </c>
      <c r="B158" s="38" t="s">
        <v>12</v>
      </c>
      <c r="C158" s="38" t="s">
        <v>122</v>
      </c>
      <c r="D158" s="38" t="s">
        <v>962</v>
      </c>
      <c r="E158" s="38" t="s">
        <v>1000</v>
      </c>
      <c r="F158" s="38"/>
      <c r="G158" s="45">
        <v>550</v>
      </c>
      <c r="H158" s="45">
        <f t="shared" si="57"/>
        <v>544.5</v>
      </c>
      <c r="I158" s="45">
        <f t="shared" si="57"/>
        <v>539.05499999999995</v>
      </c>
      <c r="J158" s="45">
        <v>270</v>
      </c>
      <c r="K158" s="45">
        <f t="shared" si="58"/>
        <v>533.61</v>
      </c>
      <c r="L158" s="46"/>
      <c r="M158" s="59">
        <f t="shared" si="59"/>
        <v>269.05499999999995</v>
      </c>
      <c r="N158" s="10">
        <f t="shared" si="60"/>
        <v>266.36444999999992</v>
      </c>
      <c r="P158" s="44"/>
      <c r="Q158" s="38"/>
      <c r="R158" s="38"/>
      <c r="S158" s="38"/>
      <c r="T158" s="38"/>
      <c r="U158" s="38"/>
      <c r="V158" s="45"/>
      <c r="W158" s="45">
        <f t="shared" si="61"/>
        <v>0</v>
      </c>
      <c r="X158" s="45">
        <f t="shared" si="61"/>
        <v>0</v>
      </c>
      <c r="Y158" s="45"/>
      <c r="Z158" s="45">
        <f t="shared" ref="Z158:Z175" si="62">W158*0.98</f>
        <v>0</v>
      </c>
      <c r="AA158" s="46"/>
      <c r="AB158" s="59">
        <f t="shared" ref="AB158:AB175" si="63">X158-Y158</f>
        <v>0</v>
      </c>
      <c r="AC158" s="10">
        <f t="shared" ref="AC158:AC170" si="64">AB158*0.99</f>
        <v>0</v>
      </c>
    </row>
    <row r="159" spans="1:29" x14ac:dyDescent="0.25">
      <c r="A159" s="44">
        <v>45239</v>
      </c>
      <c r="B159" s="38" t="s">
        <v>12</v>
      </c>
      <c r="C159" s="38" t="s">
        <v>122</v>
      </c>
      <c r="D159" s="38" t="s">
        <v>1042</v>
      </c>
      <c r="E159" s="38" t="s">
        <v>962</v>
      </c>
      <c r="F159" s="38"/>
      <c r="G159" s="45">
        <v>340</v>
      </c>
      <c r="H159" s="45">
        <f t="shared" si="57"/>
        <v>336.6</v>
      </c>
      <c r="I159" s="45">
        <f t="shared" si="57"/>
        <v>333.23400000000004</v>
      </c>
      <c r="J159" s="45">
        <v>170</v>
      </c>
      <c r="K159" s="45">
        <f t="shared" si="58"/>
        <v>329.86799999999999</v>
      </c>
      <c r="L159" s="46"/>
      <c r="M159" s="59">
        <f t="shared" si="59"/>
        <v>163.23400000000004</v>
      </c>
      <c r="N159" s="10">
        <f t="shared" si="60"/>
        <v>161.60166000000004</v>
      </c>
      <c r="P159" s="44"/>
      <c r="Q159" s="38"/>
      <c r="R159" s="38"/>
      <c r="S159" s="38"/>
      <c r="T159" s="38"/>
      <c r="U159" s="38"/>
      <c r="V159" s="45"/>
      <c r="W159" s="45">
        <f t="shared" si="61"/>
        <v>0</v>
      </c>
      <c r="X159" s="45">
        <f t="shared" si="61"/>
        <v>0</v>
      </c>
      <c r="Y159" s="45"/>
      <c r="Z159" s="45">
        <f t="shared" si="62"/>
        <v>0</v>
      </c>
      <c r="AA159" s="46"/>
      <c r="AB159" s="59">
        <f t="shared" si="63"/>
        <v>0</v>
      </c>
      <c r="AC159" s="10">
        <f t="shared" si="64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7"/>
        <v>0</v>
      </c>
      <c r="I160" s="45">
        <f t="shared" si="57"/>
        <v>0</v>
      </c>
      <c r="J160" s="45"/>
      <c r="K160" s="45">
        <f t="shared" si="58"/>
        <v>0</v>
      </c>
      <c r="L160" s="46"/>
      <c r="M160" s="59">
        <f t="shared" si="59"/>
        <v>0</v>
      </c>
      <c r="N160" s="10">
        <f t="shared" si="60"/>
        <v>0</v>
      </c>
      <c r="P160" s="44"/>
      <c r="Q160" s="38"/>
      <c r="R160" s="38"/>
      <c r="S160" s="38"/>
      <c r="T160" s="38"/>
      <c r="U160" s="38"/>
      <c r="V160" s="45"/>
      <c r="W160" s="45">
        <f t="shared" si="61"/>
        <v>0</v>
      </c>
      <c r="X160" s="45">
        <f t="shared" si="61"/>
        <v>0</v>
      </c>
      <c r="Y160" s="45"/>
      <c r="Z160" s="45">
        <f t="shared" si="62"/>
        <v>0</v>
      </c>
      <c r="AA160" s="46"/>
      <c r="AB160" s="59">
        <f t="shared" si="63"/>
        <v>0</v>
      </c>
      <c r="AC160" s="10">
        <f t="shared" si="64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7"/>
        <v>0</v>
      </c>
      <c r="I161" s="45">
        <f t="shared" si="57"/>
        <v>0</v>
      </c>
      <c r="J161" s="45"/>
      <c r="K161" s="45">
        <f t="shared" si="58"/>
        <v>0</v>
      </c>
      <c r="L161" s="46"/>
      <c r="M161" s="59">
        <f t="shared" si="59"/>
        <v>0</v>
      </c>
      <c r="N161" s="10">
        <f t="shared" si="60"/>
        <v>0</v>
      </c>
      <c r="P161" s="44"/>
      <c r="Q161" s="38"/>
      <c r="R161" s="38"/>
      <c r="S161" s="38"/>
      <c r="T161" s="38"/>
      <c r="U161" s="38"/>
      <c r="V161" s="45"/>
      <c r="W161" s="45">
        <f t="shared" si="61"/>
        <v>0</v>
      </c>
      <c r="X161" s="45">
        <f t="shared" si="61"/>
        <v>0</v>
      </c>
      <c r="Y161" s="45"/>
      <c r="Z161" s="45">
        <f t="shared" si="62"/>
        <v>0</v>
      </c>
      <c r="AA161" s="46"/>
      <c r="AB161" s="59">
        <f t="shared" si="63"/>
        <v>0</v>
      </c>
      <c r="AC161" s="10">
        <f t="shared" si="64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7"/>
        <v>0</v>
      </c>
      <c r="I162" s="45">
        <f t="shared" si="57"/>
        <v>0</v>
      </c>
      <c r="J162" s="45"/>
      <c r="K162" s="45">
        <f t="shared" si="58"/>
        <v>0</v>
      </c>
      <c r="L162" s="46"/>
      <c r="M162" s="59">
        <f t="shared" si="59"/>
        <v>0</v>
      </c>
      <c r="N162" s="10">
        <f t="shared" si="60"/>
        <v>0</v>
      </c>
      <c r="P162" s="44"/>
      <c r="Q162" s="38"/>
      <c r="R162" s="38"/>
      <c r="S162" s="38"/>
      <c r="T162" s="38"/>
      <c r="U162" s="38"/>
      <c r="V162" s="45"/>
      <c r="W162" s="45">
        <f t="shared" si="61"/>
        <v>0</v>
      </c>
      <c r="X162" s="45">
        <f t="shared" si="61"/>
        <v>0</v>
      </c>
      <c r="Y162" s="45"/>
      <c r="Z162" s="45">
        <f t="shared" si="62"/>
        <v>0</v>
      </c>
      <c r="AA162" s="46"/>
      <c r="AB162" s="59">
        <f t="shared" si="63"/>
        <v>0</v>
      </c>
      <c r="AC162" s="10">
        <f t="shared" si="64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7"/>
        <v>0</v>
      </c>
      <c r="I163" s="45">
        <f t="shared" si="57"/>
        <v>0</v>
      </c>
      <c r="J163" s="45"/>
      <c r="K163" s="45">
        <f t="shared" si="58"/>
        <v>0</v>
      </c>
      <c r="L163" s="46"/>
      <c r="M163" s="59">
        <f t="shared" si="59"/>
        <v>0</v>
      </c>
      <c r="N163" s="10">
        <f t="shared" si="60"/>
        <v>0</v>
      </c>
      <c r="P163" s="44"/>
      <c r="Q163" s="38"/>
      <c r="R163" s="38"/>
      <c r="S163" s="38"/>
      <c r="T163" s="38"/>
      <c r="U163" s="38"/>
      <c r="V163" s="45"/>
      <c r="W163" s="45">
        <f t="shared" si="61"/>
        <v>0</v>
      </c>
      <c r="X163" s="45">
        <f t="shared" si="61"/>
        <v>0</v>
      </c>
      <c r="Y163" s="45"/>
      <c r="Z163" s="45">
        <f t="shared" si="62"/>
        <v>0</v>
      </c>
      <c r="AA163" s="46"/>
      <c r="AB163" s="59">
        <f t="shared" si="63"/>
        <v>0</v>
      </c>
      <c r="AC163" s="10">
        <f t="shared" si="64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7"/>
        <v>0</v>
      </c>
      <c r="I164" s="45">
        <f t="shared" si="57"/>
        <v>0</v>
      </c>
      <c r="J164" s="45"/>
      <c r="K164" s="45">
        <f t="shared" si="58"/>
        <v>0</v>
      </c>
      <c r="L164" s="46"/>
      <c r="M164" s="59">
        <f t="shared" si="59"/>
        <v>0</v>
      </c>
      <c r="N164" s="10">
        <f t="shared" si="60"/>
        <v>0</v>
      </c>
      <c r="P164" s="44"/>
      <c r="Q164" s="38"/>
      <c r="R164" s="38"/>
      <c r="S164" s="38"/>
      <c r="T164" s="38"/>
      <c r="U164" s="38"/>
      <c r="V164" s="45"/>
      <c r="W164" s="45">
        <f t="shared" si="61"/>
        <v>0</v>
      </c>
      <c r="X164" s="45">
        <f t="shared" si="61"/>
        <v>0</v>
      </c>
      <c r="Y164" s="45"/>
      <c r="Z164" s="45">
        <f t="shared" si="62"/>
        <v>0</v>
      </c>
      <c r="AA164" s="46"/>
      <c r="AB164" s="59">
        <f t="shared" si="63"/>
        <v>0</v>
      </c>
      <c r="AC164" s="10">
        <f t="shared" si="64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7"/>
        <v>0</v>
      </c>
      <c r="I165" s="45">
        <f t="shared" si="57"/>
        <v>0</v>
      </c>
      <c r="J165" s="45"/>
      <c r="K165" s="45">
        <f t="shared" si="58"/>
        <v>0</v>
      </c>
      <c r="L165" s="46"/>
      <c r="M165" s="59">
        <f t="shared" si="59"/>
        <v>0</v>
      </c>
      <c r="N165" s="10">
        <f t="shared" si="60"/>
        <v>0</v>
      </c>
      <c r="P165" s="44"/>
      <c r="Q165" s="38"/>
      <c r="R165" s="38"/>
      <c r="S165" s="38"/>
      <c r="T165" s="38"/>
      <c r="U165" s="38"/>
      <c r="V165" s="45"/>
      <c r="W165" s="45">
        <f t="shared" si="61"/>
        <v>0</v>
      </c>
      <c r="X165" s="45">
        <f t="shared" si="61"/>
        <v>0</v>
      </c>
      <c r="Y165" s="45"/>
      <c r="Z165" s="45">
        <f t="shared" si="62"/>
        <v>0</v>
      </c>
      <c r="AA165" s="46"/>
      <c r="AB165" s="59">
        <f t="shared" si="63"/>
        <v>0</v>
      </c>
      <c r="AC165" s="10">
        <f t="shared" si="64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7"/>
        <v>0</v>
      </c>
      <c r="I166" s="45">
        <f t="shared" si="57"/>
        <v>0</v>
      </c>
      <c r="J166" s="45"/>
      <c r="K166" s="45">
        <f t="shared" si="58"/>
        <v>0</v>
      </c>
      <c r="L166" s="46"/>
      <c r="M166" s="59">
        <f t="shared" si="59"/>
        <v>0</v>
      </c>
      <c r="N166" s="10">
        <f t="shared" si="60"/>
        <v>0</v>
      </c>
      <c r="P166" s="44"/>
      <c r="Q166" s="38"/>
      <c r="R166" s="38"/>
      <c r="S166" s="38"/>
      <c r="T166" s="38"/>
      <c r="U166" s="38"/>
      <c r="V166" s="45"/>
      <c r="W166" s="45">
        <f t="shared" si="61"/>
        <v>0</v>
      </c>
      <c r="X166" s="45">
        <f t="shared" si="61"/>
        <v>0</v>
      </c>
      <c r="Y166" s="45"/>
      <c r="Z166" s="45">
        <f t="shared" si="62"/>
        <v>0</v>
      </c>
      <c r="AA166" s="46"/>
      <c r="AB166" s="59">
        <f t="shared" si="63"/>
        <v>0</v>
      </c>
      <c r="AC166" s="10">
        <f t="shared" si="64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7"/>
        <v>0</v>
      </c>
      <c r="I167" s="45">
        <f t="shared" si="57"/>
        <v>0</v>
      </c>
      <c r="J167" s="45"/>
      <c r="K167" s="45">
        <f t="shared" si="58"/>
        <v>0</v>
      </c>
      <c r="L167" s="46"/>
      <c r="M167" s="59">
        <f t="shared" si="59"/>
        <v>0</v>
      </c>
      <c r="N167" s="10">
        <f t="shared" si="60"/>
        <v>0</v>
      </c>
      <c r="P167" s="44"/>
      <c r="Q167" s="38"/>
      <c r="R167" s="38"/>
      <c r="S167" s="38"/>
      <c r="T167" s="38"/>
      <c r="U167" s="38"/>
      <c r="V167" s="45"/>
      <c r="W167" s="45">
        <f t="shared" si="61"/>
        <v>0</v>
      </c>
      <c r="X167" s="45">
        <f t="shared" si="61"/>
        <v>0</v>
      </c>
      <c r="Y167" s="45"/>
      <c r="Z167" s="45">
        <f t="shared" si="62"/>
        <v>0</v>
      </c>
      <c r="AA167" s="46"/>
      <c r="AB167" s="59">
        <f t="shared" si="63"/>
        <v>0</v>
      </c>
      <c r="AC167" s="10">
        <f t="shared" si="64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7"/>
        <v>0</v>
      </c>
      <c r="I168" s="45">
        <f t="shared" si="57"/>
        <v>0</v>
      </c>
      <c r="J168" s="45"/>
      <c r="K168" s="45">
        <f t="shared" si="58"/>
        <v>0</v>
      </c>
      <c r="L168" s="46"/>
      <c r="M168" s="59">
        <f t="shared" si="59"/>
        <v>0</v>
      </c>
      <c r="N168" s="10">
        <f t="shared" si="60"/>
        <v>0</v>
      </c>
      <c r="P168" s="44"/>
      <c r="Q168" s="38"/>
      <c r="R168" s="38"/>
      <c r="S168" s="38"/>
      <c r="T168" s="38"/>
      <c r="U168" s="38"/>
      <c r="V168" s="45"/>
      <c r="W168" s="45">
        <f t="shared" si="61"/>
        <v>0</v>
      </c>
      <c r="X168" s="45">
        <f t="shared" si="61"/>
        <v>0</v>
      </c>
      <c r="Y168" s="45"/>
      <c r="Z168" s="45">
        <f t="shared" si="62"/>
        <v>0</v>
      </c>
      <c r="AA168" s="46"/>
      <c r="AB168" s="59">
        <f t="shared" si="63"/>
        <v>0</v>
      </c>
      <c r="AC168" s="10">
        <f t="shared" si="64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7"/>
        <v>0</v>
      </c>
      <c r="I169" s="45">
        <f t="shared" si="57"/>
        <v>0</v>
      </c>
      <c r="J169" s="60"/>
      <c r="K169" s="45">
        <f t="shared" si="58"/>
        <v>0</v>
      </c>
      <c r="L169" s="46"/>
      <c r="M169" s="59">
        <f t="shared" si="59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61"/>
        <v>0</v>
      </c>
      <c r="X169" s="45">
        <f t="shared" si="61"/>
        <v>0</v>
      </c>
      <c r="Y169" s="45"/>
      <c r="Z169" s="45">
        <f t="shared" si="62"/>
        <v>0</v>
      </c>
      <c r="AA169" s="46"/>
      <c r="AB169" s="59">
        <f t="shared" si="63"/>
        <v>0</v>
      </c>
      <c r="AC169" s="10">
        <f t="shared" si="64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7"/>
        <v>0</v>
      </c>
      <c r="I170" s="45">
        <f t="shared" si="57"/>
        <v>0</v>
      </c>
      <c r="J170" s="60"/>
      <c r="K170" s="45">
        <f t="shared" si="58"/>
        <v>0</v>
      </c>
      <c r="L170" s="46"/>
      <c r="M170" s="59">
        <f t="shared" si="59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61"/>
        <v>0</v>
      </c>
      <c r="X170" s="45">
        <f t="shared" si="61"/>
        <v>0</v>
      </c>
      <c r="Y170" s="45"/>
      <c r="Z170" s="45">
        <f t="shared" si="62"/>
        <v>0</v>
      </c>
      <c r="AA170" s="46"/>
      <c r="AB170" s="59">
        <f t="shared" si="63"/>
        <v>0</v>
      </c>
      <c r="AC170" s="10">
        <f t="shared" si="64"/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7"/>
        <v>0</v>
      </c>
      <c r="I171" s="45">
        <f t="shared" si="57"/>
        <v>0</v>
      </c>
      <c r="J171" s="45"/>
      <c r="K171" s="45">
        <f t="shared" si="58"/>
        <v>0</v>
      </c>
      <c r="L171" s="46"/>
      <c r="M171" s="59">
        <f t="shared" si="59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61"/>
        <v>0</v>
      </c>
      <c r="X171" s="45">
        <f t="shared" si="61"/>
        <v>0</v>
      </c>
      <c r="Y171" s="60"/>
      <c r="Z171" s="45">
        <f t="shared" si="62"/>
        <v>0</v>
      </c>
      <c r="AA171" s="46"/>
      <c r="AB171" s="59">
        <f t="shared" si="63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7"/>
        <v>0</v>
      </c>
      <c r="I172" s="45">
        <f t="shared" si="57"/>
        <v>0</v>
      </c>
      <c r="J172" s="38"/>
      <c r="K172" s="45">
        <f t="shared" si="58"/>
        <v>0</v>
      </c>
      <c r="L172" s="46"/>
      <c r="M172" s="59">
        <f t="shared" si="59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61"/>
        <v>0</v>
      </c>
      <c r="X172" s="45">
        <f t="shared" si="61"/>
        <v>0</v>
      </c>
      <c r="Y172" s="60"/>
      <c r="Z172" s="45">
        <f t="shared" si="62"/>
        <v>0</v>
      </c>
      <c r="AA172" s="46"/>
      <c r="AB172" s="59">
        <f t="shared" si="63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7"/>
        <v>0</v>
      </c>
      <c r="I173" s="45">
        <f t="shared" si="57"/>
        <v>0</v>
      </c>
      <c r="J173" s="38"/>
      <c r="K173" s="45">
        <f t="shared" si="58"/>
        <v>0</v>
      </c>
      <c r="L173" s="46"/>
      <c r="M173" s="59">
        <f t="shared" si="59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61"/>
        <v>0</v>
      </c>
      <c r="X173" s="45">
        <f t="shared" si="61"/>
        <v>0</v>
      </c>
      <c r="Y173" s="45"/>
      <c r="Z173" s="45">
        <f t="shared" si="62"/>
        <v>0</v>
      </c>
      <c r="AA173" s="46"/>
      <c r="AB173" s="59">
        <f t="shared" si="63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61"/>
        <v>0</v>
      </c>
      <c r="X174" s="45">
        <f t="shared" si="61"/>
        <v>0</v>
      </c>
      <c r="Y174" s="38"/>
      <c r="Z174" s="45">
        <f t="shared" si="62"/>
        <v>0</v>
      </c>
      <c r="AA174" s="46"/>
      <c r="AB174" s="59">
        <f t="shared" si="63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2168.1</v>
      </c>
      <c r="I175" s="13"/>
      <c r="J175" s="13" t="s">
        <v>82</v>
      </c>
      <c r="K175" s="13">
        <f>SUM(K155:K174)</f>
        <v>2124.7379999999998</v>
      </c>
      <c r="L175" s="13"/>
      <c r="M175" s="13"/>
      <c r="N175" s="13">
        <f>SUM(N155:N174)</f>
        <v>1218.1742099999999</v>
      </c>
      <c r="P175" s="44"/>
      <c r="Q175" s="38"/>
      <c r="R175" s="38"/>
      <c r="S175" s="38"/>
      <c r="T175" s="38"/>
      <c r="U175" s="38"/>
      <c r="V175" s="45"/>
      <c r="W175" s="45">
        <f t="shared" si="61"/>
        <v>0</v>
      </c>
      <c r="X175" s="45">
        <f t="shared" si="61"/>
        <v>0</v>
      </c>
      <c r="Y175" s="38"/>
      <c r="Z175" s="45">
        <f t="shared" si="62"/>
        <v>0</v>
      </c>
      <c r="AA175" s="46"/>
      <c r="AB175" s="59">
        <f t="shared" si="63"/>
        <v>0</v>
      </c>
      <c r="AC175" s="10">
        <f>AB175*0.99</f>
        <v>0</v>
      </c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2146.4189999999999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45"/>
      <c r="W176" s="45"/>
      <c r="X176" s="45"/>
      <c r="Y176" s="38"/>
      <c r="Z176" s="45"/>
      <c r="AA176" s="46"/>
      <c r="AB176" s="46"/>
      <c r="AC176" s="10"/>
    </row>
    <row r="177" spans="1:29" ht="15.75" x14ac:dyDescent="0.25">
      <c r="A177" s="37"/>
      <c r="B177" s="38"/>
      <c r="C177" s="38"/>
      <c r="D177" s="38"/>
      <c r="E177" s="38"/>
      <c r="F177" s="38"/>
      <c r="G177" s="320" t="s">
        <v>18</v>
      </c>
      <c r="H177" s="321"/>
      <c r="I177" s="321"/>
      <c r="J177" s="322"/>
      <c r="K177" s="55"/>
      <c r="L177" s="42">
        <f>H176-K175</f>
        <v>21.68100000000004</v>
      </c>
      <c r="M177" s="61"/>
      <c r="N177" s="17"/>
      <c r="P177" s="44"/>
      <c r="Q177" s="38"/>
      <c r="R177" s="38"/>
      <c r="S177" s="38"/>
      <c r="T177" s="38"/>
      <c r="U177" s="38"/>
      <c r="V177" s="12" t="s">
        <v>14</v>
      </c>
      <c r="W177" s="13">
        <f>SUM(W157:W176)</f>
        <v>0</v>
      </c>
      <c r="X177" s="13"/>
      <c r="Y177" s="13" t="s">
        <v>82</v>
      </c>
      <c r="Z177" s="13">
        <f>SUM(Z157:Z176)</f>
        <v>0</v>
      </c>
      <c r="AA177" s="13"/>
      <c r="AB177" s="13"/>
      <c r="AC177" s="13">
        <f>SUM(AC157:AC176)</f>
        <v>0</v>
      </c>
    </row>
    <row r="178" spans="1:29" x14ac:dyDescent="0.25">
      <c r="P178" s="44"/>
      <c r="Q178" s="38"/>
      <c r="R178" s="38"/>
      <c r="S178" s="38"/>
      <c r="T178" s="38"/>
      <c r="U178" s="38"/>
      <c r="V178" s="12" t="s">
        <v>83</v>
      </c>
      <c r="W178" s="47">
        <f>W177*0.99</f>
        <v>0</v>
      </c>
      <c r="X178" s="47"/>
      <c r="Y178" s="8"/>
      <c r="Z178" s="8"/>
      <c r="AA178" s="10"/>
      <c r="AB178" s="10"/>
      <c r="AC178" s="10"/>
    </row>
    <row r="179" spans="1:29" ht="15.75" x14ac:dyDescent="0.25">
      <c r="P179" s="37"/>
      <c r="Q179" s="38"/>
      <c r="R179" s="38"/>
      <c r="S179" s="38"/>
      <c r="T179" s="38"/>
      <c r="U179" s="38"/>
      <c r="V179" s="320" t="s">
        <v>18</v>
      </c>
      <c r="W179" s="321"/>
      <c r="X179" s="321"/>
      <c r="Y179" s="322"/>
      <c r="Z179" s="55"/>
      <c r="AA179" s="42">
        <f>W178-Z177</f>
        <v>0</v>
      </c>
      <c r="AB179" s="61"/>
      <c r="AC179" s="17"/>
    </row>
  </sheetData>
  <mergeCells count="24">
    <mergeCell ref="B153:F153"/>
    <mergeCell ref="Q155:U155"/>
    <mergeCell ref="G177:J177"/>
    <mergeCell ref="V179:Y179"/>
    <mergeCell ref="V116:Y116"/>
    <mergeCell ref="B123:F123"/>
    <mergeCell ref="Q124:U124"/>
    <mergeCell ref="G147:J147"/>
    <mergeCell ref="V149:Y149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F153" zoomScale="90" zoomScaleNormal="90" workbookViewId="0">
      <selection activeCell="V165" sqref="V165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28" t="s">
        <v>24</v>
      </c>
      <c r="D1" s="328"/>
      <c r="E1" s="328"/>
      <c r="M1" s="328" t="s">
        <v>87</v>
      </c>
      <c r="N1" s="328"/>
      <c r="O1" s="328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12" t="s">
        <v>18</v>
      </c>
      <c r="G28" s="313"/>
      <c r="H28" s="314"/>
      <c r="I28" s="42">
        <f>G27-I26</f>
        <v>97.199999999999818</v>
      </c>
      <c r="P28" s="312" t="s">
        <v>18</v>
      </c>
      <c r="Q28" s="313"/>
      <c r="R28" s="314"/>
      <c r="S28" s="42">
        <f>Q27-S26</f>
        <v>299</v>
      </c>
    </row>
    <row r="34" spans="1:28" ht="26.25" x14ac:dyDescent="0.4">
      <c r="C34" s="328" t="s">
        <v>88</v>
      </c>
      <c r="D34" s="328"/>
      <c r="E34" s="328"/>
      <c r="M34" s="328" t="s">
        <v>89</v>
      </c>
      <c r="N34" s="328"/>
      <c r="O34" s="328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12" t="s">
        <v>18</v>
      </c>
      <c r="G66" s="313"/>
      <c r="H66" s="314"/>
      <c r="I66" s="42">
        <f>G65-I64</f>
        <v>341</v>
      </c>
      <c r="P66" s="312" t="s">
        <v>18</v>
      </c>
      <c r="Q66" s="313"/>
      <c r="R66" s="314"/>
      <c r="S66" s="42">
        <f>Q65-S64</f>
        <v>176.10000000000036</v>
      </c>
    </row>
    <row r="70" spans="1:31" ht="26.25" x14ac:dyDescent="0.4">
      <c r="C70" s="328" t="s">
        <v>90</v>
      </c>
      <c r="D70" s="328"/>
      <c r="E70" s="328"/>
      <c r="M70" s="328" t="s">
        <v>91</v>
      </c>
      <c r="N70" s="328"/>
      <c r="O70" s="328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12" t="s">
        <v>18</v>
      </c>
      <c r="Q97" s="313"/>
      <c r="R97" s="314"/>
      <c r="S97" s="42">
        <f>Q96-S95</f>
        <v>204.5</v>
      </c>
    </row>
    <row r="98" spans="1:27" ht="15.75" x14ac:dyDescent="0.25">
      <c r="F98" s="312" t="s">
        <v>18</v>
      </c>
      <c r="G98" s="313"/>
      <c r="H98" s="314"/>
      <c r="I98" s="42">
        <f>G97-I96</f>
        <v>440.60000000000036</v>
      </c>
    </row>
    <row r="102" spans="1:27" ht="26.25" x14ac:dyDescent="0.4">
      <c r="M102" s="328" t="s">
        <v>93</v>
      </c>
      <c r="N102" s="328"/>
      <c r="O102" s="328"/>
      <c r="W102" s="326"/>
      <c r="X102" s="326"/>
      <c r="Y102" s="326"/>
    </row>
    <row r="103" spans="1:27" ht="26.25" x14ac:dyDescent="0.4">
      <c r="C103" s="328" t="s">
        <v>92</v>
      </c>
      <c r="D103" s="328"/>
      <c r="E103" s="328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27"/>
      <c r="Z115" s="327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12" t="s">
        <v>18</v>
      </c>
      <c r="Q138" s="313"/>
      <c r="R138" s="314"/>
      <c r="S138" s="42">
        <f>Q137-S136</f>
        <v>132</v>
      </c>
    </row>
    <row r="139" spans="1:19" ht="15.75" x14ac:dyDescent="0.25">
      <c r="F139" s="312" t="s">
        <v>18</v>
      </c>
      <c r="G139" s="313"/>
      <c r="H139" s="314"/>
      <c r="I139" s="42">
        <f>G138-I137</f>
        <v>400.60000000000036</v>
      </c>
    </row>
    <row r="143" spans="1:19" ht="26.25" x14ac:dyDescent="0.4">
      <c r="M143" s="328" t="s">
        <v>99</v>
      </c>
      <c r="N143" s="328"/>
      <c r="O143" s="328"/>
    </row>
    <row r="144" spans="1:19" ht="26.25" x14ac:dyDescent="0.4">
      <c r="C144" s="328" t="s">
        <v>94</v>
      </c>
      <c r="D144" s="328"/>
      <c r="E144" s="328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330</v>
      </c>
      <c r="R162" s="48"/>
      <c r="S162" s="49">
        <v>310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1009</v>
      </c>
      <c r="O163" s="8" t="s">
        <v>1008</v>
      </c>
      <c r="P163" s="8"/>
      <c r="Q163" s="49">
        <v>150</v>
      </c>
      <c r="R163" s="49"/>
      <c r="S163" s="49">
        <v>140</v>
      </c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5610</v>
      </c>
      <c r="R168" s="13">
        <f>SUM(R161:R167)</f>
        <v>0</v>
      </c>
      <c r="S168" s="13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12" t="s">
        <v>18</v>
      </c>
      <c r="Q170" s="313"/>
      <c r="R170" s="314"/>
      <c r="S170" s="42">
        <f>Q169-S168</f>
        <v>233.89999999999964</v>
      </c>
    </row>
    <row r="171" spans="1:19" ht="15.75" x14ac:dyDescent="0.25">
      <c r="F171" s="312" t="s">
        <v>18</v>
      </c>
      <c r="G171" s="313"/>
      <c r="H171" s="314"/>
      <c r="I171" s="42">
        <f>G170-I169</f>
        <v>105</v>
      </c>
    </row>
    <row r="176" spans="1:19" ht="26.25" x14ac:dyDescent="0.4">
      <c r="M176" s="328" t="s">
        <v>0</v>
      </c>
      <c r="N176" s="328"/>
      <c r="O176" s="328"/>
    </row>
    <row r="177" spans="1:19" ht="26.25" x14ac:dyDescent="0.4">
      <c r="C177" s="328" t="s">
        <v>96</v>
      </c>
      <c r="D177" s="328"/>
      <c r="E177" s="328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>
        <v>45238</v>
      </c>
      <c r="B179" s="38" t="s">
        <v>818</v>
      </c>
      <c r="C179" s="38" t="s">
        <v>136</v>
      </c>
      <c r="D179" s="38" t="s">
        <v>840</v>
      </c>
      <c r="E179" s="38" t="s">
        <v>162</v>
      </c>
      <c r="F179" s="38">
        <v>8810</v>
      </c>
      <c r="G179" s="48">
        <v>300</v>
      </c>
      <c r="H179" s="48"/>
      <c r="I179" s="49">
        <v>285</v>
      </c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300</v>
      </c>
      <c r="H202" s="13">
        <f>SUM(H195:H201)</f>
        <v>0</v>
      </c>
      <c r="I202" s="13">
        <f>SUM(I179:I201)</f>
        <v>285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297</v>
      </c>
      <c r="H203" s="10"/>
      <c r="I203" s="10"/>
      <c r="P203" s="312" t="s">
        <v>18</v>
      </c>
      <c r="Q203" s="313"/>
      <c r="R203" s="314"/>
      <c r="S203" s="42">
        <f>Q202-S201</f>
        <v>0</v>
      </c>
    </row>
    <row r="204" spans="1:19" ht="15.75" x14ac:dyDescent="0.25">
      <c r="F204" s="312" t="s">
        <v>18</v>
      </c>
      <c r="G204" s="313"/>
      <c r="H204" s="314"/>
      <c r="I204" s="42">
        <f>G203-I202</f>
        <v>12</v>
      </c>
    </row>
  </sheetData>
  <mergeCells count="26">
    <mergeCell ref="C177:E177"/>
    <mergeCell ref="M176:O176"/>
    <mergeCell ref="F204:H204"/>
    <mergeCell ref="P203:R203"/>
    <mergeCell ref="F139:H139"/>
    <mergeCell ref="P138:R138"/>
    <mergeCell ref="C144:E144"/>
    <mergeCell ref="M143:O143"/>
    <mergeCell ref="F171:H171"/>
    <mergeCell ref="P170:R170"/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-0.499984740745262"/>
  </sheetPr>
  <dimension ref="A1:V133"/>
  <sheetViews>
    <sheetView workbookViewId="0">
      <selection activeCell="J11" sqref="J11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25" t="s">
        <v>96</v>
      </c>
      <c r="E1" s="325"/>
      <c r="F1" s="325"/>
      <c r="G1" s="325"/>
      <c r="O1" s="325" t="s">
        <v>0</v>
      </c>
      <c r="P1" s="325"/>
      <c r="Q1" s="325"/>
      <c r="R1" s="325"/>
    </row>
    <row r="2" spans="1:21" x14ac:dyDescent="0.25">
      <c r="D2" s="309"/>
      <c r="E2" s="309"/>
      <c r="F2" s="309"/>
      <c r="G2" s="309"/>
      <c r="O2" s="309"/>
      <c r="P2" s="309"/>
      <c r="Q2" s="309"/>
      <c r="R2" s="309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8">
        <v>7807025841</v>
      </c>
      <c r="G4" s="10">
        <v>150</v>
      </c>
      <c r="H4" s="10"/>
      <c r="I4" s="10"/>
      <c r="J4" s="10">
        <v>140</v>
      </c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8">
        <v>7807025842</v>
      </c>
      <c r="G5" s="10">
        <v>150</v>
      </c>
      <c r="H5" s="10"/>
      <c r="I5" s="10"/>
      <c r="J5" s="10">
        <v>140</v>
      </c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8">
        <v>7807025880</v>
      </c>
      <c r="G6" s="10">
        <v>140</v>
      </c>
      <c r="H6" s="10"/>
      <c r="I6" s="10"/>
      <c r="J6" s="10">
        <v>130</v>
      </c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8">
        <v>7807025883</v>
      </c>
      <c r="G7" s="10">
        <v>170</v>
      </c>
      <c r="H7" s="10"/>
      <c r="I7" s="10"/>
      <c r="J7" s="10">
        <v>160</v>
      </c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>
        <v>45232</v>
      </c>
      <c r="B8" s="8" t="s">
        <v>12</v>
      </c>
      <c r="C8" s="8" t="s">
        <v>144</v>
      </c>
      <c r="D8" s="8" t="s">
        <v>711</v>
      </c>
      <c r="E8" s="8" t="s">
        <v>134</v>
      </c>
      <c r="F8" s="8">
        <v>7807025884</v>
      </c>
      <c r="G8" s="10">
        <v>170</v>
      </c>
      <c r="H8" s="10"/>
      <c r="I8" s="10"/>
      <c r="J8" s="10">
        <v>160</v>
      </c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>
        <v>45203</v>
      </c>
      <c r="B9" s="8" t="s">
        <v>1028</v>
      </c>
      <c r="C9" s="8" t="s">
        <v>1029</v>
      </c>
      <c r="D9" s="8" t="s">
        <v>711</v>
      </c>
      <c r="E9" s="8" t="s">
        <v>1030</v>
      </c>
      <c r="F9" s="8">
        <v>7807025906</v>
      </c>
      <c r="G9" s="10">
        <v>560</v>
      </c>
      <c r="H9" s="10"/>
      <c r="I9" s="10"/>
      <c r="J9" s="10">
        <v>520</v>
      </c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1340</v>
      </c>
      <c r="H17" s="13">
        <f>SUM(H4:H16)</f>
        <v>0</v>
      </c>
      <c r="I17" s="13">
        <f>SUM(I4:I16)</f>
        <v>0</v>
      </c>
      <c r="J17" s="13">
        <f>G18-H17</f>
        <v>1326.6</v>
      </c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1326.6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20" t="s">
        <v>18</v>
      </c>
      <c r="G19" s="321"/>
      <c r="H19" s="322"/>
      <c r="I19" s="42">
        <f>G18-I17</f>
        <v>1326.6</v>
      </c>
      <c r="L19" s="8"/>
      <c r="M19" s="8"/>
      <c r="N19" s="8"/>
      <c r="O19" s="8"/>
      <c r="P19" s="8"/>
      <c r="Q19" s="320" t="s">
        <v>18</v>
      </c>
      <c r="R19" s="321"/>
      <c r="S19" s="322"/>
      <c r="T19" s="42">
        <f>T18-U17</f>
        <v>-350</v>
      </c>
    </row>
    <row r="23" spans="1:21" x14ac:dyDescent="0.25">
      <c r="D23" s="325" t="s">
        <v>88</v>
      </c>
      <c r="E23" s="325"/>
      <c r="F23" s="325"/>
      <c r="G23" s="325"/>
      <c r="O23" s="325" t="s">
        <v>89</v>
      </c>
      <c r="P23" s="325"/>
      <c r="Q23" s="325"/>
      <c r="R23" s="325"/>
    </row>
    <row r="24" spans="1:21" x14ac:dyDescent="0.25">
      <c r="D24" s="309"/>
      <c r="E24" s="309"/>
      <c r="F24" s="309"/>
      <c r="G24" s="309"/>
      <c r="O24" s="309"/>
      <c r="P24" s="309"/>
      <c r="Q24" s="309"/>
      <c r="R24" s="309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0" t="s">
        <v>18</v>
      </c>
      <c r="G41" s="321"/>
      <c r="H41" s="322"/>
      <c r="I41" s="42">
        <f>I40-J39</f>
        <v>15.5</v>
      </c>
      <c r="L41" s="8"/>
      <c r="M41" s="8"/>
      <c r="N41" s="8"/>
      <c r="O41" s="8"/>
      <c r="P41" s="8"/>
      <c r="Q41" s="320" t="s">
        <v>18</v>
      </c>
      <c r="R41" s="321"/>
      <c r="S41" s="322"/>
      <c r="T41" s="42">
        <f>R40-T39</f>
        <v>0</v>
      </c>
    </row>
    <row r="45" spans="1:21" x14ac:dyDescent="0.25">
      <c r="D45" s="325" t="s">
        <v>90</v>
      </c>
      <c r="E45" s="325"/>
      <c r="F45" s="325"/>
      <c r="G45" s="325"/>
      <c r="O45" s="325" t="s">
        <v>91</v>
      </c>
      <c r="P45" s="325"/>
      <c r="Q45" s="325"/>
      <c r="R45" s="325"/>
    </row>
    <row r="46" spans="1:21" x14ac:dyDescent="0.25">
      <c r="D46" s="309"/>
      <c r="E46" s="309"/>
      <c r="F46" s="309"/>
      <c r="G46" s="309"/>
      <c r="O46" s="309"/>
      <c r="P46" s="309"/>
      <c r="Q46" s="309"/>
      <c r="R46" s="309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0" t="s">
        <v>18</v>
      </c>
      <c r="G63" s="321"/>
      <c r="H63" s="322"/>
      <c r="I63" s="42">
        <f>G62-J61</f>
        <v>8.5999999999999943</v>
      </c>
      <c r="L63" s="8"/>
      <c r="M63" s="8"/>
      <c r="N63" s="8"/>
      <c r="O63" s="8"/>
      <c r="P63" s="8"/>
      <c r="Q63" s="320" t="s">
        <v>18</v>
      </c>
      <c r="R63" s="321"/>
      <c r="S63" s="322"/>
      <c r="T63" s="42">
        <f>R62-T61</f>
        <v>0</v>
      </c>
    </row>
    <row r="69" spans="1:22" x14ac:dyDescent="0.25">
      <c r="D69" s="325" t="s">
        <v>92</v>
      </c>
      <c r="E69" s="325"/>
      <c r="F69" s="325"/>
      <c r="G69" s="325"/>
      <c r="O69" s="325" t="s">
        <v>93</v>
      </c>
      <c r="P69" s="325"/>
      <c r="Q69" s="325"/>
      <c r="R69" s="325"/>
    </row>
    <row r="70" spans="1:22" x14ac:dyDescent="0.25">
      <c r="D70" s="309"/>
      <c r="E70" s="309"/>
      <c r="F70" s="309"/>
      <c r="G70" s="309"/>
      <c r="O70" s="309"/>
      <c r="P70" s="309"/>
      <c r="Q70" s="309"/>
      <c r="R70" s="309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0" t="s">
        <v>18</v>
      </c>
      <c r="G87" s="321"/>
      <c r="H87" s="322"/>
      <c r="I87" s="42">
        <f>G86-I85</f>
        <v>0</v>
      </c>
      <c r="L87" s="8"/>
      <c r="M87" s="8"/>
      <c r="N87" s="8"/>
      <c r="O87" s="8"/>
      <c r="P87" s="8"/>
      <c r="Q87" s="320" t="s">
        <v>18</v>
      </c>
      <c r="R87" s="321"/>
      <c r="S87" s="322"/>
      <c r="T87" s="42">
        <f>R86-U85</f>
        <v>35.800000000000011</v>
      </c>
    </row>
    <row r="92" spans="1:22" x14ac:dyDescent="0.25">
      <c r="D92" s="325" t="s">
        <v>94</v>
      </c>
      <c r="E92" s="325"/>
      <c r="F92" s="325"/>
      <c r="G92" s="325"/>
      <c r="O92" s="325" t="s">
        <v>99</v>
      </c>
      <c r="P92" s="325"/>
      <c r="Q92" s="325"/>
      <c r="R92" s="325"/>
    </row>
    <row r="93" spans="1:22" x14ac:dyDescent="0.25">
      <c r="D93" s="309"/>
      <c r="E93" s="309"/>
      <c r="F93" s="309"/>
      <c r="G93" s="309"/>
      <c r="O93" s="309"/>
      <c r="P93" s="309"/>
      <c r="Q93" s="309"/>
      <c r="R93" s="309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980</v>
      </c>
      <c r="N99" s="8" t="s">
        <v>109</v>
      </c>
      <c r="O99" s="8" t="s">
        <v>957</v>
      </c>
      <c r="P99" s="8" t="s">
        <v>981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981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981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980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1011</v>
      </c>
      <c r="P107" s="8" t="s">
        <v>1012</v>
      </c>
      <c r="Q107" s="8"/>
      <c r="R107" s="10">
        <v>416</v>
      </c>
      <c r="S107" s="10"/>
      <c r="T107" s="10"/>
      <c r="U107" s="10"/>
      <c r="V107" t="s">
        <v>1013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0" t="s">
        <v>18</v>
      </c>
      <c r="G110" s="321"/>
      <c r="H110" s="322"/>
      <c r="I110" s="42">
        <f>G109-J108</f>
        <v>36.300000000000011</v>
      </c>
      <c r="L110" s="8"/>
      <c r="M110" s="8"/>
      <c r="N110" s="8"/>
      <c r="O110" s="8"/>
      <c r="P110" s="8"/>
      <c r="Q110" s="320" t="s">
        <v>18</v>
      </c>
      <c r="R110" s="321"/>
      <c r="S110" s="322"/>
      <c r="T110" s="42">
        <f>R109-U108</f>
        <v>949.67000000000007</v>
      </c>
    </row>
    <row r="115" spans="1:21" x14ac:dyDescent="0.25">
      <c r="D115" s="325" t="s">
        <v>96</v>
      </c>
      <c r="E115" s="325"/>
      <c r="F115" s="325"/>
      <c r="G115" s="325"/>
      <c r="O115" s="325" t="s">
        <v>0</v>
      </c>
      <c r="P115" s="325"/>
      <c r="Q115" s="325"/>
      <c r="R115" s="325"/>
    </row>
    <row r="116" spans="1:21" x14ac:dyDescent="0.25">
      <c r="D116" s="309"/>
      <c r="E116" s="309"/>
      <c r="F116" s="309"/>
      <c r="G116" s="309"/>
      <c r="O116" s="309"/>
      <c r="P116" s="309"/>
      <c r="Q116" s="309"/>
      <c r="R116" s="309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0" t="s">
        <v>18</v>
      </c>
      <c r="G133" s="321"/>
      <c r="H133" s="322"/>
      <c r="I133" s="42">
        <f>G132-I131</f>
        <v>0</v>
      </c>
      <c r="L133" s="8"/>
      <c r="M133" s="8"/>
      <c r="N133" s="8"/>
      <c r="O133" s="8"/>
      <c r="P133" s="8"/>
      <c r="Q133" s="320" t="s">
        <v>18</v>
      </c>
      <c r="R133" s="321"/>
      <c r="S133" s="322"/>
      <c r="T133" s="42">
        <f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CC33B-CAB3-48BE-8F60-58CB8FF75BC7}">
  <sheetPr>
    <tabColor theme="6" tint="-0.499984740745262"/>
  </sheetPr>
  <dimension ref="A1:V133"/>
  <sheetViews>
    <sheetView workbookViewId="0">
      <selection activeCell="F7" sqref="F7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25" t="s">
        <v>96</v>
      </c>
      <c r="E1" s="325"/>
      <c r="F1" s="325"/>
      <c r="G1" s="325"/>
      <c r="O1" s="325" t="s">
        <v>0</v>
      </c>
      <c r="P1" s="325"/>
      <c r="Q1" s="325"/>
      <c r="R1" s="325"/>
    </row>
    <row r="2" spans="1:21" x14ac:dyDescent="0.25">
      <c r="D2" s="309"/>
      <c r="E2" s="309"/>
      <c r="F2" s="309"/>
      <c r="G2" s="309"/>
      <c r="O2" s="309"/>
      <c r="P2" s="309"/>
      <c r="Q2" s="309"/>
      <c r="R2" s="309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45239</v>
      </c>
      <c r="B4" s="8" t="s">
        <v>546</v>
      </c>
      <c r="C4" s="8" t="s">
        <v>139</v>
      </c>
      <c r="D4" s="8" t="s">
        <v>909</v>
      </c>
      <c r="E4" s="8" t="s">
        <v>316</v>
      </c>
      <c r="F4" s="8"/>
      <c r="G4" s="10"/>
      <c r="H4" s="10"/>
      <c r="I4" s="10"/>
      <c r="J4" s="10"/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45239</v>
      </c>
      <c r="B5" s="8" t="s">
        <v>159</v>
      </c>
      <c r="C5" s="8" t="s">
        <v>1027</v>
      </c>
      <c r="D5" s="8" t="s">
        <v>909</v>
      </c>
      <c r="E5" s="8" t="s">
        <v>316</v>
      </c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45240</v>
      </c>
      <c r="B6" s="8" t="s">
        <v>818</v>
      </c>
      <c r="C6" s="8" t="s">
        <v>136</v>
      </c>
      <c r="D6" s="8" t="s">
        <v>909</v>
      </c>
      <c r="E6" s="8" t="s">
        <v>316</v>
      </c>
      <c r="F6" s="8">
        <v>139373</v>
      </c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45240</v>
      </c>
      <c r="B7" s="8" t="s">
        <v>743</v>
      </c>
      <c r="C7" s="8" t="s">
        <v>109</v>
      </c>
      <c r="D7" s="8" t="s">
        <v>909</v>
      </c>
      <c r="E7" s="8" t="s">
        <v>316</v>
      </c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20" t="s">
        <v>18</v>
      </c>
      <c r="G19" s="321"/>
      <c r="H19" s="322"/>
      <c r="I19" s="42">
        <f>G18-I17</f>
        <v>0</v>
      </c>
      <c r="L19" s="8"/>
      <c r="M19" s="8"/>
      <c r="N19" s="8"/>
      <c r="O19" s="8"/>
      <c r="P19" s="8"/>
      <c r="Q19" s="320" t="s">
        <v>18</v>
      </c>
      <c r="R19" s="321"/>
      <c r="S19" s="322"/>
      <c r="T19" s="42">
        <f>T18-U17</f>
        <v>-350</v>
      </c>
    </row>
    <row r="23" spans="1:21" x14ac:dyDescent="0.25">
      <c r="D23" s="325" t="s">
        <v>88</v>
      </c>
      <c r="E23" s="325"/>
      <c r="F23" s="325"/>
      <c r="G23" s="325"/>
      <c r="O23" s="325" t="s">
        <v>89</v>
      </c>
      <c r="P23" s="325"/>
      <c r="Q23" s="325"/>
      <c r="R23" s="325"/>
    </row>
    <row r="24" spans="1:21" x14ac:dyDescent="0.25">
      <c r="D24" s="309"/>
      <c r="E24" s="309"/>
      <c r="F24" s="309"/>
      <c r="G24" s="309"/>
      <c r="O24" s="309"/>
      <c r="P24" s="309"/>
      <c r="Q24" s="309"/>
      <c r="R24" s="309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0" t="s">
        <v>18</v>
      </c>
      <c r="G41" s="321"/>
      <c r="H41" s="322"/>
      <c r="I41" s="42">
        <f>I40-J39</f>
        <v>15.5</v>
      </c>
      <c r="L41" s="8"/>
      <c r="M41" s="8"/>
      <c r="N41" s="8"/>
      <c r="O41" s="8"/>
      <c r="P41" s="8"/>
      <c r="Q41" s="320" t="s">
        <v>18</v>
      </c>
      <c r="R41" s="321"/>
      <c r="S41" s="322"/>
      <c r="T41" s="42">
        <f>R40-T39</f>
        <v>0</v>
      </c>
    </row>
    <row r="45" spans="1:21" x14ac:dyDescent="0.25">
      <c r="D45" s="325" t="s">
        <v>90</v>
      </c>
      <c r="E45" s="325"/>
      <c r="F45" s="325"/>
      <c r="G45" s="325"/>
      <c r="O45" s="325" t="s">
        <v>91</v>
      </c>
      <c r="P45" s="325"/>
      <c r="Q45" s="325"/>
      <c r="R45" s="325"/>
    </row>
    <row r="46" spans="1:21" x14ac:dyDescent="0.25">
      <c r="D46" s="309"/>
      <c r="E46" s="309"/>
      <c r="F46" s="309"/>
      <c r="G46" s="309"/>
      <c r="O46" s="309"/>
      <c r="P46" s="309"/>
      <c r="Q46" s="309"/>
      <c r="R46" s="309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0" t="s">
        <v>18</v>
      </c>
      <c r="G63" s="321"/>
      <c r="H63" s="322"/>
      <c r="I63" s="42">
        <f>G62-J61</f>
        <v>8.5999999999999943</v>
      </c>
      <c r="L63" s="8"/>
      <c r="M63" s="8"/>
      <c r="N63" s="8"/>
      <c r="O63" s="8"/>
      <c r="P63" s="8"/>
      <c r="Q63" s="320" t="s">
        <v>18</v>
      </c>
      <c r="R63" s="321"/>
      <c r="S63" s="322"/>
      <c r="T63" s="42">
        <f>R62-T61</f>
        <v>0</v>
      </c>
    </row>
    <row r="69" spans="1:22" x14ac:dyDescent="0.25">
      <c r="D69" s="325" t="s">
        <v>92</v>
      </c>
      <c r="E69" s="325"/>
      <c r="F69" s="325"/>
      <c r="G69" s="325"/>
      <c r="O69" s="325" t="s">
        <v>93</v>
      </c>
      <c r="P69" s="325"/>
      <c r="Q69" s="325"/>
      <c r="R69" s="325"/>
    </row>
    <row r="70" spans="1:22" x14ac:dyDescent="0.25">
      <c r="D70" s="309"/>
      <c r="E70" s="309"/>
      <c r="F70" s="309"/>
      <c r="G70" s="309"/>
      <c r="O70" s="309"/>
      <c r="P70" s="309"/>
      <c r="Q70" s="309"/>
      <c r="R70" s="309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0" t="s">
        <v>18</v>
      </c>
      <c r="G87" s="321"/>
      <c r="H87" s="322"/>
      <c r="I87" s="42">
        <f>G86-I85</f>
        <v>0</v>
      </c>
      <c r="L87" s="8"/>
      <c r="M87" s="8"/>
      <c r="N87" s="8"/>
      <c r="O87" s="8"/>
      <c r="P87" s="8"/>
      <c r="Q87" s="320" t="s">
        <v>18</v>
      </c>
      <c r="R87" s="321"/>
      <c r="S87" s="322"/>
      <c r="T87" s="42">
        <f>R86-U85</f>
        <v>35.800000000000011</v>
      </c>
    </row>
    <row r="92" spans="1:22" x14ac:dyDescent="0.25">
      <c r="D92" s="325" t="s">
        <v>94</v>
      </c>
      <c r="E92" s="325"/>
      <c r="F92" s="325"/>
      <c r="G92" s="325"/>
      <c r="O92" s="325" t="s">
        <v>99</v>
      </c>
      <c r="P92" s="325"/>
      <c r="Q92" s="325"/>
      <c r="R92" s="325"/>
    </row>
    <row r="93" spans="1:22" x14ac:dyDescent="0.25">
      <c r="D93" s="309"/>
      <c r="E93" s="309"/>
      <c r="F93" s="309"/>
      <c r="G93" s="309"/>
      <c r="O93" s="309"/>
      <c r="P93" s="309"/>
      <c r="Q93" s="309"/>
      <c r="R93" s="309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980</v>
      </c>
      <c r="N99" s="8" t="s">
        <v>109</v>
      </c>
      <c r="O99" s="8" t="s">
        <v>957</v>
      </c>
      <c r="P99" s="8" t="s">
        <v>981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981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981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980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1011</v>
      </c>
      <c r="P107" s="8" t="s">
        <v>1012</v>
      </c>
      <c r="Q107" s="8"/>
      <c r="R107" s="10">
        <v>416</v>
      </c>
      <c r="S107" s="10"/>
      <c r="T107" s="10"/>
      <c r="U107" s="10"/>
      <c r="V107" t="s">
        <v>1013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0" t="s">
        <v>18</v>
      </c>
      <c r="G110" s="321"/>
      <c r="H110" s="322"/>
      <c r="I110" s="42">
        <f>G109-J108</f>
        <v>36.300000000000011</v>
      </c>
      <c r="L110" s="8"/>
      <c r="M110" s="8"/>
      <c r="N110" s="8"/>
      <c r="O110" s="8"/>
      <c r="P110" s="8"/>
      <c r="Q110" s="320" t="s">
        <v>18</v>
      </c>
      <c r="R110" s="321"/>
      <c r="S110" s="322"/>
      <c r="T110" s="42">
        <f>R109-U108</f>
        <v>949.67000000000007</v>
      </c>
    </row>
    <row r="115" spans="1:21" x14ac:dyDescent="0.25">
      <c r="D115" s="325" t="s">
        <v>96</v>
      </c>
      <c r="E115" s="325"/>
      <c r="F115" s="325"/>
      <c r="G115" s="325"/>
      <c r="O115" s="325" t="s">
        <v>0</v>
      </c>
      <c r="P115" s="325"/>
      <c r="Q115" s="325"/>
      <c r="R115" s="325"/>
    </row>
    <row r="116" spans="1:21" x14ac:dyDescent="0.25">
      <c r="D116" s="309"/>
      <c r="E116" s="309"/>
      <c r="F116" s="309"/>
      <c r="G116" s="309"/>
      <c r="O116" s="309"/>
      <c r="P116" s="309"/>
      <c r="Q116" s="309"/>
      <c r="R116" s="309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0" t="s">
        <v>18</v>
      </c>
      <c r="G133" s="321"/>
      <c r="H133" s="322"/>
      <c r="I133" s="42">
        <f>G132-I131</f>
        <v>0</v>
      </c>
      <c r="L133" s="8"/>
      <c r="M133" s="8"/>
      <c r="N133" s="8"/>
      <c r="O133" s="8"/>
      <c r="P133" s="8"/>
      <c r="Q133" s="320" t="s">
        <v>18</v>
      </c>
      <c r="R133" s="321"/>
      <c r="S133" s="322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U168"/>
  <sheetViews>
    <sheetView topLeftCell="G84" zoomScaleNormal="100" workbookViewId="0">
      <selection activeCell="G134" sqref="G134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29" t="s">
        <v>24</v>
      </c>
      <c r="D1" s="329"/>
      <c r="E1" s="329"/>
      <c r="F1" s="329"/>
      <c r="N1" s="329" t="s">
        <v>87</v>
      </c>
      <c r="O1" s="329"/>
      <c r="P1" s="329"/>
      <c r="Q1" s="32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12" t="s">
        <v>18</v>
      </c>
      <c r="G26" s="313"/>
      <c r="H26" s="314"/>
      <c r="I26" s="51"/>
      <c r="J26" s="42">
        <f>G25-J24</f>
        <v>37.899999999999977</v>
      </c>
      <c r="Q26" s="312" t="s">
        <v>18</v>
      </c>
      <c r="R26" s="313"/>
      <c r="S26" s="314"/>
      <c r="T26" s="51"/>
      <c r="U26" s="42">
        <f>R25-U24</f>
        <v>77.200000000000045</v>
      </c>
    </row>
    <row r="30" spans="1:21" ht="23.25" x14ac:dyDescent="0.35">
      <c r="C30" s="329" t="s">
        <v>101</v>
      </c>
      <c r="D30" s="329"/>
      <c r="E30" s="329"/>
      <c r="F30" s="329"/>
      <c r="N30" s="329" t="s">
        <v>89</v>
      </c>
      <c r="O30" s="329"/>
      <c r="P30" s="329"/>
      <c r="Q30" s="32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12" t="s">
        <v>18</v>
      </c>
      <c r="G55" s="313"/>
      <c r="H55" s="314"/>
      <c r="I55" s="51"/>
      <c r="J55" s="42">
        <f>G54-J53</f>
        <v>79.799999999999955</v>
      </c>
      <c r="Q55" s="312" t="s">
        <v>18</v>
      </c>
      <c r="R55" s="313"/>
      <c r="S55" s="314"/>
      <c r="T55" s="51"/>
      <c r="U55" s="42">
        <f>R54-U53</f>
        <v>43.5</v>
      </c>
    </row>
    <row r="59" spans="1:21" ht="23.25" x14ac:dyDescent="0.35">
      <c r="C59" s="329" t="s">
        <v>97</v>
      </c>
      <c r="D59" s="329"/>
      <c r="E59" s="329"/>
      <c r="F59" s="329"/>
      <c r="N59" s="329" t="s">
        <v>91</v>
      </c>
      <c r="O59" s="329"/>
      <c r="P59" s="329"/>
      <c r="Q59" s="32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12" t="s">
        <v>18</v>
      </c>
      <c r="G84" s="313"/>
      <c r="H84" s="314"/>
      <c r="I84" s="51"/>
      <c r="J84" s="42">
        <f>G83-J82</f>
        <v>79.799999999999955</v>
      </c>
      <c r="Q84" s="312" t="s">
        <v>18</v>
      </c>
      <c r="R84" s="313"/>
      <c r="S84" s="314"/>
      <c r="T84" s="51"/>
      <c r="U84" s="42">
        <f>R83-U82</f>
        <v>54.599999999999909</v>
      </c>
    </row>
    <row r="87" spans="1:21" ht="23.25" x14ac:dyDescent="0.35">
      <c r="C87" s="329" t="s">
        <v>92</v>
      </c>
      <c r="D87" s="329"/>
      <c r="E87" s="329"/>
      <c r="F87" s="329"/>
      <c r="N87" s="329" t="s">
        <v>93</v>
      </c>
      <c r="O87" s="329"/>
      <c r="P87" s="329"/>
      <c r="Q87" s="32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12" t="s">
        <v>18</v>
      </c>
      <c r="G112" s="313"/>
      <c r="H112" s="314"/>
      <c r="I112" s="51"/>
      <c r="J112" s="42">
        <f>G111-J110</f>
        <v>63</v>
      </c>
      <c r="Q112" s="312" t="s">
        <v>18</v>
      </c>
      <c r="R112" s="313"/>
      <c r="S112" s="314"/>
      <c r="T112" s="51"/>
      <c r="U112" s="42">
        <f>R111-U110</f>
        <v>50.399999999999977</v>
      </c>
    </row>
    <row r="115" spans="1:21" ht="23.25" x14ac:dyDescent="0.35">
      <c r="C115" s="329" t="s">
        <v>94</v>
      </c>
      <c r="D115" s="329"/>
      <c r="E115" s="329"/>
      <c r="F115" s="329"/>
      <c r="N115" s="329" t="s">
        <v>99</v>
      </c>
      <c r="O115" s="329"/>
      <c r="P115" s="329"/>
      <c r="Q115" s="32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12" t="s">
        <v>18</v>
      </c>
      <c r="G140" s="313"/>
      <c r="H140" s="314"/>
      <c r="I140" s="51"/>
      <c r="J140" s="42">
        <f>G139-J138</f>
        <v>25.199999999999989</v>
      </c>
      <c r="Q140" s="312" t="s">
        <v>18</v>
      </c>
      <c r="R140" s="313"/>
      <c r="S140" s="314"/>
      <c r="T140" s="51"/>
      <c r="U140" s="42">
        <f>R139-U138</f>
        <v>0</v>
      </c>
    </row>
    <row r="143" spans="1:21" ht="23.25" x14ac:dyDescent="0.35">
      <c r="C143" s="329" t="s">
        <v>96</v>
      </c>
      <c r="D143" s="329"/>
      <c r="E143" s="329"/>
      <c r="F143" s="329"/>
      <c r="N143" s="329" t="s">
        <v>0</v>
      </c>
      <c r="O143" s="329"/>
      <c r="P143" s="329"/>
      <c r="Q143" s="32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2" t="s">
        <v>18</v>
      </c>
      <c r="G168" s="313"/>
      <c r="H168" s="314"/>
      <c r="I168" s="51"/>
      <c r="J168" s="42">
        <f>G167-J166</f>
        <v>0</v>
      </c>
      <c r="Q168" s="312" t="s">
        <v>18</v>
      </c>
      <c r="R168" s="313"/>
      <c r="S168" s="314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F177"/>
  <sheetViews>
    <sheetView topLeftCell="A140" zoomScale="93" zoomScaleNormal="93" workbookViewId="0">
      <selection activeCell="S125" sqref="S125:S126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15.42578125" bestFit="1" customWidth="1"/>
    <col min="20" max="20" width="12.85546875" bestFit="1" customWidth="1"/>
    <col min="21" max="21" width="13.5703125" customWidth="1"/>
  </cols>
  <sheetData>
    <row r="1" spans="1:21" ht="23.25" x14ac:dyDescent="0.35">
      <c r="C1" s="329" t="s">
        <v>24</v>
      </c>
      <c r="D1" s="329"/>
      <c r="E1" s="329"/>
      <c r="F1" s="329"/>
      <c r="N1" s="329" t="s">
        <v>87</v>
      </c>
      <c r="O1" s="329"/>
      <c r="P1" s="329"/>
      <c r="Q1" s="32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12" t="s">
        <v>18</v>
      </c>
      <c r="G26" s="313"/>
      <c r="H26" s="314"/>
      <c r="I26" s="51"/>
      <c r="J26" s="42">
        <f>G25-J24</f>
        <v>143.5</v>
      </c>
      <c r="Q26" s="312" t="s">
        <v>18</v>
      </c>
      <c r="R26" s="313"/>
      <c r="S26" s="314"/>
      <c r="T26" s="51"/>
      <c r="U26" s="42">
        <f>R25-U24</f>
        <v>8</v>
      </c>
    </row>
    <row r="30" spans="1:21" ht="23.25" x14ac:dyDescent="0.35">
      <c r="C30" s="329" t="s">
        <v>101</v>
      </c>
      <c r="D30" s="329"/>
      <c r="E30" s="329"/>
      <c r="F30" s="329"/>
      <c r="N30" s="329" t="s">
        <v>89</v>
      </c>
      <c r="O30" s="329"/>
      <c r="P30" s="329"/>
      <c r="Q30" s="32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12" t="s">
        <v>18</v>
      </c>
      <c r="G55" s="313"/>
      <c r="H55" s="314"/>
      <c r="I55" s="51"/>
      <c r="J55" s="42">
        <f>G54-J53</f>
        <v>84.800000000000182</v>
      </c>
      <c r="Q55" s="312" t="s">
        <v>18</v>
      </c>
      <c r="R55" s="313"/>
      <c r="S55" s="314"/>
      <c r="T55" s="51"/>
      <c r="U55" s="42">
        <f>R54-U53</f>
        <v>148.69999999999982</v>
      </c>
    </row>
    <row r="59" spans="1:21" ht="23.25" x14ac:dyDescent="0.35">
      <c r="C59" s="329" t="s">
        <v>97</v>
      </c>
      <c r="D59" s="329"/>
      <c r="E59" s="329"/>
      <c r="F59" s="329"/>
      <c r="N59" s="329" t="s">
        <v>91</v>
      </c>
      <c r="O59" s="329"/>
      <c r="P59" s="329"/>
      <c r="Q59" s="32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12" t="s">
        <v>18</v>
      </c>
      <c r="R83" s="313"/>
      <c r="S83" s="314"/>
      <c r="T83" s="51"/>
      <c r="U83" s="42">
        <f>R82-U81</f>
        <v>234.90000000000009</v>
      </c>
    </row>
    <row r="84" spans="1:21" ht="15.75" x14ac:dyDescent="0.25">
      <c r="F84" s="312" t="s">
        <v>18</v>
      </c>
      <c r="G84" s="313"/>
      <c r="H84" s="314"/>
      <c r="I84" s="51"/>
      <c r="J84" s="42">
        <f>G83-J82</f>
        <v>140.5</v>
      </c>
    </row>
    <row r="86" spans="1:21" ht="23.25" x14ac:dyDescent="0.35">
      <c r="N86" s="329" t="s">
        <v>93</v>
      </c>
      <c r="O86" s="329"/>
      <c r="P86" s="329"/>
      <c r="Q86" s="329"/>
    </row>
    <row r="87" spans="1:21" ht="23.25" x14ac:dyDescent="0.35">
      <c r="C87" s="329" t="s">
        <v>92</v>
      </c>
      <c r="D87" s="329"/>
      <c r="E87" s="329"/>
      <c r="F87" s="329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5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5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5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12" t="s">
        <v>18</v>
      </c>
      <c r="R112" s="313"/>
      <c r="S112" s="314"/>
      <c r="T112" s="51"/>
      <c r="U112" s="42">
        <f>R111-U110</f>
        <v>312.38000000000011</v>
      </c>
    </row>
    <row r="113" spans="1:21" ht="15.75" x14ac:dyDescent="0.25">
      <c r="F113" s="312" t="s">
        <v>18</v>
      </c>
      <c r="G113" s="313"/>
      <c r="H113" s="314"/>
      <c r="I113" s="51"/>
      <c r="J113" s="42">
        <f>G112-J111</f>
        <v>169.34999999999991</v>
      </c>
    </row>
    <row r="115" spans="1:21" ht="23.25" x14ac:dyDescent="0.35">
      <c r="N115" s="329" t="s">
        <v>99</v>
      </c>
      <c r="O115" s="329"/>
      <c r="P115" s="329"/>
      <c r="Q115" s="329"/>
    </row>
    <row r="116" spans="1:21" ht="23.25" x14ac:dyDescent="0.35">
      <c r="C116" s="329" t="s">
        <v>94</v>
      </c>
      <c r="D116" s="329"/>
      <c r="E116" s="329"/>
      <c r="F116" s="329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302">
        <v>745</v>
      </c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302">
        <v>745</v>
      </c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970</v>
      </c>
      <c r="P125" s="8" t="s">
        <v>971</v>
      </c>
      <c r="Q125" s="8"/>
      <c r="R125" s="49">
        <v>200</v>
      </c>
      <c r="S125" s="112">
        <v>758</v>
      </c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970</v>
      </c>
      <c r="P126" s="8" t="s">
        <v>971</v>
      </c>
      <c r="Q126" s="8"/>
      <c r="R126" s="49">
        <v>200</v>
      </c>
      <c r="S126" s="112">
        <v>758</v>
      </c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972</v>
      </c>
      <c r="N127" s="8" t="s">
        <v>109</v>
      </c>
      <c r="O127" s="8" t="s">
        <v>973</v>
      </c>
      <c r="P127" s="8" t="s">
        <v>974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986</v>
      </c>
      <c r="P132" s="35" t="s">
        <v>987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973</v>
      </c>
      <c r="P135" s="8" t="s">
        <v>134</v>
      </c>
      <c r="Q135" s="8"/>
      <c r="R135" s="49">
        <v>150</v>
      </c>
      <c r="S135" s="302">
        <v>746</v>
      </c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1007</v>
      </c>
      <c r="P136" s="8" t="s">
        <v>929</v>
      </c>
      <c r="Q136" s="8">
        <v>102581</v>
      </c>
      <c r="R136" s="49">
        <v>360</v>
      </c>
      <c r="S136" s="38">
        <v>747</v>
      </c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8">
        <v>734</v>
      </c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>
        <v>7807025795</v>
      </c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>
        <v>171551</v>
      </c>
      <c r="R140" s="49">
        <v>114</v>
      </c>
      <c r="S140" s="49"/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>
        <v>171552</v>
      </c>
      <c r="R141" s="49">
        <v>114</v>
      </c>
      <c r="S141" s="49"/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1010</v>
      </c>
      <c r="Q142" s="8"/>
      <c r="R142" s="49">
        <v>200</v>
      </c>
      <c r="S142" s="49"/>
      <c r="T142" s="49" t="s">
        <v>868</v>
      </c>
      <c r="U142" s="49">
        <v>180</v>
      </c>
    </row>
    <row r="143" spans="1:21" x14ac:dyDescent="0.25">
      <c r="F143" s="13" t="s">
        <v>14</v>
      </c>
      <c r="G143" s="13">
        <f>SUM(G118:G142)</f>
        <v>6160</v>
      </c>
      <c r="H143" s="13"/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8">
        <v>7807025839</v>
      </c>
      <c r="R143" s="49">
        <v>150</v>
      </c>
      <c r="S143" s="49"/>
      <c r="T143" s="49" t="s">
        <v>680</v>
      </c>
      <c r="U143" s="49">
        <v>140</v>
      </c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>
        <v>45230</v>
      </c>
      <c r="M144" s="8" t="s">
        <v>1036</v>
      </c>
      <c r="N144" s="8" t="s">
        <v>1037</v>
      </c>
      <c r="O144" s="8" t="s">
        <v>711</v>
      </c>
      <c r="P144" s="8" t="s">
        <v>816</v>
      </c>
      <c r="Q144" s="8"/>
      <c r="R144" s="49">
        <v>630</v>
      </c>
      <c r="S144" s="49"/>
      <c r="T144" s="49" t="s">
        <v>680</v>
      </c>
      <c r="U144" s="49">
        <v>550</v>
      </c>
    </row>
    <row r="145" spans="1:21" ht="15.75" x14ac:dyDescent="0.25">
      <c r="F145" s="312" t="s">
        <v>18</v>
      </c>
      <c r="G145" s="313"/>
      <c r="H145" s="314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ht="15.75" x14ac:dyDescent="0.25">
      <c r="F146" s="303"/>
      <c r="G146" s="303"/>
      <c r="H146" s="303"/>
      <c r="I146" s="303"/>
      <c r="J146" s="61"/>
      <c r="R146" s="50"/>
      <c r="S146" s="50"/>
      <c r="T146" s="50"/>
      <c r="U146" s="50"/>
    </row>
    <row r="147" spans="1:21" ht="15.75" x14ac:dyDescent="0.25">
      <c r="F147" s="303"/>
      <c r="G147" s="303"/>
      <c r="H147" s="303"/>
      <c r="I147" s="303"/>
      <c r="J147" s="61"/>
      <c r="Q147" s="13" t="s">
        <v>14</v>
      </c>
      <c r="R147" s="13">
        <f>SUM(R117:R145)</f>
        <v>9398</v>
      </c>
      <c r="S147" s="13"/>
      <c r="T147" s="13"/>
      <c r="U147" s="13">
        <f>SUM(U117:U145)</f>
        <v>8440</v>
      </c>
    </row>
    <row r="148" spans="1:21" ht="15.75" x14ac:dyDescent="0.25">
      <c r="F148" s="303"/>
      <c r="G148" s="303"/>
      <c r="H148" s="303"/>
      <c r="I148" s="303"/>
      <c r="J148" s="61"/>
      <c r="Q148" s="13" t="s">
        <v>17</v>
      </c>
      <c r="R148" s="13">
        <f>R147*0.99</f>
        <v>9304.02</v>
      </c>
      <c r="S148" s="10"/>
      <c r="T148" s="10"/>
      <c r="U148" s="10"/>
    </row>
    <row r="149" spans="1:21" ht="15.75" x14ac:dyDescent="0.25">
      <c r="F149" s="303"/>
      <c r="G149" s="303"/>
      <c r="H149" s="303"/>
      <c r="I149" s="303"/>
      <c r="J149" s="61"/>
      <c r="Q149" s="312" t="s">
        <v>18</v>
      </c>
      <c r="R149" s="313"/>
      <c r="S149" s="314"/>
      <c r="T149" s="51"/>
      <c r="U149" s="42">
        <f>R148-U147</f>
        <v>864.02000000000044</v>
      </c>
    </row>
    <row r="152" spans="1:21" ht="23.25" x14ac:dyDescent="0.35">
      <c r="C152" s="329" t="s">
        <v>96</v>
      </c>
      <c r="D152" s="329"/>
      <c r="E152" s="329"/>
      <c r="F152" s="329"/>
      <c r="N152" s="329" t="s">
        <v>0</v>
      </c>
      <c r="O152" s="329"/>
      <c r="P152" s="329"/>
      <c r="Q152" s="329"/>
    </row>
    <row r="153" spans="1:21" x14ac:dyDescent="0.25">
      <c r="A153" s="5" t="s">
        <v>26</v>
      </c>
      <c r="B153" s="5" t="s">
        <v>2</v>
      </c>
      <c r="C153" s="5" t="s">
        <v>3</v>
      </c>
      <c r="D153" s="5" t="s">
        <v>4</v>
      </c>
      <c r="E153" s="5" t="s">
        <v>5</v>
      </c>
      <c r="F153" s="5" t="s">
        <v>6</v>
      </c>
      <c r="G153" s="5" t="s">
        <v>7</v>
      </c>
      <c r="H153" s="5" t="s">
        <v>44</v>
      </c>
      <c r="I153" s="62" t="s">
        <v>84</v>
      </c>
      <c r="J153" s="5" t="s">
        <v>45</v>
      </c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7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7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7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7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A170" s="8"/>
      <c r="B170" s="8"/>
      <c r="C170" s="8"/>
      <c r="D170" s="8"/>
      <c r="E170" s="8"/>
      <c r="F170" s="8"/>
      <c r="G170" s="49"/>
      <c r="H170" s="49"/>
      <c r="I170" s="49"/>
      <c r="J170" s="49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A171" s="8"/>
      <c r="B171" s="8"/>
      <c r="C171" s="8"/>
      <c r="D171" s="8"/>
      <c r="E171" s="8"/>
      <c r="F171" s="8"/>
      <c r="G171" s="49"/>
      <c r="H171" s="49"/>
      <c r="I171" s="49"/>
      <c r="J171" s="49"/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A172" s="8"/>
      <c r="B172" s="8"/>
      <c r="C172" s="8"/>
      <c r="D172" s="8"/>
      <c r="E172" s="8"/>
      <c r="F172" s="8"/>
      <c r="G172" s="49"/>
      <c r="H172" s="49"/>
      <c r="I172" s="49"/>
      <c r="J172" s="49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x14ac:dyDescent="0.25">
      <c r="A173" s="8"/>
      <c r="B173" s="8"/>
      <c r="C173" s="8"/>
      <c r="D173" s="8"/>
      <c r="E173" s="8"/>
      <c r="F173" s="8"/>
      <c r="G173" s="49"/>
      <c r="H173" s="49"/>
      <c r="I173" s="49"/>
      <c r="J173" s="49"/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G174" s="50"/>
      <c r="H174" s="50"/>
      <c r="I174" s="50"/>
      <c r="J174" s="50"/>
      <c r="R174" s="50"/>
      <c r="S174" s="50"/>
      <c r="T174" s="50"/>
      <c r="U174" s="50"/>
    </row>
    <row r="175" spans="1:21" x14ac:dyDescent="0.25">
      <c r="F175" s="13" t="s">
        <v>14</v>
      </c>
      <c r="G175" s="13">
        <f>SUM(G154:G174)</f>
        <v>0</v>
      </c>
      <c r="H175" s="13">
        <f>SUM(H168:H174)</f>
        <v>0</v>
      </c>
      <c r="I175" s="13"/>
      <c r="J175" s="13">
        <f>SUM(J154:J174)</f>
        <v>0</v>
      </c>
      <c r="Q175" s="13" t="s">
        <v>14</v>
      </c>
      <c r="R175" s="13">
        <f>SUM(R154:R174)</f>
        <v>0</v>
      </c>
      <c r="S175" s="13">
        <f>SUM(S168:S174)</f>
        <v>0</v>
      </c>
      <c r="T175" s="13"/>
      <c r="U175" s="13">
        <f>SUM(U154:U174)</f>
        <v>0</v>
      </c>
    </row>
    <row r="176" spans="1:21" x14ac:dyDescent="0.25">
      <c r="F176" s="13" t="s">
        <v>17</v>
      </c>
      <c r="G176" s="13">
        <f>G175*0.99</f>
        <v>0</v>
      </c>
      <c r="H176" s="10"/>
      <c r="I176" s="10"/>
      <c r="J176" s="10"/>
      <c r="Q176" s="13" t="s">
        <v>17</v>
      </c>
      <c r="R176" s="13">
        <f>R175*0.99</f>
        <v>0</v>
      </c>
      <c r="S176" s="10"/>
      <c r="T176" s="10"/>
      <c r="U176" s="10"/>
    </row>
    <row r="177" spans="6:21" ht="15.75" x14ac:dyDescent="0.25">
      <c r="F177" s="312" t="s">
        <v>18</v>
      </c>
      <c r="G177" s="313"/>
      <c r="H177" s="314"/>
      <c r="I177" s="51"/>
      <c r="J177" s="42">
        <f>G176-J175</f>
        <v>0</v>
      </c>
      <c r="Q177" s="312" t="s">
        <v>18</v>
      </c>
      <c r="R177" s="313"/>
      <c r="S177" s="314"/>
      <c r="T177" s="51"/>
      <c r="U177" s="42">
        <f>R176-U175</f>
        <v>0</v>
      </c>
    </row>
  </sheetData>
  <mergeCells count="24">
    <mergeCell ref="Q177:S177"/>
    <mergeCell ref="F145:H145"/>
    <mergeCell ref="Q149:S149"/>
    <mergeCell ref="C152:F152"/>
    <mergeCell ref="N152:Q152"/>
    <mergeCell ref="F177:H177"/>
    <mergeCell ref="C87:F87"/>
    <mergeCell ref="N86:Q86"/>
    <mergeCell ref="F113:H113"/>
    <mergeCell ref="Q112:S112"/>
    <mergeCell ref="C116:F116"/>
    <mergeCell ref="N115:Q115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8" tint="0.59999389629810485"/>
  </sheetPr>
  <dimension ref="A1:AF168"/>
  <sheetViews>
    <sheetView topLeftCell="A141" workbookViewId="0">
      <selection activeCell="G147" sqref="G147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29" t="s">
        <v>24</v>
      </c>
      <c r="D1" s="329"/>
      <c r="E1" s="329"/>
      <c r="F1" s="329"/>
      <c r="N1" s="329" t="s">
        <v>87</v>
      </c>
      <c r="O1" s="329"/>
      <c r="P1" s="329"/>
      <c r="Q1" s="32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12" t="s">
        <v>18</v>
      </c>
      <c r="G26" s="313"/>
      <c r="H26" s="314"/>
      <c r="I26" s="51"/>
      <c r="J26" s="42">
        <f>G25-J24</f>
        <v>18</v>
      </c>
      <c r="Q26" s="312" t="s">
        <v>18</v>
      </c>
      <c r="R26" s="313"/>
      <c r="S26" s="314"/>
      <c r="T26" s="51"/>
      <c r="U26" s="42">
        <f>R25-U24</f>
        <v>31</v>
      </c>
    </row>
    <row r="30" spans="1:32" ht="26.25" x14ac:dyDescent="0.4">
      <c r="C30" s="329" t="s">
        <v>101</v>
      </c>
      <c r="D30" s="329"/>
      <c r="E30" s="329"/>
      <c r="F30" s="329"/>
      <c r="H30" s="170" t="s">
        <v>567</v>
      </c>
      <c r="I30" s="170">
        <v>544</v>
      </c>
      <c r="N30" s="329" t="s">
        <v>89</v>
      </c>
      <c r="O30" s="329"/>
      <c r="P30" s="329"/>
      <c r="Q30" s="329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12" t="s">
        <v>18</v>
      </c>
      <c r="G55" s="313"/>
      <c r="H55" s="314"/>
      <c r="I55" s="51"/>
      <c r="J55" s="42">
        <f>G54-J53</f>
        <v>28.5</v>
      </c>
      <c r="Q55" s="312" t="s">
        <v>18</v>
      </c>
      <c r="R55" s="313"/>
      <c r="S55" s="314"/>
      <c r="T55" s="51"/>
      <c r="U55" s="42">
        <f>R54-U53</f>
        <v>80</v>
      </c>
    </row>
    <row r="59" spans="1:21" ht="23.25" x14ac:dyDescent="0.35">
      <c r="C59" s="329" t="s">
        <v>97</v>
      </c>
      <c r="D59" s="329"/>
      <c r="E59" s="329"/>
      <c r="F59" s="329"/>
      <c r="N59" s="329" t="s">
        <v>91</v>
      </c>
      <c r="O59" s="329"/>
      <c r="P59" s="329"/>
      <c r="Q59" s="32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12" t="s">
        <v>18</v>
      </c>
      <c r="G84" s="313"/>
      <c r="H84" s="314"/>
      <c r="I84" s="51"/>
      <c r="J84" s="42">
        <f>G83-J82</f>
        <v>56.5</v>
      </c>
      <c r="Q84" s="312" t="s">
        <v>18</v>
      </c>
      <c r="R84" s="313"/>
      <c r="S84" s="314"/>
      <c r="T84" s="51"/>
      <c r="U84" s="42">
        <f>R83-U82</f>
        <v>0</v>
      </c>
    </row>
    <row r="87" spans="1:22" ht="23.25" x14ac:dyDescent="0.35">
      <c r="C87" s="329" t="s">
        <v>92</v>
      </c>
      <c r="D87" s="329"/>
      <c r="E87" s="329"/>
      <c r="F87" s="329"/>
      <c r="N87" s="329" t="s">
        <v>93</v>
      </c>
      <c r="O87" s="329"/>
      <c r="P87" s="329"/>
      <c r="Q87" s="329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12" t="s">
        <v>18</v>
      </c>
      <c r="G112" s="313"/>
      <c r="H112" s="314"/>
      <c r="I112" s="51"/>
      <c r="J112" s="42">
        <f>G111-J110</f>
        <v>0</v>
      </c>
      <c r="Q112" s="312" t="s">
        <v>18</v>
      </c>
      <c r="R112" s="313"/>
      <c r="S112" s="314"/>
      <c r="T112" s="51"/>
      <c r="U112" s="42">
        <f>R111-U110</f>
        <v>21</v>
      </c>
    </row>
    <row r="115" spans="1:21" ht="23.25" x14ac:dyDescent="0.35">
      <c r="C115" s="329" t="s">
        <v>94</v>
      </c>
      <c r="D115" s="329"/>
      <c r="E115" s="329"/>
      <c r="F115" s="329"/>
      <c r="N115" s="329" t="s">
        <v>99</v>
      </c>
      <c r="O115" s="329"/>
      <c r="P115" s="329"/>
      <c r="Q115" s="32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306">
        <v>756</v>
      </c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975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306">
        <v>756</v>
      </c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975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306">
        <v>756</v>
      </c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390</v>
      </c>
      <c r="S119" s="49"/>
      <c r="T119" s="49"/>
      <c r="U119" s="49">
        <v>350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306">
        <v>756</v>
      </c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306">
        <v>756</v>
      </c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850</v>
      </c>
      <c r="S138" s="13">
        <f>SUM(S131:S137)</f>
        <v>0</v>
      </c>
      <c r="T138" s="13"/>
      <c r="U138" s="13">
        <f>SUM(U117:U137)</f>
        <v>750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807.5</v>
      </c>
      <c r="S139" s="10"/>
      <c r="T139" s="10"/>
      <c r="U139" s="10"/>
    </row>
    <row r="140" spans="1:21" ht="15.75" x14ac:dyDescent="0.25">
      <c r="F140" s="312" t="s">
        <v>18</v>
      </c>
      <c r="G140" s="313"/>
      <c r="H140" s="314"/>
      <c r="I140" s="51"/>
      <c r="J140" s="42">
        <f>G139-J138</f>
        <v>99</v>
      </c>
      <c r="Q140" s="312" t="s">
        <v>18</v>
      </c>
      <c r="R140" s="313"/>
      <c r="S140" s="314"/>
      <c r="T140" s="51"/>
      <c r="U140" s="42">
        <f>R139-U138</f>
        <v>57.5</v>
      </c>
    </row>
    <row r="143" spans="1:21" ht="23.25" x14ac:dyDescent="0.35">
      <c r="C143" s="329" t="s">
        <v>96</v>
      </c>
      <c r="D143" s="329"/>
      <c r="E143" s="329"/>
      <c r="F143" s="329"/>
      <c r="N143" s="329" t="s">
        <v>0</v>
      </c>
      <c r="O143" s="329"/>
      <c r="P143" s="329"/>
      <c r="Q143" s="32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45238</v>
      </c>
      <c r="B145" s="28" t="s">
        <v>546</v>
      </c>
      <c r="C145" s="8" t="s">
        <v>139</v>
      </c>
      <c r="D145" s="8" t="s">
        <v>1032</v>
      </c>
      <c r="E145" s="8" t="s">
        <v>1038</v>
      </c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>
        <v>45239</v>
      </c>
      <c r="B146" s="8" t="s">
        <v>546</v>
      </c>
      <c r="C146" s="8" t="s">
        <v>139</v>
      </c>
      <c r="D146" s="8" t="s">
        <v>455</v>
      </c>
      <c r="E146" s="8" t="s">
        <v>427</v>
      </c>
      <c r="F146" s="8"/>
      <c r="G146" s="49">
        <v>300</v>
      </c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300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297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2" t="s">
        <v>18</v>
      </c>
      <c r="G168" s="313"/>
      <c r="H168" s="314"/>
      <c r="I168" s="51"/>
      <c r="J168" s="42">
        <f>G167-J166</f>
        <v>297</v>
      </c>
      <c r="Q168" s="312" t="s">
        <v>18</v>
      </c>
      <c r="R168" s="313"/>
      <c r="S168" s="314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-0.499984740745262"/>
  </sheetPr>
  <dimension ref="B1:Q164"/>
  <sheetViews>
    <sheetView topLeftCell="E88" workbookViewId="0">
      <selection activeCell="L125" sqref="L12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32" t="s">
        <v>24</v>
      </c>
      <c r="D1" s="332"/>
      <c r="E1" s="332"/>
      <c r="F1" s="54"/>
      <c r="L1" s="332" t="s">
        <v>87</v>
      </c>
      <c r="M1" s="332"/>
      <c r="N1" s="332"/>
      <c r="O1" s="54"/>
    </row>
    <row r="2" spans="2:17" ht="27" x14ac:dyDescent="0.35">
      <c r="C2" s="332"/>
      <c r="D2" s="332"/>
      <c r="E2" s="332"/>
      <c r="F2" s="54"/>
      <c r="L2" s="332"/>
      <c r="M2" s="332"/>
      <c r="N2" s="332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33" t="s">
        <v>40</v>
      </c>
      <c r="D21" s="334"/>
      <c r="E21" s="334"/>
      <c r="F21" s="335"/>
      <c r="G21" s="330">
        <f>SUM(G5:G20)</f>
        <v>0</v>
      </c>
      <c r="H21" s="8"/>
      <c r="K21" s="8"/>
      <c r="L21" s="333" t="s">
        <v>40</v>
      </c>
      <c r="M21" s="334"/>
      <c r="N21" s="334"/>
      <c r="O21" s="335"/>
      <c r="P21" s="330">
        <f>SUM(P5:P20)</f>
        <v>0</v>
      </c>
      <c r="Q21" s="8"/>
    </row>
    <row r="22" spans="2:17" ht="15" customHeight="1" x14ac:dyDescent="0.25">
      <c r="B22" s="8"/>
      <c r="C22" s="336"/>
      <c r="D22" s="337"/>
      <c r="E22" s="337"/>
      <c r="F22" s="338"/>
      <c r="G22" s="331"/>
      <c r="H22" s="8"/>
      <c r="K22" s="8"/>
      <c r="L22" s="336"/>
      <c r="M22" s="337"/>
      <c r="N22" s="337"/>
      <c r="O22" s="338"/>
      <c r="P22" s="331"/>
      <c r="Q22" s="8"/>
    </row>
    <row r="28" spans="2:17" ht="27" x14ac:dyDescent="0.35">
      <c r="C28" s="332" t="s">
        <v>88</v>
      </c>
      <c r="D28" s="332"/>
      <c r="E28" s="332"/>
      <c r="F28" s="54"/>
      <c r="L28" s="332" t="s">
        <v>89</v>
      </c>
      <c r="M28" s="332"/>
      <c r="N28" s="332"/>
      <c r="O28" s="54"/>
    </row>
    <row r="29" spans="2:17" ht="27" x14ac:dyDescent="0.35">
      <c r="C29" s="332"/>
      <c r="D29" s="332"/>
      <c r="E29" s="332"/>
      <c r="F29" s="54"/>
      <c r="L29" s="332"/>
      <c r="M29" s="332"/>
      <c r="N29" s="332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33" t="s">
        <v>40</v>
      </c>
      <c r="D48" s="334"/>
      <c r="E48" s="334"/>
      <c r="F48" s="335"/>
      <c r="G48" s="330">
        <f>SUM(G32:G47)</f>
        <v>0</v>
      </c>
      <c r="H48" s="8"/>
      <c r="K48" s="8"/>
      <c r="L48" s="333" t="s">
        <v>40</v>
      </c>
      <c r="M48" s="334"/>
      <c r="N48" s="334"/>
      <c r="O48" s="335"/>
      <c r="P48" s="330">
        <f>SUM(P32:P47)</f>
        <v>0</v>
      </c>
      <c r="Q48" s="8"/>
    </row>
    <row r="49" spans="2:17" x14ac:dyDescent="0.25">
      <c r="B49" s="8"/>
      <c r="C49" s="336"/>
      <c r="D49" s="337"/>
      <c r="E49" s="337"/>
      <c r="F49" s="338"/>
      <c r="G49" s="331"/>
      <c r="H49" s="8"/>
      <c r="K49" s="8"/>
      <c r="L49" s="336"/>
      <c r="M49" s="337"/>
      <c r="N49" s="337"/>
      <c r="O49" s="338"/>
      <c r="P49" s="331"/>
      <c r="Q49" s="8"/>
    </row>
    <row r="55" spans="2:17" ht="27" x14ac:dyDescent="0.35">
      <c r="C55" s="332" t="s">
        <v>97</v>
      </c>
      <c r="D55" s="332"/>
      <c r="E55" s="332"/>
      <c r="F55" s="54"/>
      <c r="L55" s="332" t="s">
        <v>91</v>
      </c>
      <c r="M55" s="332"/>
      <c r="N55" s="332"/>
      <c r="O55" s="54"/>
    </row>
    <row r="56" spans="2:17" ht="27" x14ac:dyDescent="0.35">
      <c r="C56" s="332"/>
      <c r="D56" s="332"/>
      <c r="E56" s="332"/>
      <c r="F56" s="54"/>
      <c r="L56" s="332"/>
      <c r="M56" s="332"/>
      <c r="N56" s="332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33" t="s">
        <v>40</v>
      </c>
      <c r="D75" s="334"/>
      <c r="E75" s="334"/>
      <c r="F75" s="335"/>
      <c r="G75" s="330">
        <f>SUM(G59:G74)</f>
        <v>0</v>
      </c>
      <c r="H75" s="8"/>
      <c r="K75" s="8"/>
      <c r="L75" s="333" t="s">
        <v>40</v>
      </c>
      <c r="M75" s="334"/>
      <c r="N75" s="334"/>
      <c r="O75" s="335"/>
      <c r="P75" s="330">
        <f>SUM(P59:P74)</f>
        <v>0</v>
      </c>
      <c r="Q75" s="8"/>
    </row>
    <row r="76" spans="2:17" x14ac:dyDescent="0.25">
      <c r="B76" s="8"/>
      <c r="C76" s="336"/>
      <c r="D76" s="337"/>
      <c r="E76" s="337"/>
      <c r="F76" s="338"/>
      <c r="G76" s="331"/>
      <c r="H76" s="8"/>
      <c r="K76" s="8"/>
      <c r="L76" s="336"/>
      <c r="M76" s="337"/>
      <c r="N76" s="337"/>
      <c r="O76" s="338"/>
      <c r="P76" s="331"/>
      <c r="Q76" s="8"/>
    </row>
    <row r="82" spans="2:17" ht="27" x14ac:dyDescent="0.35">
      <c r="C82" s="332" t="s">
        <v>92</v>
      </c>
      <c r="D82" s="332"/>
      <c r="E82" s="332"/>
      <c r="F82" s="54"/>
      <c r="L82" s="332" t="s">
        <v>93</v>
      </c>
      <c r="M82" s="332"/>
      <c r="N82" s="332"/>
      <c r="O82" s="54"/>
    </row>
    <row r="83" spans="2:17" ht="27" x14ac:dyDescent="0.35">
      <c r="C83" s="332"/>
      <c r="D83" s="332"/>
      <c r="E83" s="332"/>
      <c r="F83" s="54"/>
      <c r="L83" s="332"/>
      <c r="M83" s="332"/>
      <c r="N83" s="332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33" t="s">
        <v>40</v>
      </c>
      <c r="D107" s="334"/>
      <c r="E107" s="334"/>
      <c r="F107" s="335"/>
      <c r="G107" s="330">
        <f>SUM(G86:G106)</f>
        <v>0</v>
      </c>
      <c r="H107" s="8"/>
      <c r="K107" s="8"/>
      <c r="L107" s="333" t="s">
        <v>40</v>
      </c>
      <c r="M107" s="334"/>
      <c r="N107" s="334"/>
      <c r="O107" s="335"/>
      <c r="P107" s="330">
        <f>SUM(P86:P106)</f>
        <v>3440</v>
      </c>
      <c r="Q107" s="8"/>
    </row>
    <row r="108" spans="2:17" x14ac:dyDescent="0.25">
      <c r="B108" s="8"/>
      <c r="C108" s="336"/>
      <c r="D108" s="337"/>
      <c r="E108" s="337"/>
      <c r="F108" s="338"/>
      <c r="G108" s="331"/>
      <c r="H108" s="8"/>
      <c r="K108" s="8"/>
      <c r="L108" s="336"/>
      <c r="M108" s="337"/>
      <c r="N108" s="337"/>
      <c r="O108" s="338"/>
      <c r="P108" s="331"/>
      <c r="Q108" s="8"/>
    </row>
    <row r="115" spans="2:17" ht="27" x14ac:dyDescent="0.35">
      <c r="C115" s="332" t="s">
        <v>844</v>
      </c>
      <c r="D115" s="332"/>
      <c r="E115" s="332"/>
      <c r="F115" s="54"/>
      <c r="L115" s="332" t="s">
        <v>99</v>
      </c>
      <c r="M115" s="332"/>
      <c r="N115" s="332"/>
      <c r="O115" s="54"/>
    </row>
    <row r="116" spans="2:17" ht="27" x14ac:dyDescent="0.35">
      <c r="C116" s="332"/>
      <c r="D116" s="332"/>
      <c r="E116" s="332"/>
      <c r="F116" s="54"/>
      <c r="L116" s="332"/>
      <c r="M116" s="332"/>
      <c r="N116" s="332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>
        <v>41</v>
      </c>
      <c r="M124" s="8">
        <v>1</v>
      </c>
      <c r="N124" s="10">
        <v>100</v>
      </c>
      <c r="O124" s="10">
        <f t="shared" si="1"/>
        <v>100</v>
      </c>
      <c r="P124" s="10">
        <f>N124*M124+L124</f>
        <v>141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33" t="s">
        <v>40</v>
      </c>
      <c r="M135" s="334"/>
      <c r="N135" s="334"/>
      <c r="O135" s="335"/>
      <c r="P135" s="330">
        <f>SUM(P119:P134)</f>
        <v>341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36"/>
      <c r="M136" s="337"/>
      <c r="N136" s="337"/>
      <c r="O136" s="338"/>
      <c r="P136" s="331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33" t="s">
        <v>40</v>
      </c>
      <c r="D140" s="334"/>
      <c r="E140" s="334"/>
      <c r="F140" s="335"/>
      <c r="G140" s="339">
        <f>SUM(G119:G139)</f>
        <v>340</v>
      </c>
      <c r="H140" s="8"/>
    </row>
    <row r="141" spans="2:17" x14ac:dyDescent="0.25">
      <c r="B141" s="8"/>
      <c r="C141" s="336"/>
      <c r="D141" s="337"/>
      <c r="E141" s="337"/>
      <c r="F141" s="338"/>
      <c r="G141" s="340"/>
      <c r="H141" s="8"/>
    </row>
    <row r="142" spans="2:17" x14ac:dyDescent="0.25">
      <c r="G142" s="212"/>
    </row>
    <row r="143" spans="2:17" ht="27" x14ac:dyDescent="0.35">
      <c r="C143" s="332" t="s">
        <v>96</v>
      </c>
      <c r="D143" s="332"/>
      <c r="E143" s="332"/>
      <c r="F143" s="54"/>
      <c r="L143" s="332" t="s">
        <v>0</v>
      </c>
      <c r="M143" s="332"/>
      <c r="N143" s="332"/>
      <c r="O143" s="54"/>
    </row>
    <row r="144" spans="2:17" ht="27" x14ac:dyDescent="0.35">
      <c r="C144" s="332"/>
      <c r="D144" s="332"/>
      <c r="E144" s="332"/>
      <c r="F144" s="54"/>
      <c r="L144" s="332"/>
      <c r="M144" s="332"/>
      <c r="N144" s="332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33" t="s">
        <v>40</v>
      </c>
      <c r="D163" s="334"/>
      <c r="E163" s="334"/>
      <c r="F163" s="335"/>
      <c r="G163" s="330">
        <f>SUM(G147:G162)</f>
        <v>0</v>
      </c>
      <c r="H163" s="8"/>
      <c r="K163" s="8"/>
      <c r="L163" s="333" t="s">
        <v>40</v>
      </c>
      <c r="M163" s="334"/>
      <c r="N163" s="334"/>
      <c r="O163" s="335"/>
      <c r="P163" s="330">
        <f>SUM(P147:P162)</f>
        <v>0</v>
      </c>
      <c r="Q163" s="8"/>
    </row>
    <row r="164" spans="2:17" x14ac:dyDescent="0.25">
      <c r="B164" s="8"/>
      <c r="C164" s="336"/>
      <c r="D164" s="337"/>
      <c r="E164" s="337"/>
      <c r="F164" s="338"/>
      <c r="G164" s="331"/>
      <c r="H164" s="8"/>
      <c r="K164" s="8"/>
      <c r="L164" s="336"/>
      <c r="M164" s="337"/>
      <c r="N164" s="337"/>
      <c r="O164" s="338"/>
      <c r="P164" s="331"/>
      <c r="Q164" s="8"/>
    </row>
  </sheetData>
  <mergeCells count="36"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168"/>
  <sheetViews>
    <sheetView topLeftCell="I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29" t="s">
        <v>0</v>
      </c>
      <c r="D1" s="329"/>
      <c r="E1" s="329"/>
      <c r="F1" s="329"/>
      <c r="N1" s="329" t="s">
        <v>87</v>
      </c>
      <c r="O1" s="329"/>
      <c r="P1" s="329"/>
      <c r="Q1" s="32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12" t="s">
        <v>18</v>
      </c>
      <c r="G26" s="313"/>
      <c r="H26" s="314"/>
      <c r="I26" s="51"/>
      <c r="J26" s="42">
        <f>G25-J24</f>
        <v>58.549999999999955</v>
      </c>
      <c r="Q26" s="312" t="s">
        <v>18</v>
      </c>
      <c r="R26" s="313"/>
      <c r="S26" s="314"/>
      <c r="T26" s="51"/>
      <c r="U26" s="42">
        <f>T24-U24</f>
        <v>115</v>
      </c>
    </row>
    <row r="30" spans="1:21" ht="23.25" x14ac:dyDescent="0.35">
      <c r="C30" s="329" t="s">
        <v>101</v>
      </c>
      <c r="D30" s="329"/>
      <c r="E30" s="329"/>
      <c r="F30" s="329"/>
      <c r="N30" s="329" t="s">
        <v>89</v>
      </c>
      <c r="O30" s="329"/>
      <c r="P30" s="329"/>
      <c r="Q30" s="32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12" t="s">
        <v>18</v>
      </c>
      <c r="G55" s="313"/>
      <c r="H55" s="314"/>
      <c r="I55" s="51"/>
      <c r="J55" s="42">
        <f>G54-J53</f>
        <v>0</v>
      </c>
      <c r="Q55" s="312" t="s">
        <v>18</v>
      </c>
      <c r="R55" s="313"/>
      <c r="S55" s="314"/>
      <c r="T55" s="51"/>
      <c r="U55" s="42">
        <f>R54-U53</f>
        <v>0</v>
      </c>
    </row>
    <row r="59" spans="1:21" ht="23.25" x14ac:dyDescent="0.35">
      <c r="C59" s="329" t="s">
        <v>97</v>
      </c>
      <c r="D59" s="329"/>
      <c r="E59" s="329"/>
      <c r="F59" s="329"/>
      <c r="N59" s="329" t="s">
        <v>91</v>
      </c>
      <c r="O59" s="329"/>
      <c r="P59" s="329"/>
      <c r="Q59" s="32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12" t="s">
        <v>18</v>
      </c>
      <c r="G84" s="313"/>
      <c r="H84" s="314"/>
      <c r="I84" s="51"/>
      <c r="J84" s="42">
        <f>G83-J82</f>
        <v>0</v>
      </c>
      <c r="Q84" s="312" t="s">
        <v>18</v>
      </c>
      <c r="R84" s="313"/>
      <c r="S84" s="314"/>
      <c r="T84" s="51"/>
      <c r="U84" s="42">
        <f>R83-U82</f>
        <v>0</v>
      </c>
    </row>
    <row r="87" spans="1:21" ht="23.25" x14ac:dyDescent="0.35">
      <c r="C87" s="329" t="s">
        <v>92</v>
      </c>
      <c r="D87" s="329"/>
      <c r="E87" s="329"/>
      <c r="F87" s="329"/>
      <c r="N87" s="329" t="s">
        <v>93</v>
      </c>
      <c r="O87" s="329"/>
      <c r="P87" s="329"/>
      <c r="Q87" s="32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12" t="s">
        <v>18</v>
      </c>
      <c r="G112" s="313"/>
      <c r="H112" s="314"/>
      <c r="I112" s="51"/>
      <c r="J112" s="42">
        <f>G111-J110</f>
        <v>0</v>
      </c>
      <c r="Q112" s="312" t="s">
        <v>18</v>
      </c>
      <c r="R112" s="313"/>
      <c r="S112" s="314"/>
      <c r="T112" s="51"/>
      <c r="U112" s="42">
        <f>R111-U110</f>
        <v>0</v>
      </c>
    </row>
    <row r="115" spans="1:21" ht="23.25" x14ac:dyDescent="0.35">
      <c r="C115" s="329" t="s">
        <v>94</v>
      </c>
      <c r="D115" s="329"/>
      <c r="E115" s="329"/>
      <c r="F115" s="329"/>
      <c r="N115" s="329" t="s">
        <v>99</v>
      </c>
      <c r="O115" s="329"/>
      <c r="P115" s="329"/>
      <c r="Q115" s="32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12" t="s">
        <v>18</v>
      </c>
      <c r="G140" s="313"/>
      <c r="H140" s="314"/>
      <c r="I140" s="51"/>
      <c r="J140" s="42">
        <f>G139-J138</f>
        <v>0</v>
      </c>
      <c r="Q140" s="312" t="s">
        <v>18</v>
      </c>
      <c r="R140" s="313"/>
      <c r="S140" s="314"/>
      <c r="T140" s="51"/>
      <c r="U140" s="42">
        <f>R139-U138</f>
        <v>0</v>
      </c>
    </row>
    <row r="143" spans="1:21" ht="23.25" x14ac:dyDescent="0.35">
      <c r="C143" s="329" t="s">
        <v>96</v>
      </c>
      <c r="D143" s="329"/>
      <c r="E143" s="329"/>
      <c r="F143" s="329"/>
      <c r="N143" s="329" t="s">
        <v>0</v>
      </c>
      <c r="O143" s="329"/>
      <c r="P143" s="329"/>
      <c r="Q143" s="32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2" t="s">
        <v>18</v>
      </c>
      <c r="G168" s="313"/>
      <c r="H168" s="314"/>
      <c r="I168" s="51"/>
      <c r="J168" s="42">
        <f>G167-J166</f>
        <v>0</v>
      </c>
      <c r="Q168" s="312" t="s">
        <v>18</v>
      </c>
      <c r="R168" s="313"/>
      <c r="S168" s="314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7"/>
  <sheetViews>
    <sheetView topLeftCell="A284" zoomScale="80" zoomScaleNormal="80" workbookViewId="0">
      <selection activeCell="J292" sqref="J292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15" t="s">
        <v>24</v>
      </c>
      <c r="C1" s="316"/>
      <c r="D1" s="316"/>
      <c r="E1" s="316"/>
      <c r="F1" s="317"/>
      <c r="G1" s="8"/>
      <c r="H1" s="8"/>
      <c r="I1" s="8"/>
      <c r="J1" s="22"/>
      <c r="M1" s="7"/>
      <c r="N1" s="315" t="s">
        <v>87</v>
      </c>
      <c r="O1" s="316"/>
      <c r="P1" s="316"/>
      <c r="Q1" s="316"/>
      <c r="R1" s="317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12" t="s">
        <v>18</v>
      </c>
      <c r="F53" s="313"/>
      <c r="G53" s="313"/>
      <c r="H53" s="314"/>
      <c r="I53" s="18">
        <f>F52-I51</f>
        <v>429.39999999999964</v>
      </c>
      <c r="Q53" s="312" t="s">
        <v>18</v>
      </c>
      <c r="R53" s="313"/>
      <c r="S53" s="313"/>
      <c r="T53" s="314"/>
      <c r="U53" s="18">
        <f>R52-U51</f>
        <v>508.6230000000005</v>
      </c>
      <c r="V53" s="255"/>
    </row>
    <row r="59" spans="1:23" ht="31.5" x14ac:dyDescent="0.5">
      <c r="A59" s="7"/>
      <c r="B59" s="315" t="s">
        <v>88</v>
      </c>
      <c r="C59" s="316"/>
      <c r="D59" s="316"/>
      <c r="E59" s="316"/>
      <c r="F59" s="317"/>
      <c r="G59" s="8"/>
      <c r="H59" s="8"/>
      <c r="I59" s="8"/>
      <c r="J59" s="22"/>
      <c r="M59" s="7"/>
      <c r="N59" s="315" t="s">
        <v>89</v>
      </c>
      <c r="O59" s="316"/>
      <c r="P59" s="316"/>
      <c r="Q59" s="316"/>
      <c r="R59" s="317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12" t="s">
        <v>18</v>
      </c>
      <c r="R110" s="313"/>
      <c r="S110" s="313"/>
      <c r="T110" s="314"/>
      <c r="U110" s="18">
        <f>R109-U108</f>
        <v>419.80000000000018</v>
      </c>
      <c r="V110" s="255"/>
    </row>
    <row r="111" spans="1:23" x14ac:dyDescent="0.25">
      <c r="E111" s="312" t="s">
        <v>18</v>
      </c>
      <c r="F111" s="313"/>
      <c r="G111" s="313"/>
      <c r="H111" s="314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11"/>
      <c r="R113" s="311"/>
      <c r="S113" s="311"/>
      <c r="T113" s="311"/>
      <c r="U113" s="159"/>
      <c r="V113" s="159"/>
    </row>
    <row r="117" spans="1:23" ht="31.5" x14ac:dyDescent="0.5">
      <c r="A117" s="7"/>
      <c r="B117" s="315" t="s">
        <v>97</v>
      </c>
      <c r="C117" s="316"/>
      <c r="D117" s="316"/>
      <c r="E117" s="316"/>
      <c r="F117" s="317"/>
      <c r="G117" s="8"/>
      <c r="H117" s="8"/>
      <c r="I117" s="8"/>
      <c r="J117" s="22"/>
      <c r="M117" s="7"/>
      <c r="N117" s="315" t="s">
        <v>91</v>
      </c>
      <c r="O117" s="316"/>
      <c r="P117" s="316"/>
      <c r="Q117" s="316"/>
      <c r="R117" s="317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12" t="s">
        <v>18</v>
      </c>
      <c r="F168" s="313"/>
      <c r="G168" s="313"/>
      <c r="H168" s="314"/>
      <c r="I168" s="18">
        <f>F167-I166</f>
        <v>461.29999999999927</v>
      </c>
      <c r="Q168" s="312" t="s">
        <v>18</v>
      </c>
      <c r="R168" s="313"/>
      <c r="S168" s="313"/>
      <c r="T168" s="314"/>
      <c r="U168" s="18">
        <f>R167-U166</f>
        <v>537.30000000000018</v>
      </c>
      <c r="V168" s="255"/>
    </row>
    <row r="175" spans="1:23" ht="31.5" x14ac:dyDescent="0.5">
      <c r="A175" s="7"/>
      <c r="B175" s="315" t="s">
        <v>98</v>
      </c>
      <c r="C175" s="316"/>
      <c r="D175" s="316"/>
      <c r="E175" s="316"/>
      <c r="F175" s="317"/>
      <c r="G175" s="8"/>
      <c r="H175" s="8"/>
      <c r="I175" s="8"/>
      <c r="J175" s="22"/>
      <c r="M175" s="7"/>
      <c r="N175" s="315" t="s">
        <v>93</v>
      </c>
      <c r="O175" s="316"/>
      <c r="P175" s="316"/>
      <c r="Q175" s="316"/>
      <c r="R175" s="317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12" t="s">
        <v>18</v>
      </c>
      <c r="F227" s="313"/>
      <c r="G227" s="313"/>
      <c r="H227" s="314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12" t="s">
        <v>18</v>
      </c>
      <c r="R228" s="313"/>
      <c r="S228" s="313"/>
      <c r="T228" s="314"/>
      <c r="U228" s="18">
        <f>R227-U226</f>
        <v>554.79999999999927</v>
      </c>
      <c r="V228" s="255"/>
    </row>
    <row r="234" spans="1:23" ht="31.5" x14ac:dyDescent="0.5">
      <c r="A234" s="7"/>
      <c r="B234" s="315" t="s">
        <v>94</v>
      </c>
      <c r="C234" s="316"/>
      <c r="D234" s="316"/>
      <c r="E234" s="316"/>
      <c r="F234" s="317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15" t="s">
        <v>99</v>
      </c>
      <c r="O235" s="316"/>
      <c r="P235" s="316"/>
      <c r="Q235" s="316"/>
      <c r="R235" s="317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>
        <v>748</v>
      </c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>
        <v>748</v>
      </c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>
        <v>748</v>
      </c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>
        <v>748</v>
      </c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>
        <v>748</v>
      </c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>
        <v>748</v>
      </c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8">
        <v>1101</v>
      </c>
      <c r="R259" s="21">
        <v>220</v>
      </c>
      <c r="S259" s="8" t="s">
        <v>139</v>
      </c>
      <c r="T259" s="8"/>
      <c r="U259" s="14">
        <v>200</v>
      </c>
      <c r="V259" s="14"/>
      <c r="W259" s="8">
        <v>748</v>
      </c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8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8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8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8">
        <v>22347</v>
      </c>
      <c r="F264" s="21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8">
        <v>1051</v>
      </c>
      <c r="F265" s="21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8">
        <v>1053</v>
      </c>
      <c r="F266" s="21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21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21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21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6850</v>
      </c>
      <c r="S286" s="14"/>
      <c r="T286" s="14"/>
      <c r="U286" s="16">
        <f>SUM(U237:U285)</f>
        <v>6470</v>
      </c>
      <c r="V286" s="79"/>
    </row>
    <row r="287" spans="1:23" x14ac:dyDescent="0.25">
      <c r="E287" s="312" t="s">
        <v>18</v>
      </c>
      <c r="F287" s="313"/>
      <c r="G287" s="313"/>
      <c r="H287" s="314"/>
      <c r="I287" s="18">
        <f>F286-I285</f>
        <v>924.29999999999927</v>
      </c>
      <c r="M287" s="1"/>
      <c r="Q287" s="12" t="s">
        <v>17</v>
      </c>
      <c r="R287" s="13">
        <f>R286*0.99</f>
        <v>6781.5</v>
      </c>
    </row>
    <row r="288" spans="1:23" x14ac:dyDescent="0.25">
      <c r="Q288" s="312" t="s">
        <v>18</v>
      </c>
      <c r="R288" s="313"/>
      <c r="S288" s="313"/>
      <c r="T288" s="314"/>
      <c r="U288" s="18">
        <f>R287-U286</f>
        <v>311.5</v>
      </c>
      <c r="V288" s="255"/>
    </row>
    <row r="294" spans="1:23" ht="31.5" x14ac:dyDescent="0.5">
      <c r="A294" s="7"/>
      <c r="B294" s="315" t="s">
        <v>96</v>
      </c>
      <c r="C294" s="316"/>
      <c r="D294" s="316"/>
      <c r="E294" s="316"/>
      <c r="F294" s="317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15" t="s">
        <v>0</v>
      </c>
      <c r="O295" s="316"/>
      <c r="P295" s="316"/>
      <c r="Q295" s="316"/>
      <c r="R295" s="317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8">
        <v>1106</v>
      </c>
      <c r="F296" s="14">
        <v>180</v>
      </c>
      <c r="G296" s="8" t="s">
        <v>117</v>
      </c>
      <c r="H296" s="8"/>
      <c r="I296" s="14">
        <v>170</v>
      </c>
      <c r="J296" s="22">
        <v>748</v>
      </c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8">
        <v>1109</v>
      </c>
      <c r="F297" s="14">
        <v>180</v>
      </c>
      <c r="G297" s="8" t="s">
        <v>139</v>
      </c>
      <c r="H297" s="8"/>
      <c r="I297" s="14">
        <v>170</v>
      </c>
      <c r="J297" s="22">
        <v>748</v>
      </c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>
        <v>45234</v>
      </c>
      <c r="B298" s="8" t="s">
        <v>159</v>
      </c>
      <c r="C298" s="8" t="s">
        <v>21</v>
      </c>
      <c r="D298" s="8" t="s">
        <v>217</v>
      </c>
      <c r="E298" s="8">
        <v>1110</v>
      </c>
      <c r="F298" s="21">
        <v>180</v>
      </c>
      <c r="G298" s="8" t="s">
        <v>1027</v>
      </c>
      <c r="H298" s="8"/>
      <c r="I298" s="14">
        <v>170</v>
      </c>
      <c r="J298" s="22"/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7">
        <v>45237</v>
      </c>
      <c r="B299" s="8" t="s">
        <v>70</v>
      </c>
      <c r="C299" s="8" t="s">
        <v>21</v>
      </c>
      <c r="D299" s="8" t="s">
        <v>217</v>
      </c>
      <c r="E299" s="8">
        <v>14916</v>
      </c>
      <c r="F299" s="21">
        <v>180</v>
      </c>
      <c r="G299" s="8" t="s">
        <v>117</v>
      </c>
      <c r="H299" s="8"/>
      <c r="I299" s="14">
        <v>170</v>
      </c>
      <c r="J299" s="22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>
        <v>45238</v>
      </c>
      <c r="B300" s="8" t="s">
        <v>426</v>
      </c>
      <c r="C300" s="8" t="s">
        <v>21</v>
      </c>
      <c r="D300" s="8" t="s">
        <v>409</v>
      </c>
      <c r="E300" s="8">
        <v>14918</v>
      </c>
      <c r="F300" s="21">
        <v>600</v>
      </c>
      <c r="G300" s="8" t="s">
        <v>181</v>
      </c>
      <c r="H300" s="8"/>
      <c r="I300" s="14">
        <v>580</v>
      </c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7">
        <v>45238</v>
      </c>
      <c r="B301" s="8" t="s">
        <v>13</v>
      </c>
      <c r="C301" s="8" t="s">
        <v>21</v>
      </c>
      <c r="D301" s="8" t="s">
        <v>409</v>
      </c>
      <c r="E301" s="8">
        <v>24621</v>
      </c>
      <c r="F301" s="21">
        <v>600</v>
      </c>
      <c r="G301" s="8" t="s">
        <v>126</v>
      </c>
      <c r="H301" s="8"/>
      <c r="I301" s="14">
        <v>580</v>
      </c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21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1920</v>
      </c>
      <c r="G344" s="14"/>
      <c r="H344" s="14"/>
      <c r="I344" s="16">
        <f>SUM(I296:I343)</f>
        <v>1840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1900.8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312" t="s">
        <v>18</v>
      </c>
      <c r="F346" s="313"/>
      <c r="G346" s="313"/>
      <c r="H346" s="314"/>
      <c r="I346" s="18">
        <f>F345-I344</f>
        <v>60.799999999999955</v>
      </c>
      <c r="M346" s="1"/>
      <c r="Q346" s="12" t="s">
        <v>17</v>
      </c>
      <c r="R346" s="13">
        <f>R345*0.99</f>
        <v>0</v>
      </c>
    </row>
    <row r="347" spans="1:23" x14ac:dyDescent="0.25">
      <c r="Q347" s="312" t="s">
        <v>18</v>
      </c>
      <c r="R347" s="313"/>
      <c r="S347" s="313"/>
      <c r="T347" s="314"/>
      <c r="U347" s="18">
        <f>R346-U345</f>
        <v>0</v>
      </c>
      <c r="V347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7:H287"/>
    <mergeCell ref="B294:F294"/>
    <mergeCell ref="E346:H346"/>
    <mergeCell ref="B175:F175"/>
    <mergeCell ref="E227:H227"/>
    <mergeCell ref="B234:F234"/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Q162"/>
  <sheetViews>
    <sheetView topLeftCell="F121" workbookViewId="0">
      <selection activeCell="L125" sqref="L125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32" t="s">
        <v>24</v>
      </c>
      <c r="D1" s="332"/>
      <c r="E1" s="332"/>
      <c r="F1" s="54"/>
      <c r="L1" s="332" t="s">
        <v>87</v>
      </c>
      <c r="M1" s="332"/>
      <c r="N1" s="332"/>
      <c r="O1" s="54"/>
    </row>
    <row r="2" spans="2:17" ht="27" x14ac:dyDescent="0.35">
      <c r="C2" s="332"/>
      <c r="D2" s="332"/>
      <c r="E2" s="332"/>
      <c r="F2" s="54"/>
      <c r="L2" s="332"/>
      <c r="M2" s="332"/>
      <c r="N2" s="332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33" t="s">
        <v>40</v>
      </c>
      <c r="D21" s="334"/>
      <c r="E21" s="334"/>
      <c r="F21" s="335"/>
      <c r="G21" s="330">
        <f>SUM(G5:G20)</f>
        <v>560</v>
      </c>
      <c r="H21" s="8"/>
      <c r="K21" s="8"/>
      <c r="L21" s="333" t="s">
        <v>40</v>
      </c>
      <c r="M21" s="334"/>
      <c r="N21" s="334"/>
      <c r="O21" s="335"/>
      <c r="P21" s="330">
        <f>SUM(P5:P20)</f>
        <v>510</v>
      </c>
      <c r="Q21" s="8"/>
    </row>
    <row r="22" spans="2:17" ht="15" customHeight="1" x14ac:dyDescent="0.25">
      <c r="B22" s="8"/>
      <c r="C22" s="336"/>
      <c r="D22" s="337"/>
      <c r="E22" s="337"/>
      <c r="F22" s="338"/>
      <c r="G22" s="331"/>
      <c r="H22" s="8"/>
      <c r="K22" s="8"/>
      <c r="L22" s="336"/>
      <c r="M22" s="337"/>
      <c r="N22" s="337"/>
      <c r="O22" s="338"/>
      <c r="P22" s="331"/>
      <c r="Q22" s="8"/>
    </row>
    <row r="28" spans="2:17" ht="27" x14ac:dyDescent="0.35">
      <c r="C28" s="332" t="s">
        <v>88</v>
      </c>
      <c r="D28" s="332"/>
      <c r="E28" s="332"/>
      <c r="F28" s="54"/>
      <c r="L28" s="332" t="s">
        <v>89</v>
      </c>
      <c r="M28" s="332"/>
      <c r="N28" s="332"/>
      <c r="O28" s="54"/>
    </row>
    <row r="29" spans="2:17" ht="27" x14ac:dyDescent="0.35">
      <c r="C29" s="332"/>
      <c r="D29" s="332"/>
      <c r="E29" s="332"/>
      <c r="F29" s="54"/>
      <c r="L29" s="332"/>
      <c r="M29" s="332"/>
      <c r="N29" s="332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33" t="s">
        <v>40</v>
      </c>
      <c r="D48" s="334"/>
      <c r="E48" s="334"/>
      <c r="F48" s="335"/>
      <c r="G48" s="330">
        <f>SUM(G32:G47)</f>
        <v>560</v>
      </c>
      <c r="H48" s="8"/>
      <c r="K48" s="8"/>
      <c r="L48" s="333" t="s">
        <v>40</v>
      </c>
      <c r="M48" s="334"/>
      <c r="N48" s="334"/>
      <c r="O48" s="335"/>
      <c r="P48" s="330">
        <f>SUM(P32:P47)</f>
        <v>590</v>
      </c>
      <c r="Q48" s="8"/>
    </row>
    <row r="49" spans="2:17" x14ac:dyDescent="0.25">
      <c r="B49" s="8"/>
      <c r="C49" s="336"/>
      <c r="D49" s="337"/>
      <c r="E49" s="337"/>
      <c r="F49" s="338"/>
      <c r="G49" s="331"/>
      <c r="H49" s="8"/>
      <c r="K49" s="8"/>
      <c r="L49" s="336"/>
      <c r="M49" s="337"/>
      <c r="N49" s="337"/>
      <c r="O49" s="338"/>
      <c r="P49" s="331"/>
      <c r="Q49" s="8"/>
    </row>
    <row r="55" spans="2:17" ht="27" x14ac:dyDescent="0.35">
      <c r="C55" s="332" t="s">
        <v>97</v>
      </c>
      <c r="D55" s="332"/>
      <c r="E55" s="332"/>
      <c r="F55" s="54"/>
      <c r="L55" s="332" t="s">
        <v>91</v>
      </c>
      <c r="M55" s="332"/>
      <c r="N55" s="332"/>
      <c r="O55" s="54"/>
    </row>
    <row r="56" spans="2:17" ht="27" x14ac:dyDescent="0.35">
      <c r="C56" s="332"/>
      <c r="D56" s="332"/>
      <c r="E56" s="332"/>
      <c r="F56" s="54"/>
      <c r="L56" s="332"/>
      <c r="M56" s="332"/>
      <c r="N56" s="332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33" t="s">
        <v>40</v>
      </c>
      <c r="D75" s="334"/>
      <c r="E75" s="334"/>
      <c r="F75" s="335"/>
      <c r="G75" s="330">
        <f>SUM(G59:G74)</f>
        <v>520</v>
      </c>
      <c r="H75" s="8"/>
      <c r="K75" s="8"/>
      <c r="L75" s="333" t="s">
        <v>40</v>
      </c>
      <c r="M75" s="334"/>
      <c r="N75" s="334"/>
      <c r="O75" s="335"/>
      <c r="P75" s="330">
        <f>SUM(P59:P74)</f>
        <v>540</v>
      </c>
      <c r="Q75" s="8"/>
    </row>
    <row r="76" spans="2:17" x14ac:dyDescent="0.25">
      <c r="B76" s="8"/>
      <c r="C76" s="336"/>
      <c r="D76" s="337"/>
      <c r="E76" s="337"/>
      <c r="F76" s="338"/>
      <c r="G76" s="331"/>
      <c r="H76" s="8"/>
      <c r="K76" s="8"/>
      <c r="L76" s="336"/>
      <c r="M76" s="337"/>
      <c r="N76" s="337"/>
      <c r="O76" s="338"/>
      <c r="P76" s="331"/>
      <c r="Q76" s="8"/>
    </row>
    <row r="82" spans="2:17" ht="27" x14ac:dyDescent="0.35">
      <c r="C82" s="332" t="s">
        <v>92</v>
      </c>
      <c r="D82" s="332"/>
      <c r="E82" s="332"/>
      <c r="F82" s="54"/>
      <c r="L82" s="332" t="s">
        <v>93</v>
      </c>
      <c r="M82" s="332"/>
      <c r="N82" s="332"/>
      <c r="O82" s="54"/>
    </row>
    <row r="83" spans="2:17" ht="27" x14ac:dyDescent="0.35">
      <c r="C83" s="332"/>
      <c r="D83" s="332"/>
      <c r="E83" s="332"/>
      <c r="F83" s="54"/>
      <c r="L83" s="332"/>
      <c r="M83" s="332"/>
      <c r="N83" s="332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33" t="s">
        <v>40</v>
      </c>
      <c r="D102" s="334"/>
      <c r="E102" s="334"/>
      <c r="F102" s="335"/>
      <c r="G102" s="330">
        <f>SUM(G86:G101)</f>
        <v>510</v>
      </c>
      <c r="H102" s="8"/>
      <c r="K102" s="8"/>
      <c r="L102" s="333" t="s">
        <v>40</v>
      </c>
      <c r="M102" s="334"/>
      <c r="N102" s="334"/>
      <c r="O102" s="335"/>
      <c r="P102" s="330">
        <f>SUM(P86:P101)</f>
        <v>480</v>
      </c>
      <c r="Q102" s="8"/>
    </row>
    <row r="103" spans="2:17" x14ac:dyDescent="0.25">
      <c r="B103" s="8"/>
      <c r="C103" s="336"/>
      <c r="D103" s="337"/>
      <c r="E103" s="337"/>
      <c r="F103" s="338"/>
      <c r="G103" s="331"/>
      <c r="H103" s="8"/>
      <c r="K103" s="8"/>
      <c r="L103" s="336"/>
      <c r="M103" s="337"/>
      <c r="N103" s="337"/>
      <c r="O103" s="338"/>
      <c r="P103" s="331"/>
      <c r="Q103" s="8"/>
    </row>
    <row r="110" spans="2:17" ht="27" x14ac:dyDescent="0.35">
      <c r="C110" s="332" t="s">
        <v>94</v>
      </c>
      <c r="D110" s="332"/>
      <c r="E110" s="332"/>
      <c r="F110" s="54"/>
      <c r="L110" s="332" t="s">
        <v>99</v>
      </c>
      <c r="M110" s="332"/>
      <c r="N110" s="332"/>
      <c r="O110" s="54"/>
    </row>
    <row r="111" spans="2:17" ht="27" x14ac:dyDescent="0.35">
      <c r="C111" s="332"/>
      <c r="D111" s="332"/>
      <c r="E111" s="332"/>
      <c r="F111" s="54"/>
      <c r="L111" s="332"/>
      <c r="M111" s="332"/>
      <c r="N111" s="332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2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272" t="s">
        <v>895</v>
      </c>
      <c r="L127" s="10"/>
      <c r="M127" s="8"/>
      <c r="N127" s="10"/>
      <c r="O127" s="10">
        <f t="shared" si="9"/>
        <v>0</v>
      </c>
      <c r="P127" s="10">
        <f t="shared" si="11"/>
        <v>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23.25" thickBot="1" x14ac:dyDescent="0.3">
      <c r="B132" s="272" t="s">
        <v>886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272" t="s">
        <v>886</v>
      </c>
      <c r="L132" s="10">
        <v>120</v>
      </c>
      <c r="M132" s="8">
        <v>1</v>
      </c>
      <c r="N132" s="8">
        <v>30</v>
      </c>
      <c r="O132" s="10">
        <f t="shared" si="9"/>
        <v>30</v>
      </c>
      <c r="P132" s="10">
        <f t="shared" si="11"/>
        <v>150</v>
      </c>
      <c r="Q132" s="8"/>
    </row>
    <row r="133" spans="2:17" ht="15" customHeight="1" x14ac:dyDescent="0.25">
      <c r="B133" s="8"/>
      <c r="C133" s="333" t="s">
        <v>40</v>
      </c>
      <c r="D133" s="334"/>
      <c r="E133" s="334"/>
      <c r="F133" s="335"/>
      <c r="G133" s="330">
        <f>SUM(G114:G132)</f>
        <v>1420</v>
      </c>
      <c r="H133" s="8"/>
      <c r="K133" s="8"/>
      <c r="L133" s="333" t="s">
        <v>40</v>
      </c>
      <c r="M133" s="334"/>
      <c r="N133" s="334"/>
      <c r="O133" s="335"/>
      <c r="P133" s="330">
        <f>SUM(P114:P132)</f>
        <v>1420</v>
      </c>
      <c r="Q133" s="8"/>
    </row>
    <row r="134" spans="2:17" ht="15" customHeight="1" x14ac:dyDescent="0.25">
      <c r="B134" s="8"/>
      <c r="C134" s="336"/>
      <c r="D134" s="337"/>
      <c r="E134" s="337"/>
      <c r="F134" s="338"/>
      <c r="G134" s="331"/>
      <c r="H134" s="8"/>
      <c r="K134" s="8"/>
      <c r="L134" s="336"/>
      <c r="M134" s="337"/>
      <c r="N134" s="337"/>
      <c r="O134" s="338"/>
      <c r="P134" s="331"/>
      <c r="Q134" s="8"/>
    </row>
    <row r="141" spans="2:17" ht="27" x14ac:dyDescent="0.35">
      <c r="C141" s="332" t="s">
        <v>96</v>
      </c>
      <c r="D141" s="332"/>
      <c r="E141" s="332"/>
      <c r="F141" s="54"/>
      <c r="L141" s="332" t="s">
        <v>0</v>
      </c>
      <c r="M141" s="332"/>
      <c r="N141" s="332"/>
      <c r="O141" s="54"/>
    </row>
    <row r="142" spans="2:17" ht="27" x14ac:dyDescent="0.35">
      <c r="C142" s="332"/>
      <c r="D142" s="332"/>
      <c r="E142" s="332"/>
      <c r="F142" s="54"/>
      <c r="L142" s="332"/>
      <c r="M142" s="332"/>
      <c r="N142" s="332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2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3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2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3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2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3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2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3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2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3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2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3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2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3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2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3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33" t="s">
        <v>40</v>
      </c>
      <c r="D161" s="334"/>
      <c r="E161" s="334"/>
      <c r="F161" s="335"/>
      <c r="G161" s="330">
        <f>SUM(G145:G160)</f>
        <v>0</v>
      </c>
      <c r="H161" s="8"/>
      <c r="K161" s="8"/>
      <c r="L161" s="333" t="s">
        <v>40</v>
      </c>
      <c r="M161" s="334"/>
      <c r="N161" s="334"/>
      <c r="O161" s="335"/>
      <c r="P161" s="330">
        <f>SUM(P145:P160)</f>
        <v>0</v>
      </c>
      <c r="Q161" s="8"/>
    </row>
    <row r="162" spans="2:17" x14ac:dyDescent="0.25">
      <c r="B162" s="8"/>
      <c r="C162" s="336"/>
      <c r="D162" s="337"/>
      <c r="E162" s="337"/>
      <c r="F162" s="338"/>
      <c r="G162" s="331"/>
      <c r="H162" s="8"/>
      <c r="K162" s="8"/>
      <c r="L162" s="336"/>
      <c r="M162" s="337"/>
      <c r="N162" s="337"/>
      <c r="O162" s="338"/>
      <c r="P162" s="331"/>
      <c r="Q162" s="8"/>
    </row>
  </sheetData>
  <mergeCells count="36"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  <pageSetup paperSize="9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43" workbookViewId="0">
      <selection activeCell="J56" sqref="J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2" t="s">
        <v>24</v>
      </c>
      <c r="B1" s="332"/>
      <c r="C1" s="332"/>
      <c r="E1" s="332" t="s">
        <v>87</v>
      </c>
      <c r="F1" s="332"/>
      <c r="G1" s="332"/>
      <c r="I1" s="332" t="s">
        <v>88</v>
      </c>
      <c r="J1" s="332"/>
      <c r="K1" s="332"/>
      <c r="M1" s="332" t="s">
        <v>103</v>
      </c>
      <c r="N1" s="332"/>
      <c r="O1" s="332"/>
    </row>
    <row r="2" spans="1:15" ht="15" customHeight="1" x14ac:dyDescent="0.25">
      <c r="A2" s="332"/>
      <c r="B2" s="332"/>
      <c r="C2" s="332"/>
      <c r="E2" s="332"/>
      <c r="F2" s="332"/>
      <c r="G2" s="332"/>
      <c r="I2" s="332"/>
      <c r="J2" s="332"/>
      <c r="K2" s="332"/>
      <c r="M2" s="332"/>
      <c r="N2" s="332"/>
      <c r="O2" s="33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32" t="s">
        <v>97</v>
      </c>
      <c r="B22" s="332"/>
      <c r="C22" s="332"/>
      <c r="E22" s="332" t="s">
        <v>91</v>
      </c>
      <c r="F22" s="332"/>
      <c r="G22" s="332"/>
      <c r="I22" s="332" t="s">
        <v>92</v>
      </c>
      <c r="J22" s="332"/>
      <c r="K22" s="332"/>
      <c r="M22" s="332" t="s">
        <v>93</v>
      </c>
      <c r="N22" s="332"/>
      <c r="O22" s="332"/>
    </row>
    <row r="23" spans="1:15" x14ac:dyDescent="0.25">
      <c r="A23" s="332"/>
      <c r="B23" s="332"/>
      <c r="C23" s="332"/>
      <c r="E23" s="332"/>
      <c r="F23" s="332"/>
      <c r="G23" s="332"/>
      <c r="I23" s="332"/>
      <c r="J23" s="332"/>
      <c r="K23" s="332"/>
      <c r="M23" s="332"/>
      <c r="N23" s="332"/>
      <c r="O23" s="332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32" t="s">
        <v>94</v>
      </c>
      <c r="B43" s="332"/>
      <c r="C43" s="332"/>
      <c r="E43" s="332" t="s">
        <v>99</v>
      </c>
      <c r="F43" s="332"/>
      <c r="G43" s="332"/>
      <c r="I43" s="332" t="s">
        <v>96</v>
      </c>
      <c r="J43" s="332"/>
      <c r="K43" s="332"/>
      <c r="M43" s="332" t="s">
        <v>0</v>
      </c>
      <c r="N43" s="332"/>
      <c r="O43" s="332"/>
    </row>
    <row r="44" spans="1:15" x14ac:dyDescent="0.25">
      <c r="A44" s="332"/>
      <c r="B44" s="332"/>
      <c r="C44" s="332"/>
      <c r="E44" s="332"/>
      <c r="F44" s="332"/>
      <c r="G44" s="332"/>
      <c r="I44" s="332"/>
      <c r="J44" s="332"/>
      <c r="K44" s="332"/>
      <c r="M44" s="332"/>
      <c r="N44" s="332"/>
      <c r="O44" s="33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>
        <v>18.05</v>
      </c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>
        <v>18.05</v>
      </c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36.1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B42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2" t="s">
        <v>0</v>
      </c>
      <c r="B1" s="332"/>
      <c r="C1" s="332"/>
      <c r="E1" s="332" t="s">
        <v>24</v>
      </c>
      <c r="F1" s="332"/>
      <c r="G1" s="332"/>
      <c r="I1" s="332" t="s">
        <v>87</v>
      </c>
      <c r="J1" s="332"/>
      <c r="K1" s="332"/>
      <c r="M1" s="332" t="s">
        <v>88</v>
      </c>
      <c r="N1" s="332"/>
      <c r="O1" s="332"/>
    </row>
    <row r="2" spans="1:15" ht="15" customHeight="1" x14ac:dyDescent="0.25">
      <c r="A2" s="332"/>
      <c r="B2" s="332"/>
      <c r="C2" s="332"/>
      <c r="E2" s="332"/>
      <c r="F2" s="332"/>
      <c r="G2" s="332"/>
      <c r="I2" s="332"/>
      <c r="J2" s="332"/>
      <c r="K2" s="332"/>
      <c r="M2" s="332"/>
      <c r="N2" s="332"/>
      <c r="O2" s="33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32" t="s">
        <v>498</v>
      </c>
      <c r="B22" s="332"/>
      <c r="C22" s="332"/>
      <c r="E22" s="332" t="s">
        <v>591</v>
      </c>
      <c r="F22" s="332"/>
      <c r="G22" s="332"/>
      <c r="I22" s="332" t="s">
        <v>91</v>
      </c>
      <c r="J22" s="332"/>
      <c r="K22" s="332"/>
      <c r="M22" s="332" t="s">
        <v>92</v>
      </c>
      <c r="N22" s="332"/>
      <c r="O22" s="332"/>
    </row>
    <row r="23" spans="1:15" x14ac:dyDescent="0.25">
      <c r="A23" s="332"/>
      <c r="B23" s="332"/>
      <c r="C23" s="332"/>
      <c r="E23" s="332"/>
      <c r="F23" s="332"/>
      <c r="G23" s="332"/>
      <c r="I23" s="332"/>
      <c r="J23" s="332"/>
      <c r="K23" s="332"/>
      <c r="M23" s="332"/>
      <c r="N23" s="332"/>
      <c r="O23" s="332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32" t="s">
        <v>94</v>
      </c>
      <c r="B43" s="332"/>
      <c r="C43" s="332"/>
      <c r="E43" s="332" t="s">
        <v>99</v>
      </c>
      <c r="F43" s="332"/>
      <c r="G43" s="332"/>
      <c r="I43" s="332" t="s">
        <v>96</v>
      </c>
      <c r="J43" s="332"/>
      <c r="K43" s="332"/>
      <c r="M43" s="332" t="s">
        <v>0</v>
      </c>
      <c r="N43" s="332"/>
      <c r="O43" s="332"/>
    </row>
    <row r="44" spans="1:15" x14ac:dyDescent="0.25">
      <c r="A44" s="332"/>
      <c r="B44" s="332"/>
      <c r="C44" s="332"/>
      <c r="E44" s="332"/>
      <c r="F44" s="332"/>
      <c r="G44" s="332"/>
      <c r="I44" s="332"/>
      <c r="J44" s="332"/>
      <c r="K44" s="332"/>
      <c r="M44" s="332"/>
      <c r="N44" s="332"/>
      <c r="O44" s="33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60"/>
  <sheetViews>
    <sheetView topLeftCell="A45" workbookViewId="0">
      <selection activeCell="F49" sqref="F49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2" t="s">
        <v>24</v>
      </c>
      <c r="B1" s="332"/>
      <c r="C1" s="332"/>
      <c r="E1" s="332" t="s">
        <v>87</v>
      </c>
      <c r="F1" s="332"/>
      <c r="G1" s="332"/>
      <c r="I1" s="332" t="s">
        <v>88</v>
      </c>
      <c r="J1" s="332"/>
      <c r="K1" s="332"/>
      <c r="M1" s="332" t="s">
        <v>89</v>
      </c>
      <c r="N1" s="332"/>
      <c r="O1" s="332"/>
    </row>
    <row r="2" spans="1:15" ht="15" customHeight="1" x14ac:dyDescent="0.25">
      <c r="A2" s="332"/>
      <c r="B2" s="332"/>
      <c r="C2" s="332"/>
      <c r="E2" s="332"/>
      <c r="F2" s="332"/>
      <c r="G2" s="332"/>
      <c r="I2" s="332"/>
      <c r="J2" s="332"/>
      <c r="K2" s="332"/>
      <c r="M2" s="332"/>
      <c r="N2" s="332"/>
      <c r="O2" s="33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32" t="s">
        <v>97</v>
      </c>
      <c r="B22" s="332"/>
      <c r="C22" s="332"/>
      <c r="E22" s="332" t="s">
        <v>91</v>
      </c>
      <c r="F22" s="332"/>
      <c r="G22" s="332"/>
      <c r="I22" s="332" t="s">
        <v>92</v>
      </c>
      <c r="J22" s="332"/>
      <c r="K22" s="332"/>
      <c r="M22" s="332" t="s">
        <v>93</v>
      </c>
      <c r="N22" s="332"/>
      <c r="O22" s="332"/>
    </row>
    <row r="23" spans="1:15" x14ac:dyDescent="0.25">
      <c r="A23" s="332"/>
      <c r="B23" s="332"/>
      <c r="C23" s="332"/>
      <c r="E23" s="332"/>
      <c r="F23" s="332"/>
      <c r="G23" s="332"/>
      <c r="I23" s="332"/>
      <c r="J23" s="332"/>
      <c r="K23" s="332"/>
      <c r="M23" s="332"/>
      <c r="N23" s="332"/>
      <c r="O23" s="332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32" t="s">
        <v>94</v>
      </c>
      <c r="B43" s="332"/>
      <c r="C43" s="332"/>
      <c r="E43" s="332" t="s">
        <v>99</v>
      </c>
      <c r="F43" s="332"/>
      <c r="G43" s="332"/>
      <c r="I43" s="332" t="s">
        <v>96</v>
      </c>
      <c r="J43" s="332"/>
      <c r="K43" s="332"/>
      <c r="M43" s="332" t="s">
        <v>0</v>
      </c>
      <c r="N43" s="332"/>
      <c r="O43" s="332"/>
    </row>
    <row r="44" spans="1:15" x14ac:dyDescent="0.25">
      <c r="A44" s="332"/>
      <c r="B44" s="332"/>
      <c r="C44" s="332"/>
      <c r="E44" s="332"/>
      <c r="F44" s="332"/>
      <c r="G44" s="332"/>
      <c r="I44" s="332"/>
      <c r="J44" s="332"/>
      <c r="K44" s="332"/>
      <c r="M44" s="332"/>
      <c r="N44" s="332"/>
      <c r="O44" s="33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79"/>
  <sheetViews>
    <sheetView topLeftCell="A60" workbookViewId="0">
      <selection activeCell="I77" sqref="I77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32" t="s">
        <v>346</v>
      </c>
      <c r="B1" s="332"/>
      <c r="C1" s="332"/>
      <c r="E1" s="332" t="s">
        <v>347</v>
      </c>
      <c r="F1" s="332"/>
      <c r="G1" s="332"/>
      <c r="I1" s="332" t="s">
        <v>348</v>
      </c>
      <c r="J1" s="332"/>
      <c r="K1" s="332"/>
      <c r="M1" s="332" t="s">
        <v>101</v>
      </c>
      <c r="N1" s="332"/>
      <c r="O1" s="332"/>
    </row>
    <row r="2" spans="1:15" ht="15" customHeight="1" x14ac:dyDescent="0.25">
      <c r="A2" s="332"/>
      <c r="B2" s="332"/>
      <c r="C2" s="332"/>
      <c r="E2" s="332"/>
      <c r="F2" s="332"/>
      <c r="G2" s="332"/>
      <c r="I2" s="332"/>
      <c r="J2" s="332"/>
      <c r="K2" s="332"/>
      <c r="M2" s="332"/>
      <c r="N2" s="332"/>
      <c r="O2" s="33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32" t="s">
        <v>89</v>
      </c>
      <c r="B25" s="332"/>
      <c r="C25" s="332"/>
      <c r="E25" s="332" t="s">
        <v>90</v>
      </c>
      <c r="F25" s="332"/>
      <c r="G25" s="332"/>
      <c r="I25" s="332" t="s">
        <v>630</v>
      </c>
      <c r="J25" s="332"/>
      <c r="K25" s="332"/>
      <c r="O25" s="137"/>
    </row>
    <row r="26" spans="1:15" ht="15" customHeight="1" x14ac:dyDescent="0.35">
      <c r="A26" s="332"/>
      <c r="B26" s="332"/>
      <c r="C26" s="332"/>
      <c r="E26" s="332"/>
      <c r="F26" s="332"/>
      <c r="G26" s="332"/>
      <c r="I26" s="332"/>
      <c r="J26" s="332"/>
      <c r="K26" s="332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32" t="s">
        <v>93</v>
      </c>
      <c r="B54" s="332"/>
      <c r="C54" s="332"/>
      <c r="E54" s="332" t="s">
        <v>844</v>
      </c>
      <c r="F54" s="332"/>
      <c r="G54" s="332"/>
      <c r="I54" s="332" t="s">
        <v>99</v>
      </c>
      <c r="J54" s="332"/>
      <c r="K54" s="332"/>
      <c r="M54" s="137" t="s">
        <v>0</v>
      </c>
      <c r="N54" s="137"/>
      <c r="O54" s="137"/>
    </row>
    <row r="55" spans="1:15" ht="15" customHeight="1" x14ac:dyDescent="0.35">
      <c r="A55" s="332"/>
      <c r="B55" s="332"/>
      <c r="C55" s="332"/>
      <c r="E55" s="332"/>
      <c r="F55" s="332"/>
      <c r="G55" s="332"/>
      <c r="I55" s="332"/>
      <c r="J55" s="332"/>
      <c r="K55" s="332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140" t="s">
        <v>12</v>
      </c>
      <c r="J58" s="216">
        <v>95.54</v>
      </c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140" t="s">
        <v>69</v>
      </c>
      <c r="J59" s="216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111" t="s">
        <v>22</v>
      </c>
      <c r="J60" s="216">
        <v>59.1</v>
      </c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140" t="s">
        <v>13</v>
      </c>
      <c r="J61" s="216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140" t="s">
        <v>70</v>
      </c>
      <c r="J62" s="216">
        <v>98.8</v>
      </c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140" t="s">
        <v>23</v>
      </c>
      <c r="J63" s="216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111" t="s">
        <v>34</v>
      </c>
      <c r="J64" s="216">
        <v>59.1</v>
      </c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140" t="s">
        <v>273</v>
      </c>
      <c r="J65" s="216">
        <v>95.54</v>
      </c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140" t="s">
        <v>274</v>
      </c>
      <c r="J66" s="216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111" t="s">
        <v>275</v>
      </c>
      <c r="J67" s="216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111" t="s">
        <v>214</v>
      </c>
      <c r="J68" s="216">
        <v>59.1</v>
      </c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111" t="s">
        <v>782</v>
      </c>
      <c r="J69" s="216">
        <v>59.1</v>
      </c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111" t="s">
        <v>349</v>
      </c>
      <c r="J70" s="216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111" t="s">
        <v>443</v>
      </c>
      <c r="J71" s="216">
        <v>59.1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  <c r="I72" s="111" t="s">
        <v>350</v>
      </c>
      <c r="J72" s="216">
        <v>59.1</v>
      </c>
      <c r="K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  <c r="I73" s="8"/>
      <c r="J73" s="216"/>
      <c r="K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  <c r="I74" s="8" t="s">
        <v>444</v>
      </c>
      <c r="J74" s="216">
        <v>59.1</v>
      </c>
      <c r="K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  <c r="I75" s="111" t="s">
        <v>549</v>
      </c>
      <c r="J75" s="216"/>
      <c r="K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  <c r="I76" s="111"/>
      <c r="J76" s="216"/>
      <c r="K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  <c r="I77" s="8"/>
      <c r="J77" s="216"/>
      <c r="K77" s="8"/>
    </row>
    <row r="78" spans="1:15" x14ac:dyDescent="0.25">
      <c r="A78" s="8"/>
      <c r="B78" s="216"/>
      <c r="C78" s="8"/>
      <c r="E78" s="8"/>
      <c r="F78" s="216"/>
      <c r="G78" s="8"/>
      <c r="I78" s="8"/>
      <c r="J78" s="216"/>
      <c r="K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  <c r="I79" s="8" t="s">
        <v>40</v>
      </c>
      <c r="J79" s="10">
        <f>SUM(J58:J78)</f>
        <v>703.58000000000015</v>
      </c>
      <c r="K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S75"/>
  <sheetViews>
    <sheetView topLeftCell="D48" workbookViewId="0">
      <selection activeCell="K61" sqref="K61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32" t="s">
        <v>24</v>
      </c>
      <c r="C1" s="332"/>
      <c r="D1" s="332"/>
      <c r="G1" s="332" t="s">
        <v>87</v>
      </c>
      <c r="H1" s="332"/>
      <c r="I1" s="332"/>
      <c r="L1" s="332" t="s">
        <v>88</v>
      </c>
      <c r="M1" s="332"/>
      <c r="N1" s="332"/>
      <c r="Q1" s="332" t="s">
        <v>103</v>
      </c>
      <c r="R1" s="332"/>
      <c r="S1" s="332"/>
    </row>
    <row r="2" spans="2:19" x14ac:dyDescent="0.25">
      <c r="B2" s="332"/>
      <c r="C2" s="332"/>
      <c r="D2" s="332"/>
      <c r="G2" s="332"/>
      <c r="H2" s="332"/>
      <c r="I2" s="332"/>
      <c r="L2" s="332"/>
      <c r="M2" s="332"/>
      <c r="N2" s="332"/>
      <c r="Q2" s="332"/>
      <c r="R2" s="332"/>
      <c r="S2" s="332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32" t="s">
        <v>97</v>
      </c>
      <c r="C22" s="332"/>
      <c r="D22" s="332"/>
      <c r="G22" s="332" t="s">
        <v>91</v>
      </c>
      <c r="H22" s="332"/>
      <c r="I22" s="332"/>
      <c r="L22" s="332" t="s">
        <v>92</v>
      </c>
      <c r="M22" s="332"/>
      <c r="N22" s="332"/>
      <c r="Q22" s="332" t="s">
        <v>93</v>
      </c>
      <c r="R22" s="332"/>
      <c r="S22" s="332"/>
    </row>
    <row r="23" spans="2:19" ht="15" customHeight="1" x14ac:dyDescent="0.25">
      <c r="B23" s="332"/>
      <c r="C23" s="332"/>
      <c r="D23" s="332"/>
      <c r="G23" s="332"/>
      <c r="H23" s="332"/>
      <c r="I23" s="332"/>
      <c r="L23" s="332"/>
      <c r="M23" s="332"/>
      <c r="N23" s="332"/>
      <c r="Q23" s="332"/>
      <c r="R23" s="332"/>
      <c r="S23" s="332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32" t="s">
        <v>94</v>
      </c>
      <c r="C45" s="332"/>
      <c r="D45" s="332"/>
      <c r="G45" s="332" t="s">
        <v>99</v>
      </c>
      <c r="H45" s="332"/>
      <c r="I45" s="332"/>
      <c r="L45" s="332" t="s">
        <v>96</v>
      </c>
      <c r="M45" s="332"/>
      <c r="N45" s="332"/>
      <c r="Q45" s="332" t="s">
        <v>0</v>
      </c>
      <c r="R45" s="332"/>
      <c r="S45" s="332"/>
    </row>
    <row r="46" spans="1:19" x14ac:dyDescent="0.25">
      <c r="B46" s="332"/>
      <c r="C46" s="332"/>
      <c r="D46" s="332"/>
      <c r="G46" s="332"/>
      <c r="H46" s="332"/>
      <c r="I46" s="332"/>
      <c r="L46" s="332"/>
      <c r="M46" s="332"/>
      <c r="N46" s="332"/>
      <c r="Q46" s="332"/>
      <c r="R46" s="332"/>
      <c r="S46" s="332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K48" s="35" t="s">
        <v>1</v>
      </c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45201</v>
      </c>
      <c r="G49" s="8" t="s">
        <v>1019</v>
      </c>
      <c r="H49" s="74">
        <v>189</v>
      </c>
      <c r="I49" s="8"/>
      <c r="K49" s="28">
        <v>45232</v>
      </c>
      <c r="L49" s="8" t="s">
        <v>1016</v>
      </c>
      <c r="M49" s="74">
        <v>60</v>
      </c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>
        <v>45203</v>
      </c>
      <c r="G50" s="8" t="s">
        <v>1020</v>
      </c>
      <c r="H50" s="74">
        <v>118</v>
      </c>
      <c r="I50" s="8"/>
      <c r="K50" s="28">
        <v>45236</v>
      </c>
      <c r="L50" s="8" t="s">
        <v>1033</v>
      </c>
      <c r="M50" s="75">
        <v>50</v>
      </c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964</v>
      </c>
      <c r="H51" s="74">
        <v>95.54</v>
      </c>
      <c r="I51" s="8"/>
      <c r="K51" s="28">
        <v>45236</v>
      </c>
      <c r="L51" s="8" t="s">
        <v>1034</v>
      </c>
      <c r="M51" s="74">
        <v>150</v>
      </c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965</v>
      </c>
      <c r="H52" s="75">
        <v>59.1</v>
      </c>
      <c r="I52" s="8"/>
      <c r="K52" s="28">
        <v>45236</v>
      </c>
      <c r="L52" s="8" t="s">
        <v>1035</v>
      </c>
      <c r="M52" s="75">
        <v>20</v>
      </c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45175</v>
      </c>
      <c r="G53" s="8" t="s">
        <v>966</v>
      </c>
      <c r="H53" s="74">
        <v>59.1</v>
      </c>
      <c r="I53" s="8"/>
      <c r="K53" s="28">
        <v>45237</v>
      </c>
      <c r="L53" s="8" t="s">
        <v>462</v>
      </c>
      <c r="M53" s="75">
        <v>90</v>
      </c>
      <c r="N53" s="8"/>
      <c r="Q53" s="8" t="s">
        <v>70</v>
      </c>
      <c r="R53" s="75">
        <v>95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45175</v>
      </c>
      <c r="G54" s="8" t="s">
        <v>967</v>
      </c>
      <c r="H54" s="75">
        <v>59.1</v>
      </c>
      <c r="I54" s="8"/>
      <c r="K54" s="28">
        <v>45238</v>
      </c>
      <c r="L54" s="8" t="s">
        <v>964</v>
      </c>
      <c r="M54" s="74">
        <v>95.54</v>
      </c>
      <c r="N54" s="8"/>
      <c r="Q54" s="8" t="s">
        <v>23</v>
      </c>
      <c r="R54" s="74">
        <v>89.5</v>
      </c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45212</v>
      </c>
      <c r="G55" s="8" t="s">
        <v>976</v>
      </c>
      <c r="H55" s="75">
        <v>270</v>
      </c>
      <c r="I55" s="8"/>
      <c r="K55" s="28">
        <v>45238</v>
      </c>
      <c r="L55" s="8" t="s">
        <v>965</v>
      </c>
      <c r="M55" s="75">
        <v>59.1</v>
      </c>
      <c r="N55" s="8"/>
      <c r="Q55" s="8" t="s">
        <v>34</v>
      </c>
      <c r="R55" s="75">
        <v>55.15</v>
      </c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45217</v>
      </c>
      <c r="G56" s="8" t="s">
        <v>1021</v>
      </c>
      <c r="H56" s="190">
        <v>166.83</v>
      </c>
      <c r="I56" s="8"/>
      <c r="K56" s="28">
        <v>45238</v>
      </c>
      <c r="L56" s="8" t="s">
        <v>966</v>
      </c>
      <c r="M56" s="74">
        <v>59.1</v>
      </c>
      <c r="N56" s="8"/>
      <c r="Q56" s="8" t="s">
        <v>71</v>
      </c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45218</v>
      </c>
      <c r="G57" s="8" t="s">
        <v>984</v>
      </c>
      <c r="H57" s="74">
        <v>30</v>
      </c>
      <c r="I57" s="8"/>
      <c r="K57" s="28">
        <v>45238</v>
      </c>
      <c r="L57" s="8" t="s">
        <v>967</v>
      </c>
      <c r="M57" s="75">
        <v>59.1</v>
      </c>
      <c r="N57" s="8"/>
      <c r="Q57" s="8" t="s">
        <v>176</v>
      </c>
      <c r="R57" s="74">
        <v>89.5</v>
      </c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45218</v>
      </c>
      <c r="G58" s="8" t="s">
        <v>985</v>
      </c>
      <c r="H58" s="75">
        <v>50</v>
      </c>
      <c r="I58" s="8"/>
      <c r="K58" s="28">
        <v>45238</v>
      </c>
      <c r="L58" s="8" t="s">
        <v>1039</v>
      </c>
      <c r="M58" s="75">
        <v>270</v>
      </c>
      <c r="N58" s="8"/>
      <c r="Q58" s="8" t="s">
        <v>177</v>
      </c>
      <c r="R58" s="75">
        <v>55.15</v>
      </c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992</v>
      </c>
      <c r="H59" s="74">
        <v>18</v>
      </c>
      <c r="I59" s="8"/>
      <c r="K59" s="28">
        <v>45238</v>
      </c>
      <c r="L59" s="8" t="s">
        <v>1043</v>
      </c>
      <c r="M59" s="10">
        <v>109.5</v>
      </c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994</v>
      </c>
      <c r="H60" s="74">
        <v>100</v>
      </c>
      <c r="I60" s="8"/>
      <c r="K60" s="28">
        <v>45240</v>
      </c>
      <c r="L60" s="8" t="s">
        <v>1044</v>
      </c>
      <c r="M60" s="10">
        <v>500</v>
      </c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45223</v>
      </c>
      <c r="G61" s="8" t="s">
        <v>995</v>
      </c>
      <c r="H61" s="75">
        <v>140</v>
      </c>
      <c r="I61" s="8"/>
      <c r="K61" s="28"/>
      <c r="L61" s="8"/>
      <c r="M61" s="10"/>
      <c r="N61" s="8"/>
      <c r="Q61" s="8"/>
      <c r="R61" s="10"/>
      <c r="S61" s="8"/>
    </row>
    <row r="62" spans="1:19" x14ac:dyDescent="0.25">
      <c r="A62" s="28">
        <v>45199</v>
      </c>
      <c r="B62" s="8" t="s">
        <v>993</v>
      </c>
      <c r="C62" s="10">
        <v>100</v>
      </c>
      <c r="D62" s="8"/>
      <c r="F62" s="28">
        <v>45223</v>
      </c>
      <c r="G62" s="8" t="s">
        <v>996</v>
      </c>
      <c r="H62" s="10">
        <v>220</v>
      </c>
      <c r="I62" s="8"/>
      <c r="K62" s="28"/>
      <c r="L62" s="8"/>
      <c r="M62" s="10"/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45223</v>
      </c>
      <c r="G63" s="8" t="s">
        <v>997</v>
      </c>
      <c r="H63" s="10">
        <v>20</v>
      </c>
      <c r="I63" s="8"/>
      <c r="K63" s="28"/>
      <c r="L63" s="8"/>
      <c r="M63" s="10"/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45222</v>
      </c>
      <c r="G64" s="8" t="s">
        <v>998</v>
      </c>
      <c r="H64" s="10">
        <v>20</v>
      </c>
      <c r="I64" s="8"/>
      <c r="K64" s="28"/>
      <c r="L64" s="8"/>
      <c r="M64" s="10"/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45224</v>
      </c>
      <c r="G65" s="8" t="s">
        <v>1002</v>
      </c>
      <c r="H65" s="10">
        <v>100</v>
      </c>
      <c r="I65" s="8"/>
      <c r="K65" s="2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45224</v>
      </c>
      <c r="G66" s="8" t="s">
        <v>1001</v>
      </c>
      <c r="H66" s="10">
        <v>30</v>
      </c>
      <c r="I66" s="8"/>
      <c r="K66" s="28"/>
      <c r="L66" s="8"/>
      <c r="M66" s="10"/>
      <c r="N66" s="8"/>
      <c r="Q66" s="8" t="s">
        <v>40</v>
      </c>
      <c r="R66" s="10">
        <f>SUM(R49:R65)</f>
        <v>788.94999999999993</v>
      </c>
      <c r="S66" s="8"/>
    </row>
    <row r="67" spans="1:19" x14ac:dyDescent="0.25">
      <c r="F67" s="28">
        <v>45224</v>
      </c>
      <c r="G67" s="8" t="s">
        <v>1003</v>
      </c>
      <c r="H67" s="10">
        <v>50</v>
      </c>
      <c r="I67" s="8"/>
      <c r="K67" s="28"/>
      <c r="L67" s="8"/>
      <c r="M67" s="10"/>
      <c r="N67" s="8"/>
    </row>
    <row r="68" spans="1:19" x14ac:dyDescent="0.25">
      <c r="F68" s="28">
        <v>45225</v>
      </c>
      <c r="G68" s="8" t="s">
        <v>1004</v>
      </c>
      <c r="H68" s="10">
        <v>38.6</v>
      </c>
      <c r="I68" s="8"/>
      <c r="K68" s="28"/>
      <c r="L68" s="8"/>
      <c r="M68" s="10"/>
      <c r="N68" s="8"/>
    </row>
    <row r="69" spans="1:19" x14ac:dyDescent="0.25">
      <c r="F69" s="28">
        <v>45225</v>
      </c>
      <c r="G69" s="8" t="s">
        <v>1005</v>
      </c>
      <c r="H69" s="10">
        <v>291.19</v>
      </c>
      <c r="I69" s="8"/>
      <c r="K69" s="28"/>
      <c r="L69" s="8"/>
      <c r="M69" s="10"/>
      <c r="N69" s="8"/>
    </row>
    <row r="70" spans="1:19" x14ac:dyDescent="0.25">
      <c r="F70" s="28">
        <v>45225</v>
      </c>
      <c r="G70" s="8" t="s">
        <v>1022</v>
      </c>
      <c r="H70" s="8">
        <v>78.61</v>
      </c>
      <c r="I70" s="8"/>
      <c r="K70" s="28"/>
      <c r="L70" s="8"/>
      <c r="M70" s="10"/>
      <c r="N70" s="8"/>
    </row>
    <row r="71" spans="1:19" x14ac:dyDescent="0.25">
      <c r="F71" s="28"/>
      <c r="G71" s="8"/>
      <c r="H71" s="10"/>
      <c r="I71" s="8"/>
      <c r="K71" s="28"/>
      <c r="L71" s="8"/>
      <c r="M71" s="10"/>
      <c r="N71" s="8"/>
    </row>
    <row r="72" spans="1:19" x14ac:dyDescent="0.25">
      <c r="F72" s="28"/>
      <c r="G72" s="8"/>
      <c r="H72" s="10"/>
      <c r="I72" s="8"/>
      <c r="K72" s="8"/>
      <c r="L72" s="8"/>
      <c r="M72" s="10"/>
      <c r="N72" s="8"/>
    </row>
    <row r="73" spans="1:19" x14ac:dyDescent="0.25">
      <c r="F73" s="28"/>
      <c r="G73" s="8"/>
      <c r="H73" s="10"/>
      <c r="I73" s="8"/>
      <c r="K73" s="8"/>
      <c r="L73" s="8" t="s">
        <v>40</v>
      </c>
      <c r="M73" s="10">
        <f>SUM(M49:M72)</f>
        <v>1522.3400000000001</v>
      </c>
      <c r="N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40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32"/>
      <c r="D1" s="332"/>
      <c r="E1" s="54"/>
    </row>
    <row r="2" spans="2:13" ht="27" x14ac:dyDescent="0.35">
      <c r="C2" s="332"/>
      <c r="D2" s="332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20" t="s">
        <v>40</v>
      </c>
      <c r="C14" s="321"/>
      <c r="D14" s="322"/>
      <c r="E14" s="13">
        <f>SUM(E5:E13)</f>
        <v>300</v>
      </c>
      <c r="F14" s="8"/>
      <c r="I14" s="320" t="s">
        <v>40</v>
      </c>
      <c r="J14" s="321"/>
      <c r="K14" s="322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20" t="s">
        <v>40</v>
      </c>
      <c r="C31" s="321"/>
      <c r="D31" s="322"/>
      <c r="E31" s="13">
        <f>SUM(E22:E30)</f>
        <v>60</v>
      </c>
      <c r="F31" s="8"/>
      <c r="I31" s="320" t="s">
        <v>40</v>
      </c>
      <c r="J31" s="321"/>
      <c r="K31" s="322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20" t="s">
        <v>40</v>
      </c>
      <c r="C48" s="321"/>
      <c r="D48" s="322"/>
      <c r="E48" s="13">
        <f>SUM(E39:E47)</f>
        <v>165</v>
      </c>
      <c r="F48" s="8"/>
      <c r="I48" s="320" t="s">
        <v>40</v>
      </c>
      <c r="J48" s="321"/>
      <c r="K48" s="322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20" t="s">
        <v>40</v>
      </c>
      <c r="C65" s="321"/>
      <c r="D65" s="322"/>
      <c r="E65" s="13">
        <f>SUM(E56:E64)</f>
        <v>300</v>
      </c>
      <c r="F65" s="8"/>
      <c r="I65" s="320" t="s">
        <v>40</v>
      </c>
      <c r="J65" s="321"/>
      <c r="K65" s="322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20" t="s">
        <v>40</v>
      </c>
      <c r="C83" s="321"/>
      <c r="D83" s="322"/>
      <c r="E83" s="13">
        <f>SUM(E74:E82)</f>
        <v>0</v>
      </c>
      <c r="F83" s="8"/>
      <c r="I83" s="320" t="s">
        <v>40</v>
      </c>
      <c r="J83" s="321"/>
      <c r="K83" s="322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20" t="s">
        <v>40</v>
      </c>
      <c r="C101" s="321"/>
      <c r="D101" s="322"/>
      <c r="E101" s="13">
        <f>SUM(E92:E100)</f>
        <v>0</v>
      </c>
      <c r="F101" s="8"/>
      <c r="I101" s="320" t="s">
        <v>40</v>
      </c>
      <c r="J101" s="321"/>
      <c r="K101" s="322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59"/>
  <sheetViews>
    <sheetView topLeftCell="A42" workbookViewId="0">
      <selection activeCell="K46" sqref="K46:L55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32" t="s">
        <v>24</v>
      </c>
      <c r="B1" s="332"/>
      <c r="C1" s="332"/>
      <c r="F1" s="332" t="s">
        <v>87</v>
      </c>
      <c r="G1" s="332"/>
      <c r="H1" s="332"/>
      <c r="K1" s="332" t="s">
        <v>88</v>
      </c>
      <c r="L1" s="332"/>
      <c r="M1" s="332"/>
      <c r="O1" s="332" t="s">
        <v>103</v>
      </c>
      <c r="P1" s="332"/>
      <c r="Q1" s="332"/>
    </row>
    <row r="2" spans="1:17" x14ac:dyDescent="0.25">
      <c r="A2" s="332"/>
      <c r="B2" s="332"/>
      <c r="C2" s="332"/>
      <c r="F2" s="332"/>
      <c r="G2" s="332"/>
      <c r="H2" s="332"/>
      <c r="K2" s="332"/>
      <c r="L2" s="332"/>
      <c r="M2" s="332"/>
      <c r="O2" s="332"/>
      <c r="P2" s="332"/>
      <c r="Q2" s="332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32" t="s">
        <v>97</v>
      </c>
      <c r="B22" s="332"/>
      <c r="C22" s="332"/>
      <c r="F22" s="332" t="s">
        <v>91</v>
      </c>
      <c r="G22" s="332"/>
      <c r="H22" s="332"/>
      <c r="K22" s="332" t="s">
        <v>92</v>
      </c>
      <c r="L22" s="332"/>
      <c r="M22" s="332"/>
      <c r="O22" s="332" t="s">
        <v>93</v>
      </c>
      <c r="P22" s="332"/>
      <c r="Q22" s="332"/>
    </row>
    <row r="23" spans="1:17" ht="15" customHeight="1" x14ac:dyDescent="0.25">
      <c r="A23" s="332"/>
      <c r="B23" s="332"/>
      <c r="C23" s="332"/>
      <c r="F23" s="332"/>
      <c r="G23" s="332"/>
      <c r="H23" s="332"/>
      <c r="K23" s="332"/>
      <c r="L23" s="332"/>
      <c r="M23" s="332"/>
      <c r="O23" s="332"/>
      <c r="P23" s="332"/>
      <c r="Q23" s="332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32" t="s">
        <v>94</v>
      </c>
      <c r="B42" s="332"/>
      <c r="C42" s="332"/>
      <c r="F42" s="332" t="s">
        <v>99</v>
      </c>
      <c r="G42" s="332"/>
      <c r="H42" s="332"/>
      <c r="K42" s="332" t="s">
        <v>96</v>
      </c>
      <c r="L42" s="332"/>
      <c r="M42" s="332"/>
      <c r="O42" s="332" t="s">
        <v>0</v>
      </c>
      <c r="P42" s="332"/>
      <c r="Q42" s="332"/>
    </row>
    <row r="43" spans="1:17" x14ac:dyDescent="0.25">
      <c r="A43" s="332"/>
      <c r="B43" s="332"/>
      <c r="C43" s="332"/>
      <c r="F43" s="332"/>
      <c r="G43" s="332"/>
      <c r="H43" s="332"/>
      <c r="K43" s="332"/>
      <c r="L43" s="332"/>
      <c r="M43" s="332"/>
      <c r="O43" s="332"/>
      <c r="P43" s="332"/>
      <c r="Q43" s="332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978</v>
      </c>
      <c r="G46" s="74">
        <v>200</v>
      </c>
      <c r="H46" s="8"/>
      <c r="K46" s="8" t="s">
        <v>12</v>
      </c>
      <c r="L46" s="74">
        <v>89.5</v>
      </c>
      <c r="M46" s="8"/>
      <c r="O46" s="8"/>
      <c r="P46" s="74"/>
      <c r="Q46" s="8"/>
    </row>
    <row r="47" spans="1:17" x14ac:dyDescent="0.25">
      <c r="A47" s="8" t="s">
        <v>856</v>
      </c>
      <c r="B47" s="74">
        <v>250</v>
      </c>
      <c r="C47" s="8"/>
      <c r="F47" s="8" t="s">
        <v>977</v>
      </c>
      <c r="G47" s="74">
        <v>100</v>
      </c>
      <c r="H47" s="8"/>
      <c r="K47" s="8" t="s">
        <v>69</v>
      </c>
      <c r="L47" s="74">
        <v>89.5</v>
      </c>
      <c r="M47" s="8"/>
      <c r="O47" s="8"/>
      <c r="P47" s="74"/>
      <c r="Q47" s="8"/>
    </row>
    <row r="48" spans="1:17" x14ac:dyDescent="0.25">
      <c r="A48" s="8" t="s">
        <v>23</v>
      </c>
      <c r="B48" s="75">
        <v>400</v>
      </c>
      <c r="C48" s="8"/>
      <c r="F48" s="8" t="s">
        <v>1017</v>
      </c>
      <c r="G48" s="75">
        <v>450</v>
      </c>
      <c r="H48" s="8"/>
      <c r="K48" s="8" t="s">
        <v>22</v>
      </c>
      <c r="L48" s="75">
        <v>106.15</v>
      </c>
      <c r="M48" s="8"/>
      <c r="O48" s="8"/>
      <c r="P48" s="75"/>
      <c r="Q48" s="8"/>
    </row>
    <row r="49" spans="1:17" x14ac:dyDescent="0.25">
      <c r="A49" s="8"/>
      <c r="B49" s="74"/>
      <c r="C49" s="8"/>
      <c r="F49" s="8" t="s">
        <v>1018</v>
      </c>
      <c r="G49" s="74">
        <v>141.26</v>
      </c>
      <c r="H49" s="8"/>
      <c r="K49" s="8" t="s">
        <v>13</v>
      </c>
      <c r="L49" s="74">
        <v>119.5</v>
      </c>
      <c r="M49" s="8"/>
      <c r="O49" s="8"/>
      <c r="P49" s="74"/>
      <c r="Q49" s="8"/>
    </row>
    <row r="50" spans="1:17" x14ac:dyDescent="0.25">
      <c r="A50" s="8"/>
      <c r="B50" s="75"/>
      <c r="C50" s="8"/>
      <c r="F50" s="8" t="s">
        <v>1023</v>
      </c>
      <c r="G50" s="75">
        <v>58.74</v>
      </c>
      <c r="H50" s="8"/>
      <c r="K50" s="8" t="s">
        <v>70</v>
      </c>
      <c r="L50" s="75">
        <v>95</v>
      </c>
      <c r="M50" s="8"/>
      <c r="O50" s="8"/>
      <c r="P50" s="75"/>
      <c r="Q50" s="8"/>
    </row>
    <row r="51" spans="1:17" x14ac:dyDescent="0.25">
      <c r="A51" s="8"/>
      <c r="B51" s="74"/>
      <c r="C51" s="8"/>
      <c r="F51" s="8"/>
      <c r="G51" s="74"/>
      <c r="H51" s="8"/>
      <c r="K51" s="8" t="s">
        <v>23</v>
      </c>
      <c r="L51" s="74">
        <v>89.5</v>
      </c>
      <c r="M51" s="8"/>
      <c r="O51" s="8"/>
      <c r="P51" s="74"/>
      <c r="Q51" s="8"/>
    </row>
    <row r="52" spans="1:17" x14ac:dyDescent="0.25">
      <c r="A52" s="8"/>
      <c r="B52" s="75"/>
      <c r="C52" s="8"/>
      <c r="F52" s="8"/>
      <c r="G52" s="75"/>
      <c r="H52" s="8"/>
      <c r="K52" s="8" t="s">
        <v>34</v>
      </c>
      <c r="L52" s="75">
        <v>55.15</v>
      </c>
      <c r="M52" s="8"/>
      <c r="O52" s="8"/>
      <c r="P52" s="75"/>
      <c r="Q52" s="8"/>
    </row>
    <row r="53" spans="1:17" x14ac:dyDescent="0.25">
      <c r="A53" s="8"/>
      <c r="B53" s="74"/>
      <c r="C53" s="8"/>
      <c r="F53" s="8"/>
      <c r="G53" s="74"/>
      <c r="H53" s="8"/>
      <c r="K53" s="8" t="s">
        <v>71</v>
      </c>
      <c r="L53" s="74"/>
      <c r="M53" s="8"/>
      <c r="O53" s="8"/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 t="s">
        <v>176</v>
      </c>
      <c r="L54" s="74">
        <v>89.5</v>
      </c>
      <c r="M54" s="8"/>
      <c r="O54" s="8"/>
      <c r="P54" s="74"/>
      <c r="Q54" s="8"/>
    </row>
    <row r="55" spans="1:17" x14ac:dyDescent="0.25">
      <c r="A55" s="8"/>
      <c r="B55" s="75"/>
      <c r="C55" s="8"/>
      <c r="F55" s="8"/>
      <c r="G55" s="75"/>
      <c r="H55" s="8"/>
      <c r="K55" s="8" t="s">
        <v>177</v>
      </c>
      <c r="L55" s="75">
        <v>55.15</v>
      </c>
      <c r="M55" s="8"/>
      <c r="O55" s="8"/>
      <c r="P55" s="75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950</v>
      </c>
      <c r="H59" s="8"/>
      <c r="K59" s="8" t="s">
        <v>40</v>
      </c>
      <c r="L59" s="10">
        <f>SUM(L46:L58)</f>
        <v>788.94999999999993</v>
      </c>
      <c r="M59" s="8"/>
      <c r="O59" s="8" t="s">
        <v>40</v>
      </c>
      <c r="P59" s="10">
        <f>SUM(P46:P58)</f>
        <v>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D2:L370"/>
  <sheetViews>
    <sheetView topLeftCell="A310" zoomScale="96" zoomScaleNormal="96" workbookViewId="0">
      <selection activeCell="J323" sqref="J323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27" t="s">
        <v>46</v>
      </c>
      <c r="J2" s="327"/>
      <c r="K2" s="327"/>
    </row>
    <row r="3" spans="4:12" x14ac:dyDescent="0.25">
      <c r="D3" s="341" t="s">
        <v>24</v>
      </c>
      <c r="E3" s="341"/>
      <c r="H3" s="342" t="s">
        <v>24</v>
      </c>
      <c r="I3" s="342"/>
      <c r="J3" s="342"/>
      <c r="K3" s="342"/>
      <c r="L3" s="342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43" t="s">
        <v>67</v>
      </c>
      <c r="E32" s="345">
        <f>SUM(E5:E31)</f>
        <v>4529.1264000000001</v>
      </c>
      <c r="H32" s="8"/>
      <c r="I32" s="8"/>
      <c r="J32" s="355">
        <f>SUM(J5:J31)</f>
        <v>3313.67</v>
      </c>
      <c r="K32" s="8"/>
      <c r="L32" s="8"/>
    </row>
    <row r="33" spans="4:12" x14ac:dyDescent="0.25">
      <c r="D33" s="344"/>
      <c r="E33" s="346"/>
      <c r="H33" s="347" t="s">
        <v>40</v>
      </c>
      <c r="I33" s="348"/>
      <c r="J33" s="356"/>
      <c r="K33" s="8"/>
      <c r="L33" s="8"/>
    </row>
    <row r="38" spans="4:12" x14ac:dyDescent="0.25">
      <c r="D38" s="64" t="s">
        <v>46</v>
      </c>
      <c r="I38" s="327" t="s">
        <v>46</v>
      </c>
      <c r="J38" s="327"/>
      <c r="K38" s="327"/>
    </row>
    <row r="39" spans="4:12" x14ac:dyDescent="0.25">
      <c r="D39" s="341" t="s">
        <v>87</v>
      </c>
      <c r="E39" s="341"/>
      <c r="H39" s="342" t="s">
        <v>87</v>
      </c>
      <c r="I39" s="342"/>
      <c r="J39" s="342"/>
      <c r="K39" s="342"/>
      <c r="L39" s="342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43" t="s">
        <v>67</v>
      </c>
      <c r="E63" s="345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44"/>
      <c r="E64" s="346"/>
      <c r="H64" s="347" t="s">
        <v>40</v>
      </c>
      <c r="I64" s="348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27" t="s">
        <v>46</v>
      </c>
      <c r="J68" s="327"/>
      <c r="K68" s="327"/>
    </row>
    <row r="69" spans="4:12" x14ac:dyDescent="0.25">
      <c r="D69" s="341" t="s">
        <v>88</v>
      </c>
      <c r="E69" s="341"/>
      <c r="H69" s="342" t="s">
        <v>88</v>
      </c>
      <c r="I69" s="342"/>
      <c r="J69" s="342"/>
      <c r="K69" s="342"/>
      <c r="L69" s="342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43" t="s">
        <v>67</v>
      </c>
      <c r="E94" s="345">
        <f>SUM(E71:E93)</f>
        <v>4925.3713000000007</v>
      </c>
      <c r="H94" s="347" t="s">
        <v>40</v>
      </c>
      <c r="I94" s="348"/>
      <c r="J94" s="65">
        <f>SUM(J71:J93)</f>
        <v>3693.35</v>
      </c>
      <c r="K94" s="8"/>
      <c r="L94" s="8"/>
    </row>
    <row r="95" spans="4:12" x14ac:dyDescent="0.25">
      <c r="D95" s="344"/>
      <c r="E95" s="346"/>
    </row>
    <row r="99" spans="4:12" x14ac:dyDescent="0.25">
      <c r="I99" s="327" t="s">
        <v>46</v>
      </c>
      <c r="J99" s="327"/>
      <c r="K99" s="327"/>
    </row>
    <row r="100" spans="4:12" x14ac:dyDescent="0.25">
      <c r="D100" s="64" t="s">
        <v>566</v>
      </c>
      <c r="H100" s="342" t="s">
        <v>89</v>
      </c>
      <c r="I100" s="342"/>
      <c r="J100" s="342"/>
      <c r="K100" s="342"/>
      <c r="L100" s="342"/>
    </row>
    <row r="101" spans="4:12" x14ac:dyDescent="0.25">
      <c r="D101" s="341" t="s">
        <v>89</v>
      </c>
      <c r="E101" s="341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47" t="s">
        <v>40</v>
      </c>
      <c r="I125" s="348"/>
      <c r="J125" s="65">
        <f>SUM(J102:J124)</f>
        <v>3644.8100000000004</v>
      </c>
      <c r="K125" s="8"/>
      <c r="L125" s="8"/>
    </row>
    <row r="126" spans="4:12" x14ac:dyDescent="0.25">
      <c r="D126" s="343" t="s">
        <v>67</v>
      </c>
      <c r="E126" s="345">
        <f>SUM(E103:E125)</f>
        <v>4974.3834999999999</v>
      </c>
    </row>
    <row r="127" spans="4:12" x14ac:dyDescent="0.25">
      <c r="D127" s="344"/>
      <c r="E127" s="346"/>
    </row>
    <row r="129" spans="4:12" x14ac:dyDescent="0.25">
      <c r="I129" s="327" t="s">
        <v>46</v>
      </c>
      <c r="J129" s="327"/>
      <c r="K129" s="327"/>
    </row>
    <row r="130" spans="4:12" x14ac:dyDescent="0.25">
      <c r="D130" s="64" t="s">
        <v>565</v>
      </c>
      <c r="H130" s="342" t="s">
        <v>97</v>
      </c>
      <c r="I130" s="342"/>
      <c r="J130" s="342"/>
      <c r="K130" s="342"/>
      <c r="L130" s="342"/>
    </row>
    <row r="131" spans="4:12" x14ac:dyDescent="0.25">
      <c r="D131" s="341" t="s">
        <v>97</v>
      </c>
      <c r="E131" s="341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43" t="s">
        <v>67</v>
      </c>
      <c r="E156" s="345">
        <f>SUM(E133:E155)</f>
        <v>5172.3458999999993</v>
      </c>
      <c r="H156" s="347" t="s">
        <v>40</v>
      </c>
      <c r="I156" s="348"/>
      <c r="J156" s="65">
        <f>SUM(J132:J155)</f>
        <v>4130.47</v>
      </c>
      <c r="K156" s="8"/>
      <c r="L156" s="8"/>
    </row>
    <row r="157" spans="4:12" x14ac:dyDescent="0.25">
      <c r="D157" s="344"/>
      <c r="E157" s="346"/>
    </row>
    <row r="160" spans="4:12" x14ac:dyDescent="0.25">
      <c r="I160" s="327" t="s">
        <v>46</v>
      </c>
      <c r="J160" s="327"/>
      <c r="K160" s="327"/>
    </row>
    <row r="161" spans="4:12" x14ac:dyDescent="0.25">
      <c r="D161" s="64" t="s">
        <v>565</v>
      </c>
      <c r="H161" s="342" t="s">
        <v>91</v>
      </c>
      <c r="I161" s="342"/>
      <c r="J161" s="342"/>
      <c r="K161" s="342"/>
      <c r="L161" s="342"/>
    </row>
    <row r="162" spans="4:12" x14ac:dyDescent="0.25">
      <c r="D162" s="341" t="s">
        <v>630</v>
      </c>
      <c r="E162" s="341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47" t="s">
        <v>40</v>
      </c>
      <c r="I186" s="348"/>
      <c r="J186" s="65">
        <f>SUM(J163:J185)</f>
        <v>3760.8699999999994</v>
      </c>
      <c r="K186" s="8"/>
      <c r="L186" s="8"/>
    </row>
    <row r="187" spans="4:12" x14ac:dyDescent="0.25">
      <c r="D187" s="343" t="s">
        <v>67</v>
      </c>
      <c r="E187" s="353">
        <f>SUM(E164:E186)</f>
        <v>5408.5055000000002</v>
      </c>
    </row>
    <row r="188" spans="4:12" x14ac:dyDescent="0.25">
      <c r="D188" s="344"/>
      <c r="E188" s="354"/>
    </row>
    <row r="190" spans="4:12" x14ac:dyDescent="0.25">
      <c r="I190" s="327" t="s">
        <v>46</v>
      </c>
      <c r="J190" s="327"/>
      <c r="K190" s="327"/>
    </row>
    <row r="191" spans="4:12" x14ac:dyDescent="0.25">
      <c r="D191" s="64" t="s">
        <v>46</v>
      </c>
      <c r="H191" s="342" t="s">
        <v>92</v>
      </c>
      <c r="I191" s="342"/>
      <c r="J191" s="342"/>
      <c r="K191" s="342"/>
      <c r="L191" s="342"/>
    </row>
    <row r="192" spans="4:12" x14ac:dyDescent="0.25">
      <c r="D192" s="341" t="s">
        <v>92</v>
      </c>
      <c r="E192" s="341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47" t="s">
        <v>40</v>
      </c>
      <c r="I216" s="348"/>
      <c r="J216" s="65">
        <f>SUM(J193:J215)</f>
        <v>3841.89</v>
      </c>
      <c r="K216" s="8"/>
      <c r="L216" s="8"/>
    </row>
    <row r="217" spans="4:12" x14ac:dyDescent="0.25">
      <c r="D217" s="343" t="s">
        <v>67</v>
      </c>
      <c r="E217" s="351">
        <f>SUM(E194:E216)</f>
        <v>5522.411500000002</v>
      </c>
    </row>
    <row r="218" spans="4:12" x14ac:dyDescent="0.25">
      <c r="D218" s="344"/>
      <c r="E218" s="352"/>
    </row>
    <row r="220" spans="4:12" x14ac:dyDescent="0.25">
      <c r="I220" s="327" t="s">
        <v>46</v>
      </c>
      <c r="J220" s="327"/>
      <c r="K220" s="327"/>
    </row>
    <row r="221" spans="4:12" x14ac:dyDescent="0.25">
      <c r="D221" s="64" t="s">
        <v>46</v>
      </c>
      <c r="H221" s="342" t="s">
        <v>93</v>
      </c>
      <c r="I221" s="342"/>
      <c r="J221" s="342"/>
      <c r="K221" s="342"/>
      <c r="L221" s="342"/>
    </row>
    <row r="222" spans="4:12" x14ac:dyDescent="0.25">
      <c r="D222" s="341" t="s">
        <v>93</v>
      </c>
      <c r="E222" s="341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47" t="s">
        <v>40</v>
      </c>
      <c r="I246" s="348"/>
      <c r="J246" s="65">
        <f>SUM(J223:J245)</f>
        <v>8871</v>
      </c>
      <c r="K246" s="8"/>
      <c r="L246" s="8"/>
    </row>
    <row r="247" spans="4:12" x14ac:dyDescent="0.25">
      <c r="D247" s="343" t="s">
        <v>67</v>
      </c>
      <c r="E247" s="351">
        <f>SUM(E224:E246)</f>
        <v>8611.6898999999976</v>
      </c>
    </row>
    <row r="248" spans="4:12" x14ac:dyDescent="0.25">
      <c r="D248" s="344"/>
      <c r="E248" s="352"/>
    </row>
    <row r="250" spans="4:12" x14ac:dyDescent="0.25">
      <c r="I250" s="327" t="s">
        <v>46</v>
      </c>
      <c r="J250" s="327"/>
      <c r="K250" s="327"/>
    </row>
    <row r="251" spans="4:12" x14ac:dyDescent="0.25">
      <c r="D251" s="64" t="s">
        <v>46</v>
      </c>
      <c r="H251" s="342" t="s">
        <v>844</v>
      </c>
      <c r="I251" s="342"/>
      <c r="J251" s="342"/>
      <c r="K251" s="342"/>
      <c r="L251" s="342"/>
    </row>
    <row r="252" spans="4:12" x14ac:dyDescent="0.25">
      <c r="D252" s="341" t="s">
        <v>844</v>
      </c>
      <c r="E252" s="341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1420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118.70000000000005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47" t="s">
        <v>40</v>
      </c>
      <c r="I276" s="348"/>
      <c r="J276" s="65">
        <f>SUM(J253:J275)</f>
        <v>9038.3900000000012</v>
      </c>
      <c r="K276" s="8"/>
      <c r="L276" s="8"/>
    </row>
    <row r="277" spans="4:12" x14ac:dyDescent="0.25">
      <c r="D277" s="343" t="s">
        <v>67</v>
      </c>
      <c r="E277" s="351">
        <f>SUM(E254:E276)</f>
        <v>6344.5601999999963</v>
      </c>
    </row>
    <row r="278" spans="4:12" x14ac:dyDescent="0.25">
      <c r="D278" s="344"/>
      <c r="E278" s="352"/>
    </row>
    <row r="281" spans="4:12" x14ac:dyDescent="0.25">
      <c r="I281" s="327" t="s">
        <v>46</v>
      </c>
      <c r="J281" s="327"/>
      <c r="K281" s="327"/>
    </row>
    <row r="282" spans="4:12" x14ac:dyDescent="0.25">
      <c r="D282" s="64" t="s">
        <v>46</v>
      </c>
      <c r="H282" s="342" t="s">
        <v>99</v>
      </c>
      <c r="I282" s="342"/>
      <c r="J282" s="342"/>
      <c r="K282" s="342"/>
      <c r="L282" s="342"/>
    </row>
    <row r="283" spans="4:12" x14ac:dyDescent="0.25">
      <c r="D283" s="341" t="s">
        <v>99</v>
      </c>
      <c r="E283" s="341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>
        <v>220</v>
      </c>
      <c r="K284" s="8"/>
      <c r="L284" s="8"/>
    </row>
    <row r="285" spans="4:12" x14ac:dyDescent="0.25">
      <c r="D285" s="53" t="s">
        <v>52</v>
      </c>
      <c r="E285" s="45">
        <f>mensualidades!P133</f>
        <v>1420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311.5</v>
      </c>
      <c r="H287" s="8"/>
      <c r="I287" s="8" t="s">
        <v>502</v>
      </c>
      <c r="J287" s="9">
        <f>NOMINA!G59</f>
        <v>950</v>
      </c>
      <c r="K287" s="8"/>
      <c r="L287" s="8"/>
    </row>
    <row r="288" spans="4:12" x14ac:dyDescent="0.25">
      <c r="D288" s="12" t="s">
        <v>57</v>
      </c>
      <c r="E288" s="10">
        <f>inpaecsa!V211</f>
        <v>32.5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18.5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201.79999999999995</v>
      </c>
      <c r="H291" s="8"/>
      <c r="I291" s="8" t="s">
        <v>183</v>
      </c>
      <c r="J291" s="9">
        <v>1025.28</v>
      </c>
      <c r="K291" s="8"/>
      <c r="L291" s="8"/>
    </row>
    <row r="292" spans="4:12" x14ac:dyDescent="0.25">
      <c r="D292" s="12" t="s">
        <v>62</v>
      </c>
      <c r="E292" s="10">
        <f>nestle!T361</f>
        <v>1474.1301999999996</v>
      </c>
      <c r="H292" s="8"/>
      <c r="I292" s="8" t="s">
        <v>901</v>
      </c>
      <c r="J292" s="9">
        <v>800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184</v>
      </c>
      <c r="J293" s="9">
        <f>'OTROS GASTOS'!H75</f>
        <v>2203.0700000000002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295</v>
      </c>
      <c r="J294" s="9">
        <v>36.1</v>
      </c>
      <c r="K294" s="8"/>
      <c r="L294" s="8"/>
    </row>
    <row r="295" spans="4:12" x14ac:dyDescent="0.25">
      <c r="D295" s="12" t="s">
        <v>60</v>
      </c>
      <c r="E295" s="10">
        <f>YOBEL!T110</f>
        <v>300.05000000000018</v>
      </c>
      <c r="H295" s="8"/>
      <c r="I295" s="8" t="s">
        <v>294</v>
      </c>
      <c r="J295" s="9"/>
      <c r="K295" s="8"/>
      <c r="L295" s="8"/>
    </row>
    <row r="296" spans="4:12" x14ac:dyDescent="0.25">
      <c r="D296" s="12" t="s">
        <v>65</v>
      </c>
      <c r="E296" s="10">
        <f>aldia!AA149</f>
        <v>187.47352799999953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0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864.02000000000044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57.5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347" t="s">
        <v>40</v>
      </c>
      <c r="I306" s="348"/>
      <c r="J306" s="65">
        <f>SUM(J284:J305)</f>
        <v>5508.6900000000005</v>
      </c>
      <c r="K306" s="8"/>
      <c r="L306" s="8"/>
    </row>
    <row r="307" spans="4:12" x14ac:dyDescent="0.25">
      <c r="D307" s="66" t="s">
        <v>182</v>
      </c>
      <c r="E307" s="209">
        <f>IESS!F79</f>
        <v>755.46</v>
      </c>
    </row>
    <row r="308" spans="4:12" x14ac:dyDescent="0.25">
      <c r="D308" s="343" t="s">
        <v>67</v>
      </c>
      <c r="E308" s="349">
        <f>SUM(E285:E307)</f>
        <v>6420.4637279999997</v>
      </c>
    </row>
    <row r="309" spans="4:12" x14ac:dyDescent="0.25">
      <c r="D309" s="344"/>
      <c r="E309" s="350"/>
    </row>
    <row r="311" spans="4:12" x14ac:dyDescent="0.25">
      <c r="I311" s="327" t="s">
        <v>46</v>
      </c>
      <c r="J311" s="327"/>
      <c r="K311" s="327"/>
    </row>
    <row r="312" spans="4:12" x14ac:dyDescent="0.25">
      <c r="H312" s="342" t="s">
        <v>96</v>
      </c>
      <c r="I312" s="342"/>
      <c r="J312" s="342"/>
      <c r="K312" s="342"/>
      <c r="L312" s="342"/>
    </row>
    <row r="313" spans="4:12" x14ac:dyDescent="0.25">
      <c r="D313" s="64" t="s">
        <v>46</v>
      </c>
      <c r="H313" s="52" t="s">
        <v>26</v>
      </c>
      <c r="I313" s="52" t="s">
        <v>47</v>
      </c>
      <c r="J313" s="52" t="s">
        <v>7</v>
      </c>
      <c r="K313" s="52" t="s">
        <v>48</v>
      </c>
      <c r="L313" s="52"/>
    </row>
    <row r="314" spans="4:12" x14ac:dyDescent="0.25">
      <c r="D314" s="341" t="s">
        <v>96</v>
      </c>
      <c r="E314" s="341"/>
      <c r="H314" s="8"/>
      <c r="I314" s="8" t="s">
        <v>51</v>
      </c>
      <c r="J314" s="9"/>
      <c r="K314" s="8"/>
      <c r="L314" s="8"/>
    </row>
    <row r="315" spans="4:12" x14ac:dyDescent="0.25">
      <c r="D315" s="35" t="s">
        <v>49</v>
      </c>
      <c r="E315" s="35" t="s">
        <v>50</v>
      </c>
      <c r="H315" s="8"/>
      <c r="I315" s="8" t="s">
        <v>53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55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502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58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154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 t="s">
        <v>153</v>
      </c>
      <c r="J320" s="9">
        <v>241.24</v>
      </c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 t="s">
        <v>183</v>
      </c>
      <c r="J321" s="9">
        <v>1008.44</v>
      </c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 t="s">
        <v>901</v>
      </c>
      <c r="J322" s="9">
        <v>800</v>
      </c>
      <c r="K322" s="8"/>
      <c r="L322" s="8"/>
    </row>
    <row r="323" spans="4:12" x14ac:dyDescent="0.25">
      <c r="D323" s="12" t="s">
        <v>62</v>
      </c>
      <c r="E323" s="10">
        <f>nestle!I391</f>
        <v>0</v>
      </c>
      <c r="H323" s="8"/>
      <c r="I323" s="8" t="s">
        <v>184</v>
      </c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 t="s">
        <v>295</v>
      </c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 t="s">
        <v>294</v>
      </c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2.'!J339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347" t="s">
        <v>40</v>
      </c>
      <c r="I337" s="348"/>
      <c r="J337" s="65">
        <f>SUM(J314:J336)</f>
        <v>2049.6800000000003</v>
      </c>
      <c r="K337" s="8"/>
      <c r="L337" s="8"/>
    </row>
    <row r="338" spans="4:12" x14ac:dyDescent="0.25">
      <c r="D338" s="343" t="s">
        <v>67</v>
      </c>
      <c r="E338" s="345">
        <f>SUM(E316:E336)</f>
        <v>0</v>
      </c>
    </row>
    <row r="339" spans="4:12" x14ac:dyDescent="0.25">
      <c r="D339" s="344"/>
      <c r="E339" s="346"/>
    </row>
    <row r="342" spans="4:12" x14ac:dyDescent="0.25">
      <c r="I342" s="327" t="s">
        <v>46</v>
      </c>
      <c r="J342" s="327"/>
      <c r="K342" s="327"/>
    </row>
    <row r="343" spans="4:12" x14ac:dyDescent="0.25">
      <c r="H343" s="342" t="s">
        <v>0</v>
      </c>
      <c r="I343" s="342"/>
      <c r="J343" s="342"/>
      <c r="K343" s="342"/>
      <c r="L343" s="342"/>
    </row>
    <row r="344" spans="4:12" x14ac:dyDescent="0.25">
      <c r="D344" s="64" t="s">
        <v>46</v>
      </c>
      <c r="H344" s="52" t="s">
        <v>26</v>
      </c>
      <c r="I344" s="52" t="s">
        <v>47</v>
      </c>
      <c r="J344" s="52" t="s">
        <v>7</v>
      </c>
      <c r="K344" s="52" t="s">
        <v>48</v>
      </c>
      <c r="L344" s="52"/>
    </row>
    <row r="345" spans="4:12" x14ac:dyDescent="0.25">
      <c r="D345" s="341" t="s">
        <v>0</v>
      </c>
      <c r="E345" s="341"/>
      <c r="H345" s="8"/>
      <c r="I345" s="8" t="s">
        <v>51</v>
      </c>
      <c r="J345" s="9"/>
      <c r="K345" s="8"/>
      <c r="L345" s="8"/>
    </row>
    <row r="346" spans="4:12" x14ac:dyDescent="0.25">
      <c r="D346" s="35" t="s">
        <v>49</v>
      </c>
      <c r="E346" s="35" t="s">
        <v>50</v>
      </c>
      <c r="H346" s="8"/>
      <c r="I346" s="8" t="s">
        <v>53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55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56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58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/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2.'!J370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347" t="s">
        <v>40</v>
      </c>
      <c r="I368" s="348"/>
      <c r="J368" s="65">
        <f>SUM(J345:J367)</f>
        <v>0</v>
      </c>
      <c r="K368" s="8"/>
      <c r="L368" s="8"/>
    </row>
    <row r="369" spans="4:5" x14ac:dyDescent="0.25">
      <c r="D369" s="343" t="s">
        <v>67</v>
      </c>
      <c r="E369" s="345">
        <f>SUM(E347:E367)</f>
        <v>0</v>
      </c>
    </row>
    <row r="370" spans="4:5" x14ac:dyDescent="0.25">
      <c r="D370" s="344"/>
      <c r="E370" s="346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H276:I276"/>
    <mergeCell ref="D277:D278"/>
    <mergeCell ref="E277:E278"/>
    <mergeCell ref="I281:K281"/>
    <mergeCell ref="D283:E283"/>
    <mergeCell ref="H282:L282"/>
    <mergeCell ref="H306:I306"/>
    <mergeCell ref="D308:D309"/>
    <mergeCell ref="E308:E309"/>
    <mergeCell ref="I311:K311"/>
    <mergeCell ref="D314:E314"/>
    <mergeCell ref="H312:L312"/>
    <mergeCell ref="D338:D339"/>
    <mergeCell ref="E338:E339"/>
    <mergeCell ref="H337:I337"/>
    <mergeCell ref="I342:K342"/>
    <mergeCell ref="D345:E345"/>
    <mergeCell ref="H343:L343"/>
    <mergeCell ref="D369:D370"/>
    <mergeCell ref="E369:E370"/>
    <mergeCell ref="H368:I368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1:O16"/>
  <sheetViews>
    <sheetView workbookViewId="0">
      <selection activeCell="C23" sqref="C23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57" t="s">
        <v>102</v>
      </c>
      <c r="H1" s="357"/>
      <c r="I1" s="357"/>
      <c r="J1" s="357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4925.3713000000007</v>
      </c>
      <c r="F3" s="219">
        <f>utilidad!E126</f>
        <v>4974.3834999999999</v>
      </c>
      <c r="G3" s="219">
        <f>utilidad!E156</f>
        <v>5172.3458999999993</v>
      </c>
      <c r="H3" s="219">
        <f>utilidad!E187</f>
        <v>5408.5055000000002</v>
      </c>
      <c r="I3" s="219">
        <f>utilidad!E217</f>
        <v>5522.411500000002</v>
      </c>
      <c r="J3" s="219">
        <f>utilidad!E247</f>
        <v>8611.6898999999976</v>
      </c>
      <c r="K3" s="219">
        <f>utilidad!E277</f>
        <v>6344.5601999999963</v>
      </c>
      <c r="L3" s="219">
        <f>utilidad!E308</f>
        <v>6420.4637279999997</v>
      </c>
      <c r="M3" s="219">
        <f>utilidad!E307</f>
        <v>755.46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4925.3713000000007</v>
      </c>
      <c r="F6" s="220">
        <f t="shared" si="0"/>
        <v>4974.3834999999999</v>
      </c>
      <c r="G6" s="220">
        <f t="shared" si="0"/>
        <v>5172.3458999999993</v>
      </c>
      <c r="H6" s="220">
        <f t="shared" si="0"/>
        <v>5408.5055000000002</v>
      </c>
      <c r="I6" s="220">
        <f t="shared" si="0"/>
        <v>5522.411500000002</v>
      </c>
      <c r="J6" s="220">
        <f t="shared" si="0"/>
        <v>8611.6898999999976</v>
      </c>
      <c r="K6" s="220">
        <f t="shared" si="0"/>
        <v>6344.5601999999963</v>
      </c>
      <c r="L6" s="220">
        <f t="shared" si="0"/>
        <v>6420.4637279999997</v>
      </c>
      <c r="M6" s="220">
        <f t="shared" si="0"/>
        <v>755.46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9038.3900000000012</v>
      </c>
      <c r="L8" s="221">
        <f>utilidad!J306</f>
        <v>5508.6900000000005</v>
      </c>
      <c r="M8" s="221">
        <f>utilidad!J306</f>
        <v>5508.6900000000005</v>
      </c>
      <c r="N8" s="221">
        <f>utilidad!J368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9038.3900000000012</v>
      </c>
      <c r="L12" s="222">
        <f t="shared" si="1"/>
        <v>5508.6900000000005</v>
      </c>
      <c r="M12" s="222">
        <f t="shared" si="1"/>
        <v>5508.6900000000005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1232.0213000000008</v>
      </c>
      <c r="F15" s="218">
        <f t="shared" si="2"/>
        <v>1329.5734999999995</v>
      </c>
      <c r="G15" s="218">
        <f t="shared" si="2"/>
        <v>1041.8758999999991</v>
      </c>
      <c r="H15" s="218">
        <f t="shared" si="2"/>
        <v>1647.6355000000008</v>
      </c>
      <c r="I15" s="218">
        <f t="shared" si="2"/>
        <v>1680.5215000000021</v>
      </c>
      <c r="J15" s="218">
        <f t="shared" si="2"/>
        <v>-259.31010000000242</v>
      </c>
      <c r="K15" s="218">
        <f>K6-K8</f>
        <v>-2693.829800000005</v>
      </c>
      <c r="L15" s="218">
        <f t="shared" si="2"/>
        <v>911.77372799999921</v>
      </c>
      <c r="M15" s="218"/>
      <c r="N15" s="218">
        <f t="shared" si="2"/>
        <v>0</v>
      </c>
      <c r="O15" s="212">
        <f>SUM(C15:N15)</f>
        <v>6868.3411279999937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215" zoomScaleNormal="100" workbookViewId="0">
      <selection activeCell="F228" sqref="F228"/>
    </sheetView>
  </sheetViews>
  <sheetFormatPr baseColWidth="10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12" t="s">
        <v>18</v>
      </c>
      <c r="F38" s="313"/>
      <c r="G38" s="313"/>
      <c r="H38" s="314"/>
      <c r="I38" s="18">
        <f>F37-I36</f>
        <v>73.396400000000085</v>
      </c>
      <c r="J38" s="17"/>
      <c r="R38" s="312" t="s">
        <v>18</v>
      </c>
      <c r="S38" s="313"/>
      <c r="T38" s="313"/>
      <c r="U38" s="314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12" t="s">
        <v>18</v>
      </c>
      <c r="F80" s="313"/>
      <c r="G80" s="313"/>
      <c r="H80" s="314"/>
      <c r="I80" s="18">
        <f>F79-I78</f>
        <v>116.23340000000007</v>
      </c>
      <c r="R80" s="312" t="s">
        <v>18</v>
      </c>
      <c r="S80" s="313"/>
      <c r="T80" s="313"/>
      <c r="U80" s="314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12" t="s">
        <v>18</v>
      </c>
      <c r="F123" s="313"/>
      <c r="G123" s="313"/>
      <c r="H123" s="314"/>
      <c r="I123" s="18">
        <f>F122-I121</f>
        <v>61.100000000000023</v>
      </c>
      <c r="R123" s="312" t="s">
        <v>18</v>
      </c>
      <c r="S123" s="313"/>
      <c r="T123" s="313"/>
      <c r="U123" s="314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12" t="s">
        <v>18</v>
      </c>
      <c r="F168" s="313"/>
      <c r="G168" s="313"/>
      <c r="H168" s="314"/>
      <c r="I168" s="18">
        <f>F167-I166</f>
        <v>100.30079999999998</v>
      </c>
      <c r="R168" s="312" t="s">
        <v>18</v>
      </c>
      <c r="S168" s="313"/>
      <c r="T168" s="313"/>
      <c r="U168" s="314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7">
        <v>45210</v>
      </c>
      <c r="O176" s="8" t="s">
        <v>870</v>
      </c>
      <c r="P176" s="8" t="s">
        <v>57</v>
      </c>
      <c r="Q176" s="8" t="s">
        <v>969</v>
      </c>
      <c r="R176" s="26">
        <v>30336880</v>
      </c>
      <c r="S176" s="14">
        <v>520</v>
      </c>
      <c r="T176" s="8" t="s">
        <v>122</v>
      </c>
      <c r="U176" s="8">
        <v>292539</v>
      </c>
      <c r="V176" s="27">
        <v>500</v>
      </c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26">
        <v>30337949</v>
      </c>
      <c r="S177" s="14">
        <v>230</v>
      </c>
      <c r="T177" s="8" t="s">
        <v>122</v>
      </c>
      <c r="U177" s="8">
        <v>50024</v>
      </c>
      <c r="V177" s="27">
        <v>210</v>
      </c>
      <c r="W177" s="8"/>
      <c r="X177" s="8"/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750</v>
      </c>
      <c r="T209" s="14"/>
      <c r="U209" s="14"/>
      <c r="V209" s="14">
        <f>SUM(V176:V208)</f>
        <v>710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742.5</v>
      </c>
      <c r="W210" s="29"/>
      <c r="X210" s="8"/>
    </row>
    <row r="211" spans="1:24" x14ac:dyDescent="0.25">
      <c r="E211" s="312" t="s">
        <v>18</v>
      </c>
      <c r="F211" s="313"/>
      <c r="G211" s="313"/>
      <c r="H211" s="314"/>
      <c r="I211" s="18">
        <f>F210-I209</f>
        <v>101.67750000000001</v>
      </c>
      <c r="R211" s="312" t="s">
        <v>18</v>
      </c>
      <c r="S211" s="313"/>
      <c r="T211" s="313"/>
      <c r="U211" s="314"/>
      <c r="V211" s="18">
        <f>S210-V209</f>
        <v>32.5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>
        <v>45233</v>
      </c>
      <c r="B219" s="8" t="s">
        <v>743</v>
      </c>
      <c r="C219" s="8" t="s">
        <v>57</v>
      </c>
      <c r="D219" s="8" t="s">
        <v>1025</v>
      </c>
      <c r="E219" s="26">
        <v>30338324</v>
      </c>
      <c r="F219" s="14">
        <v>230</v>
      </c>
      <c r="G219" s="8" t="s">
        <v>109</v>
      </c>
      <c r="H219" s="8"/>
      <c r="I219" s="27">
        <v>210</v>
      </c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>
        <v>45233</v>
      </c>
      <c r="B220" s="8" t="s">
        <v>326</v>
      </c>
      <c r="C220" s="8" t="s">
        <v>57</v>
      </c>
      <c r="D220" s="8" t="s">
        <v>1025</v>
      </c>
      <c r="E220" s="26">
        <v>30338325</v>
      </c>
      <c r="F220" s="14">
        <v>230</v>
      </c>
      <c r="G220" s="8" t="s">
        <v>164</v>
      </c>
      <c r="H220" s="8"/>
      <c r="I220" s="27">
        <v>210</v>
      </c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>
        <v>45233</v>
      </c>
      <c r="B221" s="8" t="s">
        <v>818</v>
      </c>
      <c r="C221" s="8" t="s">
        <v>57</v>
      </c>
      <c r="D221" s="8" t="s">
        <v>1025</v>
      </c>
      <c r="E221" s="26">
        <v>30338323</v>
      </c>
      <c r="F221" s="14">
        <v>230</v>
      </c>
      <c r="G221" s="8" t="s">
        <v>136</v>
      </c>
      <c r="H221" s="8"/>
      <c r="I221" s="27">
        <v>210</v>
      </c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690</v>
      </c>
      <c r="G252" s="14"/>
      <c r="H252" s="14"/>
      <c r="I252" s="14">
        <f>SUM(I219:I251)</f>
        <v>630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683.1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312" t="s">
        <v>18</v>
      </c>
      <c r="F254" s="313"/>
      <c r="G254" s="313"/>
      <c r="H254" s="314"/>
      <c r="I254" s="18">
        <f>F253-I252</f>
        <v>53.100000000000023</v>
      </c>
      <c r="R254" s="312" t="s">
        <v>18</v>
      </c>
      <c r="S254" s="313"/>
      <c r="T254" s="313"/>
      <c r="U254" s="314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2:K12"/>
  <sheetViews>
    <sheetView workbookViewId="0">
      <selection activeCell="I17" sqref="I17"/>
    </sheetView>
  </sheetViews>
  <sheetFormatPr baseColWidth="10" defaultRowHeight="15" x14ac:dyDescent="0.25"/>
  <cols>
    <col min="6" max="6" width="15.42578125" customWidth="1"/>
  </cols>
  <sheetData>
    <row r="2" spans="1:11" x14ac:dyDescent="0.25">
      <c r="A2" s="7">
        <v>45217</v>
      </c>
      <c r="B2" s="8" t="s">
        <v>968</v>
      </c>
      <c r="C2" s="8" t="s">
        <v>21</v>
      </c>
      <c r="D2" s="8" t="s">
        <v>217</v>
      </c>
      <c r="E2" s="35">
        <v>1082</v>
      </c>
      <c r="F2" s="21">
        <v>180</v>
      </c>
      <c r="G2" s="8" t="s">
        <v>117</v>
      </c>
      <c r="H2" s="8"/>
      <c r="I2" s="14">
        <v>170</v>
      </c>
      <c r="J2" s="14"/>
      <c r="K2" s="8"/>
    </row>
    <row r="3" spans="1:11" x14ac:dyDescent="0.25">
      <c r="A3" s="7">
        <v>45217</v>
      </c>
      <c r="B3" s="8" t="s">
        <v>326</v>
      </c>
      <c r="C3" s="8" t="s">
        <v>21</v>
      </c>
      <c r="D3" s="8" t="s">
        <v>217</v>
      </c>
      <c r="E3" s="35">
        <v>1083</v>
      </c>
      <c r="F3" s="21">
        <v>180</v>
      </c>
      <c r="G3" s="8" t="s">
        <v>141</v>
      </c>
      <c r="H3" s="8"/>
      <c r="I3" s="14">
        <v>170</v>
      </c>
      <c r="J3" s="14"/>
      <c r="K3" s="8"/>
    </row>
    <row r="4" spans="1:11" x14ac:dyDescent="0.25">
      <c r="A4" s="7">
        <v>45217</v>
      </c>
      <c r="B4" s="8" t="s">
        <v>70</v>
      </c>
      <c r="C4" s="8" t="s">
        <v>21</v>
      </c>
      <c r="D4" s="8" t="s">
        <v>935</v>
      </c>
      <c r="E4" s="35">
        <v>1084</v>
      </c>
      <c r="F4" s="21">
        <v>600</v>
      </c>
      <c r="G4" s="8" t="s">
        <v>181</v>
      </c>
      <c r="H4" s="8"/>
      <c r="I4" s="14">
        <v>580</v>
      </c>
      <c r="J4" s="14"/>
      <c r="K4" s="8"/>
    </row>
    <row r="5" spans="1:11" x14ac:dyDescent="0.25">
      <c r="A5" s="7">
        <v>45219</v>
      </c>
      <c r="B5" s="8" t="s">
        <v>968</v>
      </c>
      <c r="C5" s="8" t="s">
        <v>21</v>
      </c>
      <c r="D5" s="8" t="s">
        <v>217</v>
      </c>
      <c r="E5" s="35">
        <v>1088</v>
      </c>
      <c r="F5" s="21">
        <v>180</v>
      </c>
      <c r="G5" s="8" t="s">
        <v>117</v>
      </c>
      <c r="H5" s="8"/>
      <c r="I5" s="14">
        <v>170</v>
      </c>
      <c r="J5" s="14"/>
      <c r="K5" s="8"/>
    </row>
    <row r="6" spans="1:11" x14ac:dyDescent="0.25">
      <c r="A6" s="7">
        <v>45219</v>
      </c>
      <c r="B6" s="8" t="s">
        <v>426</v>
      </c>
      <c r="C6" s="8" t="s">
        <v>21</v>
      </c>
      <c r="D6" s="8" t="s">
        <v>217</v>
      </c>
      <c r="E6" s="35">
        <v>1089</v>
      </c>
      <c r="F6" s="21">
        <v>180</v>
      </c>
      <c r="G6" s="8" t="s">
        <v>181</v>
      </c>
      <c r="H6" s="8"/>
      <c r="I6" s="14">
        <v>170</v>
      </c>
      <c r="J6" s="14"/>
      <c r="K6" s="8"/>
    </row>
    <row r="7" spans="1:11" x14ac:dyDescent="0.25">
      <c r="A7" s="7">
        <v>45224</v>
      </c>
      <c r="B7" s="8" t="s">
        <v>777</v>
      </c>
      <c r="C7" s="8" t="s">
        <v>21</v>
      </c>
      <c r="D7" s="8" t="s">
        <v>684</v>
      </c>
      <c r="E7" s="35">
        <v>1096</v>
      </c>
      <c r="F7" s="21">
        <v>600</v>
      </c>
      <c r="G7" s="8" t="s">
        <v>139</v>
      </c>
      <c r="H7" s="8"/>
      <c r="I7" s="14">
        <v>580</v>
      </c>
      <c r="J7" s="14"/>
      <c r="K7" s="8"/>
    </row>
    <row r="8" spans="1:11" x14ac:dyDescent="0.25">
      <c r="A8" s="7">
        <v>45224</v>
      </c>
      <c r="B8" s="8" t="s">
        <v>859</v>
      </c>
      <c r="C8" s="8" t="s">
        <v>21</v>
      </c>
      <c r="D8" s="8" t="s">
        <v>959</v>
      </c>
      <c r="E8" s="35">
        <v>22544</v>
      </c>
      <c r="F8" s="21">
        <v>600</v>
      </c>
      <c r="G8" s="8" t="s">
        <v>173</v>
      </c>
      <c r="H8" s="8"/>
      <c r="I8" s="14">
        <v>550</v>
      </c>
      <c r="J8" s="14"/>
      <c r="K8" s="8"/>
    </row>
    <row r="9" spans="1:11" x14ac:dyDescent="0.25">
      <c r="A9" s="7">
        <v>45226</v>
      </c>
      <c r="B9" s="8" t="s">
        <v>777</v>
      </c>
      <c r="C9" s="8" t="s">
        <v>21</v>
      </c>
      <c r="D9" s="8" t="s">
        <v>134</v>
      </c>
      <c r="E9" s="35">
        <v>1101</v>
      </c>
      <c r="F9" s="21">
        <v>220</v>
      </c>
      <c r="G9" s="8" t="s">
        <v>139</v>
      </c>
      <c r="H9" s="8"/>
      <c r="I9" s="14">
        <v>200</v>
      </c>
      <c r="J9" s="14"/>
      <c r="K9" s="8"/>
    </row>
    <row r="10" spans="1:11" x14ac:dyDescent="0.25">
      <c r="A10" s="7">
        <v>45231</v>
      </c>
      <c r="B10" s="8" t="s">
        <v>423</v>
      </c>
      <c r="C10" s="8" t="s">
        <v>21</v>
      </c>
      <c r="D10" s="8" t="s">
        <v>217</v>
      </c>
      <c r="E10" s="35">
        <v>1106</v>
      </c>
      <c r="F10" s="14">
        <v>180</v>
      </c>
      <c r="G10" s="8" t="s">
        <v>117</v>
      </c>
      <c r="H10" s="8"/>
      <c r="I10" s="14">
        <v>170</v>
      </c>
      <c r="J10" s="22"/>
    </row>
    <row r="11" spans="1:11" x14ac:dyDescent="0.25">
      <c r="A11" s="7">
        <v>45231</v>
      </c>
      <c r="B11" s="8" t="s">
        <v>777</v>
      </c>
      <c r="C11" s="8" t="s">
        <v>21</v>
      </c>
      <c r="D11" s="8" t="s">
        <v>217</v>
      </c>
      <c r="E11" s="35">
        <v>1109</v>
      </c>
      <c r="F11" s="14">
        <v>180</v>
      </c>
      <c r="G11" s="8" t="s">
        <v>139</v>
      </c>
      <c r="H11" s="8"/>
      <c r="I11" s="14">
        <v>170</v>
      </c>
      <c r="J11" s="22"/>
    </row>
    <row r="12" spans="1:11" x14ac:dyDescent="0.25">
      <c r="F12" s="50">
        <f>SUM(F2:F11)</f>
        <v>3100</v>
      </c>
      <c r="J12" s="189"/>
    </row>
  </sheetData>
  <pageMargins left="0.7" right="0.7" top="0.75" bottom="0.75" header="0.3" footer="0.3"/>
  <pageSetup paperSize="9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16"/>
  <sheetViews>
    <sheetView workbookViewId="0">
      <selection activeCell="A7" sqref="A7:K16"/>
    </sheetView>
  </sheetViews>
  <sheetFormatPr baseColWidth="10" defaultRowHeight="15" x14ac:dyDescent="0.25"/>
  <sheetData>
    <row r="1" spans="1:11" x14ac:dyDescent="0.25">
      <c r="A1" s="7">
        <v>45211</v>
      </c>
      <c r="B1" s="8" t="s">
        <v>972</v>
      </c>
      <c r="C1" s="8" t="s">
        <v>109</v>
      </c>
      <c r="D1" s="8" t="s">
        <v>973</v>
      </c>
      <c r="E1" s="8" t="s">
        <v>974</v>
      </c>
      <c r="F1" s="8"/>
      <c r="G1" s="49">
        <v>150</v>
      </c>
      <c r="H1" s="8">
        <v>731</v>
      </c>
      <c r="I1" s="49">
        <v>140</v>
      </c>
    </row>
    <row r="7" spans="1:11" x14ac:dyDescent="0.25">
      <c r="D7" s="325" t="s">
        <v>99</v>
      </c>
      <c r="E7" s="325"/>
      <c r="F7" s="325"/>
      <c r="G7" s="325"/>
    </row>
    <row r="8" spans="1:11" x14ac:dyDescent="0.25">
      <c r="D8" s="309"/>
      <c r="E8" s="309"/>
      <c r="F8" s="309"/>
      <c r="G8" s="309"/>
    </row>
    <row r="9" spans="1:11" x14ac:dyDescent="0.25">
      <c r="A9" s="5" t="s">
        <v>26</v>
      </c>
      <c r="B9" s="5" t="s">
        <v>2</v>
      </c>
      <c r="C9" s="5" t="s">
        <v>3</v>
      </c>
      <c r="D9" s="5" t="s">
        <v>4</v>
      </c>
      <c r="E9" s="5" t="s">
        <v>5</v>
      </c>
      <c r="F9" s="5" t="s">
        <v>6</v>
      </c>
      <c r="G9" s="5" t="s">
        <v>7</v>
      </c>
      <c r="H9" s="35" t="s">
        <v>38</v>
      </c>
      <c r="I9" s="5" t="s">
        <v>39</v>
      </c>
      <c r="J9" s="24" t="s">
        <v>20</v>
      </c>
    </row>
    <row r="10" spans="1:11" x14ac:dyDescent="0.25">
      <c r="A10" s="7">
        <v>45203</v>
      </c>
      <c r="B10" s="8" t="s">
        <v>22</v>
      </c>
      <c r="C10" s="8" t="s">
        <v>136</v>
      </c>
      <c r="D10" s="8" t="s">
        <v>957</v>
      </c>
      <c r="E10" s="8" t="s">
        <v>394</v>
      </c>
      <c r="F10" s="8">
        <v>30130</v>
      </c>
      <c r="G10" s="10">
        <v>594</v>
      </c>
      <c r="H10" s="10"/>
      <c r="I10" s="10"/>
      <c r="J10" s="10">
        <v>570</v>
      </c>
      <c r="K10" s="300">
        <v>741</v>
      </c>
    </row>
    <row r="11" spans="1:11" x14ac:dyDescent="0.25">
      <c r="A11" s="7">
        <v>45203</v>
      </c>
      <c r="B11" s="8" t="s">
        <v>870</v>
      </c>
      <c r="C11" s="8" t="s">
        <v>122</v>
      </c>
      <c r="D11" s="8" t="s">
        <v>957</v>
      </c>
      <c r="E11" s="8" t="s">
        <v>394</v>
      </c>
      <c r="F11" s="8">
        <v>30128</v>
      </c>
      <c r="G11" s="10">
        <v>594</v>
      </c>
      <c r="H11" s="10"/>
      <c r="I11" s="10"/>
      <c r="J11" s="10">
        <v>570</v>
      </c>
      <c r="K11" s="300">
        <v>741</v>
      </c>
    </row>
    <row r="12" spans="1:11" x14ac:dyDescent="0.25">
      <c r="A12" s="7">
        <v>45203</v>
      </c>
      <c r="B12" s="8" t="s">
        <v>843</v>
      </c>
      <c r="C12" s="8" t="s">
        <v>731</v>
      </c>
      <c r="D12" s="8" t="s">
        <v>957</v>
      </c>
      <c r="E12" s="8" t="s">
        <v>394</v>
      </c>
      <c r="F12" s="8">
        <v>30135</v>
      </c>
      <c r="G12" s="10">
        <v>594</v>
      </c>
      <c r="H12" s="10"/>
      <c r="I12" s="10"/>
      <c r="J12" s="10">
        <v>540</v>
      </c>
      <c r="K12" s="300">
        <v>741</v>
      </c>
    </row>
    <row r="13" spans="1:11" x14ac:dyDescent="0.25">
      <c r="A13" s="7">
        <v>45215</v>
      </c>
      <c r="B13" s="8" t="s">
        <v>980</v>
      </c>
      <c r="C13" s="8" t="s">
        <v>109</v>
      </c>
      <c r="D13" s="8" t="s">
        <v>957</v>
      </c>
      <c r="E13" s="8" t="s">
        <v>981</v>
      </c>
      <c r="F13" s="8"/>
      <c r="G13" s="10">
        <v>315</v>
      </c>
      <c r="H13" s="10"/>
      <c r="I13" s="10"/>
      <c r="J13" s="10">
        <v>280</v>
      </c>
      <c r="K13" s="299">
        <v>741</v>
      </c>
    </row>
    <row r="14" spans="1:11" x14ac:dyDescent="0.25">
      <c r="A14" s="7">
        <v>45215</v>
      </c>
      <c r="B14" s="8" t="s">
        <v>22</v>
      </c>
      <c r="C14" s="8" t="s">
        <v>136</v>
      </c>
      <c r="D14" s="8" t="s">
        <v>957</v>
      </c>
      <c r="E14" s="8" t="s">
        <v>981</v>
      </c>
      <c r="F14" s="8"/>
      <c r="G14" s="10">
        <v>315</v>
      </c>
      <c r="H14" s="10"/>
      <c r="I14" s="10"/>
      <c r="J14" s="10">
        <v>280</v>
      </c>
      <c r="K14" s="299">
        <v>741</v>
      </c>
    </row>
    <row r="15" spans="1:11" x14ac:dyDescent="0.25">
      <c r="A15" s="7">
        <v>45215</v>
      </c>
      <c r="B15" s="8" t="s">
        <v>326</v>
      </c>
      <c r="C15" s="8" t="s">
        <v>141</v>
      </c>
      <c r="D15" s="8" t="s">
        <v>957</v>
      </c>
      <c r="E15" s="8" t="s">
        <v>981</v>
      </c>
      <c r="F15" s="8"/>
      <c r="G15" s="10">
        <v>315</v>
      </c>
      <c r="H15" s="10"/>
      <c r="I15" s="10"/>
      <c r="J15" s="10">
        <v>280</v>
      </c>
      <c r="K15" s="299">
        <v>741</v>
      </c>
    </row>
    <row r="16" spans="1:11" x14ac:dyDescent="0.25">
      <c r="G16" s="17">
        <f>SUM(G10:G15)</f>
        <v>2727</v>
      </c>
      <c r="J16" s="17">
        <f>SUM(J10:J15)</f>
        <v>2520</v>
      </c>
    </row>
  </sheetData>
  <mergeCells count="1">
    <mergeCell ref="D7:G8"/>
  </mergeCells>
  <pageMargins left="0.7" right="0.7" top="0.75" bottom="0.75" header="0.3" footer="0.3"/>
  <pageSetup paperSize="9" orientation="landscape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G7"/>
  <sheetViews>
    <sheetView workbookViewId="0">
      <selection activeCell="G8" sqref="A1:G8"/>
    </sheetView>
  </sheetViews>
  <sheetFormatPr baseColWidth="10" defaultRowHeight="15" x14ac:dyDescent="0.25"/>
  <sheetData>
    <row r="1" spans="1:7" x14ac:dyDescent="0.25">
      <c r="A1" s="28">
        <v>45218</v>
      </c>
      <c r="B1" s="8" t="s">
        <v>70</v>
      </c>
      <c r="C1" s="8" t="s">
        <v>181</v>
      </c>
      <c r="D1" s="165" t="s">
        <v>986</v>
      </c>
      <c r="E1" s="165" t="s">
        <v>987</v>
      </c>
      <c r="F1" s="8"/>
      <c r="G1" s="49">
        <v>250</v>
      </c>
    </row>
    <row r="2" spans="1:7" x14ac:dyDescent="0.25">
      <c r="A2" s="28">
        <v>45220</v>
      </c>
      <c r="B2" s="8" t="s">
        <v>871</v>
      </c>
      <c r="C2" s="8" t="s">
        <v>126</v>
      </c>
      <c r="D2" s="165" t="s">
        <v>711</v>
      </c>
      <c r="E2" s="165" t="s">
        <v>409</v>
      </c>
      <c r="F2" s="8"/>
      <c r="G2" s="49">
        <v>560</v>
      </c>
    </row>
    <row r="3" spans="1:7" x14ac:dyDescent="0.25">
      <c r="A3" s="28">
        <v>45220</v>
      </c>
      <c r="B3" s="8" t="s">
        <v>941</v>
      </c>
      <c r="C3" s="8" t="s">
        <v>652</v>
      </c>
      <c r="D3" s="165" t="s">
        <v>711</v>
      </c>
      <c r="E3" s="165" t="s">
        <v>409</v>
      </c>
      <c r="F3" s="8"/>
      <c r="G3" s="49">
        <v>560</v>
      </c>
    </row>
    <row r="4" spans="1:7" x14ac:dyDescent="0.25">
      <c r="A4" s="28">
        <v>45225</v>
      </c>
      <c r="B4" s="8" t="s">
        <v>916</v>
      </c>
      <c r="C4" s="8" t="s">
        <v>122</v>
      </c>
      <c r="D4" s="165" t="s">
        <v>711</v>
      </c>
      <c r="E4" s="165" t="s">
        <v>134</v>
      </c>
      <c r="F4" s="8"/>
      <c r="G4" s="49">
        <v>170</v>
      </c>
    </row>
    <row r="5" spans="1:7" x14ac:dyDescent="0.25">
      <c r="A5" s="28">
        <v>45225</v>
      </c>
      <c r="B5" s="8" t="s">
        <v>941</v>
      </c>
      <c r="C5" s="8" t="s">
        <v>652</v>
      </c>
      <c r="D5" s="165" t="s">
        <v>711</v>
      </c>
      <c r="E5" s="165" t="s">
        <v>134</v>
      </c>
      <c r="F5" s="8"/>
      <c r="G5" s="49">
        <v>170</v>
      </c>
    </row>
    <row r="6" spans="1:7" x14ac:dyDescent="0.25">
      <c r="A6" s="28">
        <v>45225</v>
      </c>
      <c r="B6" s="8" t="s">
        <v>941</v>
      </c>
      <c r="C6" s="8" t="s">
        <v>652</v>
      </c>
      <c r="D6" s="165" t="s">
        <v>711</v>
      </c>
      <c r="E6" s="165" t="s">
        <v>409</v>
      </c>
      <c r="F6" s="8"/>
      <c r="G6" s="49">
        <v>560</v>
      </c>
    </row>
    <row r="7" spans="1:7" x14ac:dyDescent="0.25">
      <c r="G7" s="50">
        <f>SUM(G1:G6)</f>
        <v>2270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92"/>
  <sheetViews>
    <sheetView topLeftCell="A266" zoomScale="80" zoomScaleNormal="80" workbookViewId="0">
      <selection activeCell="J225" sqref="J225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18" t="s">
        <v>24</v>
      </c>
      <c r="C1" s="318"/>
      <c r="D1" s="318"/>
      <c r="E1" s="318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12" t="s">
        <v>18</v>
      </c>
      <c r="G24" s="313"/>
      <c r="H24" s="313"/>
      <c r="I24" s="314"/>
      <c r="J24" s="30">
        <f>G23-J22</f>
        <v>0</v>
      </c>
    </row>
    <row r="29" spans="1:10" ht="27" x14ac:dyDescent="0.35">
      <c r="B29" s="318" t="s">
        <v>87</v>
      </c>
      <c r="C29" s="318"/>
      <c r="D29" s="318"/>
      <c r="E29" s="318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12" t="s">
        <v>18</v>
      </c>
      <c r="G52" s="313"/>
      <c r="H52" s="313"/>
      <c r="I52" s="314"/>
      <c r="J52" s="30">
        <f>G51-J50</f>
        <v>17</v>
      </c>
    </row>
    <row r="56" spans="1:10" ht="27" x14ac:dyDescent="0.35">
      <c r="B56" s="318" t="s">
        <v>88</v>
      </c>
      <c r="C56" s="318"/>
      <c r="D56" s="318"/>
      <c r="E56" s="318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12" t="s">
        <v>18</v>
      </c>
      <c r="G79" s="313"/>
      <c r="H79" s="313"/>
      <c r="I79" s="314"/>
      <c r="J79" s="30">
        <f>G78-J77</f>
        <v>88.300400000000081</v>
      </c>
    </row>
    <row r="82" spans="1:10" ht="27" x14ac:dyDescent="0.35">
      <c r="B82" s="318" t="s">
        <v>498</v>
      </c>
      <c r="C82" s="318"/>
      <c r="D82" s="318"/>
      <c r="E82" s="318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12" t="s">
        <v>18</v>
      </c>
      <c r="G105" s="313"/>
      <c r="H105" s="313"/>
      <c r="I105" s="314"/>
      <c r="J105" s="30">
        <f>G104-J103</f>
        <v>0</v>
      </c>
    </row>
    <row r="108" spans="1:10" ht="27" x14ac:dyDescent="0.35">
      <c r="B108" s="318" t="s">
        <v>97</v>
      </c>
      <c r="C108" s="318"/>
      <c r="D108" s="318"/>
      <c r="E108" s="318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12" t="s">
        <v>18</v>
      </c>
      <c r="G131" s="313"/>
      <c r="H131" s="313"/>
      <c r="I131" s="314"/>
      <c r="J131" s="30">
        <f>G130-J129</f>
        <v>41.5</v>
      </c>
    </row>
    <row r="136" spans="1:10" ht="27" x14ac:dyDescent="0.35">
      <c r="B136" s="318" t="s">
        <v>610</v>
      </c>
      <c r="C136" s="318"/>
      <c r="D136" s="318"/>
      <c r="E136" s="318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12" t="s">
        <v>18</v>
      </c>
      <c r="G159" s="313"/>
      <c r="H159" s="313"/>
      <c r="I159" s="314"/>
      <c r="J159" s="30">
        <f>G158-J157</f>
        <v>-16.74249999999995</v>
      </c>
    </row>
    <row r="162" spans="1:10" ht="27" x14ac:dyDescent="0.35">
      <c r="B162" s="318" t="s">
        <v>92</v>
      </c>
      <c r="C162" s="318"/>
      <c r="D162" s="318"/>
      <c r="E162" s="318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12" t="s">
        <v>18</v>
      </c>
      <c r="G185" s="313"/>
      <c r="H185" s="313"/>
      <c r="I185" s="314"/>
      <c r="J185" s="30">
        <f>G184-J183</f>
        <v>63.06919999999991</v>
      </c>
    </row>
    <row r="189" spans="1:10" ht="27" x14ac:dyDescent="0.35">
      <c r="B189" s="318" t="s">
        <v>772</v>
      </c>
      <c r="C189" s="318"/>
      <c r="D189" s="318"/>
      <c r="E189" s="318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12" t="s">
        <v>18</v>
      </c>
      <c r="G212" s="313"/>
      <c r="H212" s="313"/>
      <c r="I212" s="314"/>
      <c r="J212" s="30">
        <f>G211-J210</f>
        <v>127.44249999999988</v>
      </c>
    </row>
    <row r="216" spans="1:10" ht="27" x14ac:dyDescent="0.35">
      <c r="B216" s="318" t="s">
        <v>94</v>
      </c>
      <c r="C216" s="318"/>
      <c r="D216" s="318"/>
      <c r="E216" s="318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130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130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4">
        <v>30334667</v>
      </c>
      <c r="G220" s="190">
        <v>150</v>
      </c>
      <c r="H220" s="128"/>
      <c r="I220" s="97">
        <v>723</v>
      </c>
      <c r="J220" s="14">
        <v>130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130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7">
        <v>30335148</v>
      </c>
      <c r="G222" s="190">
        <v>150</v>
      </c>
      <c r="H222" s="128"/>
      <c r="I222" s="92">
        <v>738</v>
      </c>
      <c r="J222" s="14">
        <v>130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4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130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1495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12" t="s">
        <v>18</v>
      </c>
      <c r="G239" s="313"/>
      <c r="H239" s="313"/>
      <c r="I239" s="314"/>
      <c r="J239" s="30">
        <f>G238-J237</f>
        <v>118.70000000000005</v>
      </c>
    </row>
    <row r="243" spans="1:10" ht="27" x14ac:dyDescent="0.35">
      <c r="B243" s="318" t="s">
        <v>95</v>
      </c>
      <c r="C243" s="318"/>
      <c r="D243" s="318"/>
      <c r="E243" s="318"/>
    </row>
    <row r="244" spans="1:10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0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14">
        <v>130</v>
      </c>
    </row>
    <row r="246" spans="1:10" x14ac:dyDescent="0.25">
      <c r="A246" s="7"/>
      <c r="B246" s="8"/>
      <c r="D246" s="8"/>
      <c r="E246" s="26"/>
      <c r="F246" s="26"/>
      <c r="G246" s="190"/>
      <c r="H246" s="128"/>
      <c r="I246" s="92"/>
      <c r="J246" s="14"/>
    </row>
    <row r="247" spans="1:10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14"/>
    </row>
    <row r="248" spans="1:10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14"/>
    </row>
    <row r="249" spans="1:10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14"/>
    </row>
    <row r="250" spans="1:10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14"/>
    </row>
    <row r="251" spans="1:10" x14ac:dyDescent="0.25">
      <c r="A251" s="7"/>
      <c r="B251" s="8"/>
      <c r="C251" s="8"/>
      <c r="D251" s="8"/>
      <c r="E251" s="8"/>
      <c r="F251" s="11"/>
      <c r="G251" s="14"/>
      <c r="H251" s="14"/>
      <c r="I251" s="14"/>
      <c r="J251" s="14"/>
    </row>
    <row r="252" spans="1:10" x14ac:dyDescent="0.25">
      <c r="A252" s="7"/>
      <c r="B252" s="8"/>
      <c r="C252" s="8"/>
      <c r="D252" s="8"/>
      <c r="E252" s="8"/>
      <c r="F252" s="11"/>
      <c r="G252" s="14"/>
      <c r="H252" s="14"/>
      <c r="I252" s="14"/>
      <c r="J252" s="14"/>
    </row>
    <row r="253" spans="1:10" x14ac:dyDescent="0.25">
      <c r="A253" s="7"/>
      <c r="B253" s="8"/>
      <c r="C253" s="8"/>
      <c r="D253" s="8"/>
      <c r="E253" s="8"/>
      <c r="F253" s="11"/>
      <c r="G253" s="14"/>
      <c r="H253" s="14"/>
      <c r="I253" s="14"/>
      <c r="J253" s="14"/>
    </row>
    <row r="254" spans="1:10" x14ac:dyDescent="0.25">
      <c r="A254" s="8"/>
      <c r="B254" s="8"/>
      <c r="C254" s="8"/>
      <c r="D254" s="8"/>
      <c r="E254" s="8"/>
      <c r="F254" s="11"/>
      <c r="G254" s="14"/>
      <c r="H254" s="14"/>
      <c r="I254" s="14"/>
      <c r="J254" s="14"/>
    </row>
    <row r="255" spans="1:10" x14ac:dyDescent="0.25">
      <c r="A255" s="28"/>
      <c r="B255" s="8"/>
      <c r="C255" s="8"/>
      <c r="D255" s="8"/>
      <c r="E255" s="8"/>
      <c r="F255" s="11"/>
      <c r="G255" s="14"/>
      <c r="H255" s="14"/>
      <c r="I255" s="14"/>
      <c r="J255" s="14"/>
    </row>
    <row r="256" spans="1:10" x14ac:dyDescent="0.25">
      <c r="A256" s="28"/>
      <c r="B256" s="8"/>
      <c r="C256" s="8"/>
      <c r="D256" s="8"/>
      <c r="E256" s="8"/>
      <c r="F256" s="11"/>
      <c r="G256" s="14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14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21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21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21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14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150</v>
      </c>
      <c r="H264" s="14"/>
      <c r="I264" s="14"/>
      <c r="J264" s="14">
        <f>SUM(J245:J263)</f>
        <v>130</v>
      </c>
    </row>
    <row r="265" spans="1:10" x14ac:dyDescent="0.25">
      <c r="F265" s="12" t="s">
        <v>17</v>
      </c>
      <c r="G265" s="13">
        <f>G264*0.99</f>
        <v>148.5</v>
      </c>
    </row>
    <row r="266" spans="1:10" x14ac:dyDescent="0.25">
      <c r="F266" s="312" t="s">
        <v>18</v>
      </c>
      <c r="G266" s="313"/>
      <c r="H266" s="313"/>
      <c r="I266" s="314"/>
      <c r="J266" s="30">
        <f>G265-J264</f>
        <v>18.5</v>
      </c>
    </row>
    <row r="269" spans="1:10" ht="27" x14ac:dyDescent="0.35">
      <c r="B269" s="318" t="s">
        <v>1024</v>
      </c>
      <c r="C269" s="318"/>
      <c r="D269" s="318"/>
      <c r="E269" s="318"/>
    </row>
    <row r="270" spans="1:10" x14ac:dyDescent="0.25">
      <c r="A270" s="5" t="s">
        <v>26</v>
      </c>
      <c r="B270" s="5" t="s">
        <v>2</v>
      </c>
      <c r="C270" s="5" t="s">
        <v>3</v>
      </c>
      <c r="D270" s="5" t="s">
        <v>4</v>
      </c>
      <c r="E270" s="5" t="s">
        <v>5</v>
      </c>
      <c r="F270" s="5" t="s">
        <v>6</v>
      </c>
      <c r="G270" s="5" t="s">
        <v>7</v>
      </c>
      <c r="H270" s="5" t="s">
        <v>28</v>
      </c>
      <c r="I270" s="5" t="s">
        <v>188</v>
      </c>
      <c r="J270" s="5" t="s">
        <v>29</v>
      </c>
    </row>
    <row r="271" spans="1:10" x14ac:dyDescent="0.25">
      <c r="A271" s="7"/>
      <c r="B271" s="8"/>
      <c r="C271" s="8"/>
      <c r="D271" s="8"/>
      <c r="E271" s="26"/>
      <c r="F271" s="200"/>
      <c r="G271" s="190"/>
      <c r="H271" s="128"/>
      <c r="I271" s="92"/>
      <c r="J271" s="14"/>
    </row>
    <row r="272" spans="1:10" x14ac:dyDescent="0.25">
      <c r="A272" s="7"/>
      <c r="B272" s="8"/>
      <c r="D272" s="8"/>
      <c r="E272" s="26"/>
      <c r="F272" s="26"/>
      <c r="G272" s="190"/>
      <c r="H272" s="128"/>
      <c r="I272" s="92"/>
      <c r="J272" s="14"/>
    </row>
    <row r="273" spans="1:10" x14ac:dyDescent="0.25">
      <c r="A273" s="7"/>
      <c r="B273" s="8"/>
      <c r="C273" s="8"/>
      <c r="D273" s="8"/>
      <c r="E273" s="26"/>
      <c r="F273" s="274"/>
      <c r="G273" s="190"/>
      <c r="H273" s="128"/>
      <c r="I273" s="92"/>
      <c r="J273" s="14"/>
    </row>
    <row r="274" spans="1:10" x14ac:dyDescent="0.25">
      <c r="A274" s="7"/>
      <c r="B274" s="8"/>
      <c r="C274" s="8"/>
      <c r="D274" s="8"/>
      <c r="E274" s="26"/>
      <c r="F274" s="8"/>
      <c r="G274" s="190"/>
      <c r="H274" s="128"/>
      <c r="I274" s="92"/>
      <c r="J274" s="14"/>
    </row>
    <row r="275" spans="1:10" x14ac:dyDescent="0.25">
      <c r="A275" s="7"/>
      <c r="B275" s="8"/>
      <c r="C275" s="8"/>
      <c r="D275" s="8"/>
      <c r="E275" s="26"/>
      <c r="F275" s="274"/>
      <c r="G275" s="190"/>
      <c r="H275" s="128"/>
      <c r="I275" s="92"/>
      <c r="J275" s="14"/>
    </row>
    <row r="276" spans="1:10" x14ac:dyDescent="0.25">
      <c r="A276" s="7"/>
      <c r="B276" s="8"/>
      <c r="C276" s="8"/>
      <c r="D276" s="8"/>
      <c r="E276" s="26"/>
      <c r="F276" s="274"/>
      <c r="G276" s="190"/>
      <c r="H276" s="14"/>
      <c r="I276" s="14"/>
      <c r="J276" s="14"/>
    </row>
    <row r="277" spans="1:10" x14ac:dyDescent="0.25">
      <c r="A277" s="7"/>
      <c r="B277" s="8"/>
      <c r="C277" s="8"/>
      <c r="D277" s="8"/>
      <c r="E277" s="8"/>
      <c r="F277" s="11"/>
      <c r="G277" s="14"/>
      <c r="H277" s="14"/>
      <c r="I277" s="14"/>
      <c r="J277" s="14"/>
    </row>
    <row r="278" spans="1:10" x14ac:dyDescent="0.25">
      <c r="A278" s="7"/>
      <c r="B278" s="8"/>
      <c r="C278" s="8"/>
      <c r="D278" s="8"/>
      <c r="E278" s="8"/>
      <c r="F278" s="11"/>
      <c r="G278" s="14"/>
      <c r="H278" s="14"/>
      <c r="I278" s="14"/>
      <c r="J278" s="14"/>
    </row>
    <row r="279" spans="1:10" x14ac:dyDescent="0.25">
      <c r="A279" s="7"/>
      <c r="B279" s="8"/>
      <c r="C279" s="8"/>
      <c r="D279" s="8"/>
      <c r="E279" s="8"/>
      <c r="F279" s="11"/>
      <c r="G279" s="14"/>
      <c r="H279" s="14"/>
      <c r="I279" s="14"/>
      <c r="J279" s="14"/>
    </row>
    <row r="280" spans="1:10" x14ac:dyDescent="0.25">
      <c r="A280" s="8"/>
      <c r="B280" s="8"/>
      <c r="C280" s="8"/>
      <c r="D280" s="8"/>
      <c r="E280" s="8"/>
      <c r="F280" s="11"/>
      <c r="G280" s="14"/>
      <c r="H280" s="14"/>
      <c r="I280" s="14"/>
      <c r="J280" s="14"/>
    </row>
    <row r="281" spans="1:10" x14ac:dyDescent="0.25">
      <c r="A281" s="28"/>
      <c r="B281" s="8"/>
      <c r="C281" s="8"/>
      <c r="D281" s="8"/>
      <c r="E281" s="8"/>
      <c r="F281" s="11"/>
      <c r="G281" s="14"/>
      <c r="H281" s="14"/>
      <c r="I281" s="14"/>
      <c r="J281" s="14"/>
    </row>
    <row r="282" spans="1:10" x14ac:dyDescent="0.25">
      <c r="A282" s="28"/>
      <c r="B282" s="8"/>
      <c r="C282" s="8"/>
      <c r="D282" s="8"/>
      <c r="E282" s="8"/>
      <c r="F282" s="11"/>
      <c r="G282" s="14"/>
      <c r="H282" s="14"/>
      <c r="I282" s="14"/>
      <c r="J282" s="14"/>
    </row>
    <row r="283" spans="1:10" x14ac:dyDescent="0.25">
      <c r="A283" s="28"/>
      <c r="B283" s="8"/>
      <c r="C283" s="8"/>
      <c r="D283" s="8"/>
      <c r="E283" s="8"/>
      <c r="F283" s="11"/>
      <c r="G283" s="14"/>
      <c r="H283" s="14"/>
      <c r="I283" s="14"/>
      <c r="J283" s="14"/>
    </row>
    <row r="284" spans="1:10" x14ac:dyDescent="0.25">
      <c r="A284" s="28"/>
      <c r="B284" s="8"/>
      <c r="C284" s="8"/>
      <c r="D284" s="8"/>
      <c r="E284" s="8"/>
      <c r="F284" s="11"/>
      <c r="G284" s="21"/>
      <c r="H284" s="21"/>
      <c r="I284" s="21"/>
      <c r="J284" s="14"/>
    </row>
    <row r="285" spans="1:10" x14ac:dyDescent="0.25">
      <c r="A285" s="7"/>
      <c r="B285" s="8"/>
      <c r="C285" s="8"/>
      <c r="D285" s="8"/>
      <c r="E285" s="8"/>
      <c r="F285" s="11"/>
      <c r="G285" s="21"/>
      <c r="H285" s="21"/>
      <c r="I285" s="21"/>
      <c r="J285" s="14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14"/>
    </row>
    <row r="287" spans="1:10" x14ac:dyDescent="0.25">
      <c r="A287" s="28"/>
      <c r="B287" s="8"/>
      <c r="C287" s="8"/>
      <c r="D287" s="8"/>
      <c r="E287" s="8"/>
      <c r="F287" s="11"/>
      <c r="G287" s="14"/>
      <c r="H287" s="14"/>
      <c r="I287" s="14"/>
      <c r="J287" s="14"/>
    </row>
    <row r="288" spans="1:10" x14ac:dyDescent="0.25">
      <c r="A288" s="28"/>
      <c r="B288" s="8"/>
      <c r="C288" s="8"/>
      <c r="D288" s="8"/>
      <c r="E288" s="8"/>
      <c r="F288" s="11"/>
      <c r="G288" s="14"/>
      <c r="H288" s="14"/>
      <c r="I288" s="14"/>
      <c r="J288" s="14"/>
    </row>
    <row r="289" spans="1:10" x14ac:dyDescent="0.25">
      <c r="A289" s="8"/>
      <c r="B289" s="8"/>
      <c r="C289" s="8"/>
      <c r="D289" s="8"/>
      <c r="E289" s="8"/>
      <c r="F289" s="8"/>
      <c r="G289" s="14"/>
      <c r="H289" s="14"/>
      <c r="I289" s="14"/>
      <c r="J289" s="14"/>
    </row>
    <row r="290" spans="1:10" x14ac:dyDescent="0.25">
      <c r="A290" s="8"/>
      <c r="B290" s="8"/>
      <c r="C290" s="8"/>
      <c r="D290" s="8"/>
      <c r="E290" s="8"/>
      <c r="F290" s="12" t="s">
        <v>14</v>
      </c>
      <c r="G290" s="13">
        <f>SUM(G271:G289)</f>
        <v>0</v>
      </c>
      <c r="H290" s="14"/>
      <c r="I290" s="14"/>
      <c r="J290" s="14">
        <f>SUM(J271:J289)</f>
        <v>0</v>
      </c>
    </row>
    <row r="291" spans="1:10" x14ac:dyDescent="0.25">
      <c r="F291" s="12" t="s">
        <v>17</v>
      </c>
      <c r="G291" s="13">
        <f>G290*0.99</f>
        <v>0</v>
      </c>
    </row>
    <row r="292" spans="1:10" x14ac:dyDescent="0.25">
      <c r="F292" s="312" t="s">
        <v>18</v>
      </c>
      <c r="G292" s="313"/>
      <c r="H292" s="313"/>
      <c r="I292" s="314"/>
      <c r="J292" s="30">
        <f>G291-J290</f>
        <v>0</v>
      </c>
    </row>
  </sheetData>
  <mergeCells count="22">
    <mergeCell ref="B269:E269"/>
    <mergeCell ref="F292:I292"/>
    <mergeCell ref="F212:I212"/>
    <mergeCell ref="B162:E162"/>
    <mergeCell ref="F185:I185"/>
    <mergeCell ref="B243:E243"/>
    <mergeCell ref="F266:I266"/>
    <mergeCell ref="B216:E216"/>
    <mergeCell ref="F239:I239"/>
    <mergeCell ref="B189:E189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abSelected="1" topLeftCell="H112" zoomScaleNormal="100" workbookViewId="0">
      <selection activeCell="R123" sqref="R123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18" t="s">
        <v>24</v>
      </c>
      <c r="C1" s="318"/>
      <c r="D1" s="318"/>
      <c r="E1" s="318"/>
      <c r="N1" s="318" t="s">
        <v>87</v>
      </c>
      <c r="O1" s="318"/>
      <c r="P1" s="318"/>
      <c r="Q1" s="318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12" t="s">
        <v>18</v>
      </c>
      <c r="G24" s="313"/>
      <c r="H24" s="313"/>
      <c r="I24" s="314"/>
      <c r="J24" s="30">
        <f>G23-J22</f>
        <v>43.5</v>
      </c>
      <c r="R24" s="312" t="s">
        <v>18</v>
      </c>
      <c r="S24" s="313"/>
      <c r="T24" s="313"/>
      <c r="U24" s="314"/>
      <c r="V24" s="30">
        <f>S23-V22</f>
        <v>26.100000000000023</v>
      </c>
    </row>
    <row r="29" spans="1:22" ht="27" x14ac:dyDescent="0.35">
      <c r="B29" s="318" t="s">
        <v>88</v>
      </c>
      <c r="C29" s="318"/>
      <c r="D29" s="318"/>
      <c r="E29" s="318"/>
      <c r="N29" s="318" t="s">
        <v>89</v>
      </c>
      <c r="O29" s="318"/>
      <c r="P29" s="318"/>
      <c r="Q29" s="318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12" t="s">
        <v>18</v>
      </c>
      <c r="G52" s="313"/>
      <c r="H52" s="313"/>
      <c r="I52" s="314"/>
      <c r="J52" s="30">
        <f>G51-J50</f>
        <v>92.650000000000091</v>
      </c>
      <c r="R52" s="312" t="s">
        <v>18</v>
      </c>
      <c r="S52" s="313"/>
      <c r="T52" s="313"/>
      <c r="U52" s="314"/>
      <c r="V52" s="30">
        <f>S51-V50</f>
        <v>83.200000000000045</v>
      </c>
    </row>
    <row r="57" spans="1:22" ht="27" x14ac:dyDescent="0.35">
      <c r="B57" s="318" t="s">
        <v>97</v>
      </c>
      <c r="C57" s="318"/>
      <c r="D57" s="318"/>
      <c r="E57" s="318"/>
      <c r="N57" s="318" t="s">
        <v>91</v>
      </c>
      <c r="O57" s="318"/>
      <c r="P57" s="318"/>
      <c r="Q57" s="318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12" t="s">
        <v>18</v>
      </c>
      <c r="G80" s="313"/>
      <c r="H80" s="313"/>
      <c r="I80" s="314"/>
      <c r="J80" s="30">
        <f>G79-J78</f>
        <v>69.599999999999909</v>
      </c>
      <c r="R80" s="312" t="s">
        <v>18</v>
      </c>
      <c r="S80" s="313"/>
      <c r="T80" s="313"/>
      <c r="U80" s="314"/>
      <c r="V80" s="30">
        <f>S79-V78</f>
        <v>65.899999999999977</v>
      </c>
    </row>
    <row r="84" spans="1:22" ht="27" x14ac:dyDescent="0.35">
      <c r="B84" s="318" t="s">
        <v>92</v>
      </c>
      <c r="C84" s="318"/>
      <c r="D84" s="318"/>
      <c r="E84" s="318"/>
      <c r="N84" s="318" t="s">
        <v>93</v>
      </c>
      <c r="O84" s="318"/>
      <c r="P84" s="318"/>
      <c r="Q84" s="318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12" t="s">
        <v>18</v>
      </c>
      <c r="G107" s="313"/>
      <c r="H107" s="313"/>
      <c r="I107" s="314"/>
      <c r="J107" s="30">
        <f>G106-J105</f>
        <v>43.5</v>
      </c>
      <c r="R107" s="312" t="s">
        <v>18</v>
      </c>
      <c r="S107" s="313"/>
      <c r="T107" s="313"/>
      <c r="U107" s="314"/>
      <c r="V107" s="30">
        <f>S106-V105</f>
        <v>34.799999999999955</v>
      </c>
    </row>
    <row r="112" spans="1:22" ht="27" x14ac:dyDescent="0.35">
      <c r="B112" s="318" t="s">
        <v>94</v>
      </c>
      <c r="C112" s="318"/>
      <c r="D112" s="318"/>
      <c r="E112" s="318"/>
      <c r="N112" s="318" t="s">
        <v>99</v>
      </c>
      <c r="O112" s="318"/>
      <c r="P112" s="318"/>
      <c r="Q112" s="318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4"/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4"/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4"/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988</v>
      </c>
      <c r="R117" s="11"/>
      <c r="S117" s="14">
        <v>130</v>
      </c>
      <c r="T117" s="14"/>
      <c r="U117" s="14"/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4"/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4"/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988</v>
      </c>
      <c r="R120" s="11">
        <v>65998</v>
      </c>
      <c r="S120" s="14">
        <v>130</v>
      </c>
      <c r="T120" s="14"/>
      <c r="U120" s="14"/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999</v>
      </c>
      <c r="R121" s="11">
        <v>4950</v>
      </c>
      <c r="S121" s="14">
        <v>130</v>
      </c>
      <c r="T121" s="14"/>
      <c r="U121" s="14"/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988</v>
      </c>
      <c r="R122" s="11">
        <v>5010</v>
      </c>
      <c r="S122" s="14">
        <v>130</v>
      </c>
      <c r="T122" s="14"/>
      <c r="U122" s="14"/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>
        <v>5192</v>
      </c>
      <c r="S123" s="14">
        <v>130</v>
      </c>
      <c r="T123" s="14"/>
      <c r="U123" s="14"/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12" t="s">
        <v>18</v>
      </c>
      <c r="G135" s="313"/>
      <c r="H135" s="313"/>
      <c r="I135" s="314"/>
      <c r="J135" s="30">
        <f>G134-J133</f>
        <v>17.399999999999977</v>
      </c>
      <c r="R135" s="312" t="s">
        <v>18</v>
      </c>
      <c r="S135" s="313"/>
      <c r="T135" s="313"/>
      <c r="U135" s="314"/>
      <c r="V135" s="30">
        <f>S134-V133</f>
        <v>82.5</v>
      </c>
    </row>
    <row r="141" spans="1:22" ht="27" x14ac:dyDescent="0.35">
      <c r="B141" s="318" t="s">
        <v>96</v>
      </c>
      <c r="C141" s="318"/>
      <c r="D141" s="318"/>
      <c r="E141" s="318"/>
      <c r="N141" s="318" t="s">
        <v>0</v>
      </c>
      <c r="O141" s="318"/>
      <c r="P141" s="318"/>
      <c r="Q141" s="318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312" t="s">
        <v>18</v>
      </c>
      <c r="G164" s="313"/>
      <c r="H164" s="313"/>
      <c r="I164" s="314"/>
      <c r="J164" s="30">
        <f>G163-J162</f>
        <v>0</v>
      </c>
      <c r="R164" s="312" t="s">
        <v>18</v>
      </c>
      <c r="S164" s="313"/>
      <c r="T164" s="313"/>
      <c r="U164" s="314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503"/>
  <sheetViews>
    <sheetView topLeftCell="A368" zoomScale="91" zoomScaleNormal="91" workbookViewId="0">
      <selection activeCell="F378" sqref="F378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19" t="s">
        <v>24</v>
      </c>
      <c r="D1" s="319"/>
      <c r="E1" s="319"/>
      <c r="N1" s="319" t="s">
        <v>87</v>
      </c>
      <c r="O1" s="319"/>
      <c r="P1" s="319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20" t="s">
        <v>18</v>
      </c>
      <c r="F63" s="321"/>
      <c r="G63" s="321"/>
      <c r="H63" s="322"/>
      <c r="I63" s="30">
        <f>G62-I61</f>
        <v>903.5</v>
      </c>
      <c r="J63" s="80"/>
      <c r="L63" s="8"/>
      <c r="M63" s="8"/>
      <c r="N63" s="8"/>
      <c r="O63" s="8"/>
      <c r="P63" s="320" t="s">
        <v>18</v>
      </c>
      <c r="Q63" s="321"/>
      <c r="R63" s="321"/>
      <c r="S63" s="322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19" t="s">
        <v>88</v>
      </c>
      <c r="D69" s="319"/>
      <c r="E69" s="319"/>
      <c r="N69" s="319" t="s">
        <v>89</v>
      </c>
      <c r="O69" s="319"/>
      <c r="P69" s="319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23" t="s">
        <v>538</v>
      </c>
      <c r="X84" s="323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23"/>
      <c r="X85" s="323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20" t="s">
        <v>18</v>
      </c>
      <c r="F131" s="321"/>
      <c r="G131" s="321"/>
      <c r="H131" s="322"/>
      <c r="I131" s="30">
        <f>G130-I129</f>
        <v>606</v>
      </c>
      <c r="J131" s="80"/>
      <c r="L131" s="8"/>
      <c r="M131" s="8"/>
      <c r="N131" s="8"/>
      <c r="O131" s="8"/>
      <c r="P131" s="320" t="s">
        <v>18</v>
      </c>
      <c r="Q131" s="321"/>
      <c r="R131" s="321"/>
      <c r="S131" s="322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19" t="s">
        <v>97</v>
      </c>
      <c r="D137" s="319"/>
      <c r="E137" s="319"/>
      <c r="N137" s="319" t="s">
        <v>91</v>
      </c>
      <c r="O137" s="319"/>
      <c r="P137" s="319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20" t="s">
        <v>18</v>
      </c>
      <c r="F199" s="321"/>
      <c r="G199" s="321"/>
      <c r="H199" s="322"/>
      <c r="I199" s="30">
        <f>G198-I197</f>
        <v>956.5</v>
      </c>
      <c r="J199" s="80"/>
      <c r="L199" s="8"/>
      <c r="M199" s="8"/>
      <c r="N199" s="8"/>
      <c r="O199" s="8"/>
      <c r="P199" s="320" t="s">
        <v>18</v>
      </c>
      <c r="Q199" s="321"/>
      <c r="R199" s="321"/>
      <c r="S199" s="322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19" t="s">
        <v>92</v>
      </c>
      <c r="D205" s="319"/>
      <c r="E205" s="319"/>
      <c r="N205" s="319" t="s">
        <v>93</v>
      </c>
      <c r="O205" s="319"/>
      <c r="P205" s="319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5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5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5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5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37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37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37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37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7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20" t="s">
        <v>18</v>
      </c>
      <c r="F279" s="321"/>
      <c r="G279" s="321"/>
      <c r="H279" s="322"/>
      <c r="I279" s="30">
        <f>G278-I277</f>
        <v>1925.099000000002</v>
      </c>
      <c r="J279" s="80"/>
      <c r="L279" s="8"/>
      <c r="M279" s="8"/>
      <c r="N279" s="8"/>
      <c r="O279" s="8"/>
      <c r="P279" s="320" t="s">
        <v>18</v>
      </c>
      <c r="Q279" s="321"/>
      <c r="R279" s="321"/>
      <c r="S279" s="322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19" t="s">
        <v>94</v>
      </c>
      <c r="D287" s="319"/>
      <c r="E287" s="319"/>
      <c r="N287" s="319" t="s">
        <v>99</v>
      </c>
      <c r="O287" s="319"/>
      <c r="P287" s="319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39"/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979</v>
      </c>
      <c r="Q301" s="38">
        <v>8029036365</v>
      </c>
      <c r="R301" s="39">
        <v>643.83000000000004</v>
      </c>
      <c r="S301" s="298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8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7">
        <v>8029045437</v>
      </c>
      <c r="R305" s="39">
        <v>250</v>
      </c>
      <c r="S305" s="298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4">
        <v>8029055045</v>
      </c>
      <c r="R306" s="286">
        <v>250</v>
      </c>
      <c r="S306" s="298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6">
        <v>250</v>
      </c>
      <c r="S307" s="298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6">
        <v>250</v>
      </c>
      <c r="S308" s="298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6">
        <v>225</v>
      </c>
      <c r="S309" s="298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05">
        <v>754</v>
      </c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05">
        <v>754</v>
      </c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05">
        <v>754</v>
      </c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05">
        <v>754</v>
      </c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05">
        <v>754</v>
      </c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05">
        <v>754</v>
      </c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05">
        <v>754</v>
      </c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175</v>
      </c>
      <c r="S317" s="305">
        <v>754</v>
      </c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1000</v>
      </c>
      <c r="Q318" s="38">
        <v>8029072771</v>
      </c>
      <c r="R318" s="39">
        <v>680</v>
      </c>
      <c r="S318" s="39"/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1000</v>
      </c>
      <c r="Q319" s="38">
        <v>8029072663</v>
      </c>
      <c r="R319" s="39">
        <v>643.83000000000004</v>
      </c>
      <c r="S319" s="305">
        <v>754</v>
      </c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05">
        <v>754</v>
      </c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05">
        <v>754</v>
      </c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05">
        <v>754</v>
      </c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05">
        <v>754</v>
      </c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05">
        <v>754</v>
      </c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>
        <v>250</v>
      </c>
      <c r="S325" s="305">
        <v>754</v>
      </c>
      <c r="T325" s="39">
        <v>200</v>
      </c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>
        <v>250</v>
      </c>
      <c r="S326" s="305">
        <v>754</v>
      </c>
      <c r="T326" s="39">
        <v>200</v>
      </c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>
        <v>175</v>
      </c>
      <c r="S327" s="305">
        <v>754</v>
      </c>
      <c r="T327" s="39">
        <v>150</v>
      </c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>
        <v>175</v>
      </c>
      <c r="S328" s="305">
        <v>754</v>
      </c>
      <c r="T328" s="39">
        <v>150</v>
      </c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>
        <v>250</v>
      </c>
      <c r="S329" s="305">
        <v>754</v>
      </c>
      <c r="T329" s="39">
        <v>200</v>
      </c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38">
        <v>8029101234</v>
      </c>
      <c r="R330" s="39">
        <v>250</v>
      </c>
      <c r="S330" s="305">
        <v>754</v>
      </c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38">
        <v>8029101241</v>
      </c>
      <c r="R331" s="39">
        <v>250</v>
      </c>
      <c r="S331" s="305">
        <v>754</v>
      </c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38">
        <v>8029101244</v>
      </c>
      <c r="R332" s="39">
        <v>250</v>
      </c>
      <c r="S332" s="305">
        <v>754</v>
      </c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38">
        <v>8029097027</v>
      </c>
      <c r="R333" s="39">
        <v>175</v>
      </c>
      <c r="S333" s="305">
        <v>754</v>
      </c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11617.66</v>
      </c>
      <c r="S359" s="14"/>
      <c r="T359" s="16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11269.1302</v>
      </c>
      <c r="S360" s="14"/>
      <c r="T360" s="14"/>
    </row>
    <row r="361" spans="1:20" x14ac:dyDescent="0.25">
      <c r="A361" s="8"/>
      <c r="B361" s="8"/>
      <c r="C361" s="8"/>
      <c r="D361" s="8"/>
      <c r="E361" s="320" t="s">
        <v>18</v>
      </c>
      <c r="F361" s="321"/>
      <c r="G361" s="321"/>
      <c r="H361" s="322"/>
      <c r="I361" s="30">
        <f>G360-I359</f>
        <v>1553.4781999999977</v>
      </c>
      <c r="J361" s="80"/>
      <c r="L361" s="8"/>
      <c r="M361" s="8"/>
      <c r="N361" s="8"/>
      <c r="O361" s="8"/>
      <c r="P361" s="320" t="s">
        <v>18</v>
      </c>
      <c r="Q361" s="321"/>
      <c r="R361" s="321"/>
      <c r="S361" s="322"/>
      <c r="T361" s="30">
        <f>R360-T359</f>
        <v>1474.1301999999996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19" t="s">
        <v>96</v>
      </c>
      <c r="D370" s="319"/>
      <c r="E370" s="319"/>
      <c r="N370" s="319" t="s">
        <v>0</v>
      </c>
      <c r="O370" s="319"/>
      <c r="P370" s="319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38" t="s">
        <v>217</v>
      </c>
      <c r="F372" s="38">
        <v>8029111800</v>
      </c>
      <c r="G372" s="14">
        <v>250</v>
      </c>
      <c r="H372" s="305">
        <v>754</v>
      </c>
      <c r="I372" s="14">
        <v>200</v>
      </c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>
        <v>45233</v>
      </c>
      <c r="B373" s="8" t="s">
        <v>1026</v>
      </c>
      <c r="C373" s="8" t="s">
        <v>1027</v>
      </c>
      <c r="D373" s="8" t="s">
        <v>437</v>
      </c>
      <c r="E373" s="38" t="s">
        <v>217</v>
      </c>
      <c r="F373" s="38">
        <v>8029117281</v>
      </c>
      <c r="G373" s="14">
        <v>250</v>
      </c>
      <c r="H373" s="305">
        <v>754</v>
      </c>
      <c r="I373" s="14">
        <v>200</v>
      </c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>
        <v>45236</v>
      </c>
      <c r="B374" s="8" t="s">
        <v>818</v>
      </c>
      <c r="C374" s="8" t="s">
        <v>136</v>
      </c>
      <c r="D374" s="8" t="s">
        <v>437</v>
      </c>
      <c r="E374" s="8" t="s">
        <v>217</v>
      </c>
      <c r="F374" s="8">
        <v>8029118175</v>
      </c>
      <c r="G374" s="14">
        <v>250</v>
      </c>
      <c r="H374" s="14"/>
      <c r="I374" s="14">
        <v>200</v>
      </c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>
        <v>45236</v>
      </c>
      <c r="B375" s="8" t="s">
        <v>326</v>
      </c>
      <c r="C375" s="8" t="s">
        <v>141</v>
      </c>
      <c r="D375" s="8" t="s">
        <v>437</v>
      </c>
      <c r="E375" s="8" t="s">
        <v>217</v>
      </c>
      <c r="F375" s="8">
        <v>8029122891</v>
      </c>
      <c r="G375" s="14">
        <v>175</v>
      </c>
      <c r="H375" s="14"/>
      <c r="I375" s="14">
        <v>150</v>
      </c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>
        <v>45237</v>
      </c>
      <c r="B376" s="38" t="s">
        <v>326</v>
      </c>
      <c r="C376" s="38" t="s">
        <v>141</v>
      </c>
      <c r="D376" s="38" t="s">
        <v>437</v>
      </c>
      <c r="E376" s="38" t="s">
        <v>189</v>
      </c>
      <c r="F376" s="38">
        <v>8029125293</v>
      </c>
      <c r="G376" s="39">
        <v>175</v>
      </c>
      <c r="H376" s="39"/>
      <c r="I376" s="39">
        <v>150</v>
      </c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>
        <v>45238</v>
      </c>
      <c r="B377" s="38" t="s">
        <v>743</v>
      </c>
      <c r="C377" s="38" t="s">
        <v>109</v>
      </c>
      <c r="D377" s="38" t="s">
        <v>437</v>
      </c>
      <c r="E377" s="38" t="s">
        <v>217</v>
      </c>
      <c r="F377" s="38">
        <v>8029131918</v>
      </c>
      <c r="G377" s="39">
        <v>250</v>
      </c>
      <c r="H377" s="39"/>
      <c r="I377" s="39">
        <v>200</v>
      </c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>
        <v>45238</v>
      </c>
      <c r="B378" s="38" t="s">
        <v>12</v>
      </c>
      <c r="C378" s="38" t="s">
        <v>144</v>
      </c>
      <c r="D378" s="38" t="s">
        <v>437</v>
      </c>
      <c r="E378" s="38" t="s">
        <v>217</v>
      </c>
      <c r="F378" s="38"/>
      <c r="G378" s="39">
        <v>250</v>
      </c>
      <c r="H378" s="39"/>
      <c r="I378" s="39">
        <v>200</v>
      </c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7"/>
      <c r="C392" s="37"/>
      <c r="D392" s="37"/>
      <c r="E392" s="37"/>
      <c r="F392" s="38"/>
      <c r="G392" s="39"/>
      <c r="H392" s="39"/>
      <c r="I392" s="39"/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8"/>
      <c r="C399" s="38"/>
      <c r="D399" s="38"/>
      <c r="E399" s="38"/>
      <c r="F399" s="38"/>
      <c r="G399" s="39"/>
      <c r="H399" s="39"/>
      <c r="I399" s="39"/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8"/>
      <c r="C401" s="38"/>
      <c r="D401" s="38"/>
      <c r="E401" s="38"/>
      <c r="F401" s="38"/>
      <c r="G401" s="39"/>
      <c r="H401" s="39"/>
      <c r="I401" s="39"/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7"/>
      <c r="C411" s="37"/>
      <c r="D411" s="37"/>
      <c r="E411" s="37"/>
      <c r="F411" s="38"/>
      <c r="G411" s="39"/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1600</v>
      </c>
      <c r="H430" s="14"/>
      <c r="I430" s="16">
        <f>SUM(I372:I429)</f>
        <v>1300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1552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320" t="s">
        <v>18</v>
      </c>
      <c r="F432" s="321"/>
      <c r="G432" s="321"/>
      <c r="H432" s="322"/>
      <c r="I432" s="30">
        <f>G431-I430</f>
        <v>252</v>
      </c>
      <c r="J432" s="80"/>
      <c r="L432" s="8"/>
      <c r="M432" s="8"/>
      <c r="N432" s="8"/>
      <c r="O432" s="8"/>
      <c r="P432" s="320" t="s">
        <v>18</v>
      </c>
      <c r="Q432" s="321"/>
      <c r="R432" s="321"/>
      <c r="S432" s="322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319" t="s">
        <v>24</v>
      </c>
      <c r="D439" s="319"/>
      <c r="E439" s="319"/>
      <c r="N439" s="319" t="s">
        <v>24</v>
      </c>
      <c r="O439" s="319"/>
      <c r="P439" s="319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320" t="s">
        <v>18</v>
      </c>
      <c r="F501" s="321"/>
      <c r="G501" s="321"/>
      <c r="H501" s="322"/>
      <c r="I501" s="30">
        <f>G500-I499</f>
        <v>0</v>
      </c>
      <c r="J501" s="80"/>
      <c r="L501" s="8"/>
      <c r="M501" s="8"/>
      <c r="N501" s="8"/>
      <c r="O501" s="8"/>
      <c r="P501" s="320" t="s">
        <v>18</v>
      </c>
      <c r="Q501" s="321"/>
      <c r="R501" s="321"/>
      <c r="S501" s="322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98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24" t="s">
        <v>24</v>
      </c>
      <c r="D1" s="324"/>
      <c r="E1" s="324"/>
      <c r="M1" s="324" t="s">
        <v>87</v>
      </c>
      <c r="N1" s="324"/>
      <c r="O1" s="324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20" t="s">
        <v>18</v>
      </c>
      <c r="F17" s="321"/>
      <c r="G17" s="321"/>
      <c r="H17" s="322"/>
      <c r="I17" s="30">
        <f>G16-I15</f>
        <v>0</v>
      </c>
      <c r="K17" s="8"/>
      <c r="L17" s="8"/>
      <c r="M17" s="8"/>
      <c r="N17" s="8"/>
      <c r="O17" s="320" t="s">
        <v>18</v>
      </c>
      <c r="P17" s="321"/>
      <c r="Q17" s="321"/>
      <c r="R17" s="322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24" t="s">
        <v>88</v>
      </c>
      <c r="D22" s="324"/>
      <c r="E22" s="324"/>
      <c r="M22" s="324" t="s">
        <v>89</v>
      </c>
      <c r="N22" s="324"/>
      <c r="O22" s="324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20" t="s">
        <v>18</v>
      </c>
      <c r="F38" s="321"/>
      <c r="G38" s="321"/>
      <c r="H38" s="322"/>
      <c r="I38" s="30">
        <f>G37-I36</f>
        <v>21.700000000000045</v>
      </c>
      <c r="K38" s="8"/>
      <c r="L38" s="8"/>
      <c r="M38" s="8"/>
      <c r="N38" s="8"/>
      <c r="O38" s="320" t="s">
        <v>18</v>
      </c>
      <c r="P38" s="321"/>
      <c r="Q38" s="321"/>
      <c r="R38" s="322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24" t="s">
        <v>97</v>
      </c>
      <c r="D43" s="324"/>
      <c r="E43" s="324"/>
      <c r="M43" s="324" t="s">
        <v>91</v>
      </c>
      <c r="N43" s="324"/>
      <c r="O43" s="324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20" t="s">
        <v>18</v>
      </c>
      <c r="F59" s="321"/>
      <c r="G59" s="321"/>
      <c r="H59" s="322"/>
      <c r="I59" s="30">
        <f>G58-I57</f>
        <v>0</v>
      </c>
      <c r="K59" s="8"/>
      <c r="L59" s="8"/>
      <c r="M59" s="8"/>
      <c r="N59" s="8"/>
      <c r="O59" s="320" t="s">
        <v>18</v>
      </c>
      <c r="P59" s="321"/>
      <c r="Q59" s="321"/>
      <c r="R59" s="322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24" t="s">
        <v>92</v>
      </c>
      <c r="D66" s="324"/>
      <c r="E66" s="324"/>
      <c r="M66" s="324" t="s">
        <v>93</v>
      </c>
      <c r="N66" s="324"/>
      <c r="O66" s="324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20" t="s">
        <v>18</v>
      </c>
      <c r="F82" s="321"/>
      <c r="G82" s="321"/>
      <c r="H82" s="322"/>
      <c r="I82" s="30">
        <f>G81-I80</f>
        <v>8.1999999999999886</v>
      </c>
      <c r="K82" s="8"/>
      <c r="L82" s="8"/>
      <c r="M82" s="8"/>
      <c r="N82" s="8"/>
      <c r="O82" s="320" t="s">
        <v>18</v>
      </c>
      <c r="P82" s="321"/>
      <c r="Q82" s="321"/>
      <c r="R82" s="322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24" t="s">
        <v>94</v>
      </c>
      <c r="D88" s="324"/>
      <c r="E88" s="324"/>
      <c r="M88" s="324" t="s">
        <v>99</v>
      </c>
      <c r="N88" s="324"/>
      <c r="O88" s="324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20" t="s">
        <v>18</v>
      </c>
      <c r="F104" s="321"/>
      <c r="G104" s="321"/>
      <c r="H104" s="322"/>
      <c r="I104" s="30">
        <f>G103-I102</f>
        <v>0</v>
      </c>
      <c r="K104" s="8"/>
      <c r="L104" s="8"/>
      <c r="M104" s="8"/>
      <c r="N104" s="8"/>
      <c r="O104" s="320" t="s">
        <v>18</v>
      </c>
      <c r="P104" s="321"/>
      <c r="Q104" s="321"/>
      <c r="R104" s="322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24" t="s">
        <v>96</v>
      </c>
      <c r="D109" s="324"/>
      <c r="E109" s="324"/>
      <c r="M109" s="324" t="s">
        <v>0</v>
      </c>
      <c r="N109" s="324"/>
      <c r="O109" s="324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20" t="s">
        <v>18</v>
      </c>
      <c r="F125" s="321"/>
      <c r="G125" s="321"/>
      <c r="H125" s="322"/>
      <c r="I125" s="30">
        <f>G124-I123</f>
        <v>0</v>
      </c>
      <c r="K125" s="8"/>
      <c r="L125" s="8"/>
      <c r="M125" s="8"/>
      <c r="N125" s="8"/>
      <c r="O125" s="320" t="s">
        <v>18</v>
      </c>
      <c r="P125" s="321"/>
      <c r="Q125" s="321"/>
      <c r="R125" s="322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I72" zoomScaleNormal="100" workbookViewId="0">
      <selection activeCell="T83" sqref="T83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19" t="s">
        <v>24</v>
      </c>
      <c r="D1" s="319"/>
      <c r="E1" s="319"/>
      <c r="N1" s="319" t="s">
        <v>87</v>
      </c>
      <c r="O1" s="319"/>
      <c r="P1" s="31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12" t="s">
        <v>18</v>
      </c>
      <c r="G15" s="313"/>
      <c r="H15" s="313"/>
      <c r="I15" s="314"/>
      <c r="J15" s="30">
        <f>G14-J13</f>
        <v>28.199999999999989</v>
      </c>
      <c r="L15" s="7"/>
      <c r="M15" s="8"/>
      <c r="N15" s="8"/>
      <c r="O15" s="8"/>
      <c r="P15" s="8"/>
      <c r="Q15" s="312" t="s">
        <v>18</v>
      </c>
      <c r="R15" s="313"/>
      <c r="S15" s="313"/>
      <c r="T15" s="314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19" t="s">
        <v>88</v>
      </c>
      <c r="D20" s="319"/>
      <c r="E20" s="319"/>
      <c r="N20" s="319" t="s">
        <v>89</v>
      </c>
      <c r="O20" s="319"/>
      <c r="P20" s="319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12" t="s">
        <v>18</v>
      </c>
      <c r="G34" s="313"/>
      <c r="H34" s="313"/>
      <c r="I34" s="314"/>
      <c r="J34" s="30">
        <f>G33-J32</f>
        <v>18.199999999999989</v>
      </c>
      <c r="L34" s="7"/>
      <c r="M34" s="8"/>
      <c r="N34" s="8"/>
      <c r="O34" s="8"/>
      <c r="P34" s="8"/>
      <c r="Q34" s="312" t="s">
        <v>18</v>
      </c>
      <c r="R34" s="313"/>
      <c r="S34" s="313"/>
      <c r="T34" s="314"/>
      <c r="U34" s="30">
        <f>R33-U32</f>
        <v>72.799999999999955</v>
      </c>
    </row>
    <row r="38" spans="1:32" ht="26.25" x14ac:dyDescent="0.4">
      <c r="C38" s="319" t="s">
        <v>97</v>
      </c>
      <c r="D38" s="319"/>
      <c r="E38" s="319"/>
      <c r="N38" s="319" t="s">
        <v>91</v>
      </c>
      <c r="O38" s="319"/>
      <c r="P38" s="319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12" t="s">
        <v>18</v>
      </c>
      <c r="G52" s="313"/>
      <c r="H52" s="313"/>
      <c r="I52" s="314"/>
      <c r="J52" s="30">
        <f>G51-J50</f>
        <v>126.90000000000009</v>
      </c>
      <c r="L52" s="7"/>
      <c r="M52" s="8"/>
      <c r="N52" s="8"/>
      <c r="O52" s="8"/>
      <c r="P52" s="8"/>
      <c r="Q52" s="312" t="s">
        <v>18</v>
      </c>
      <c r="R52" s="313"/>
      <c r="S52" s="313"/>
      <c r="T52" s="314"/>
      <c r="U52" s="30">
        <f>R51-U50</f>
        <v>127.40000000000009</v>
      </c>
    </row>
    <row r="57" spans="1:21" ht="26.25" x14ac:dyDescent="0.4">
      <c r="C57" s="319" t="s">
        <v>92</v>
      </c>
      <c r="D57" s="319"/>
      <c r="E57" s="319"/>
      <c r="N57" s="319" t="s">
        <v>93</v>
      </c>
      <c r="O57" s="319"/>
      <c r="P57" s="319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12" t="s">
        <v>18</v>
      </c>
      <c r="G71" s="313"/>
      <c r="H71" s="313"/>
      <c r="I71" s="314"/>
      <c r="J71" s="30">
        <f>G70-J69</f>
        <v>145.59999999999991</v>
      </c>
      <c r="L71" s="7"/>
      <c r="M71" s="8"/>
      <c r="N71" s="8"/>
      <c r="O71" s="8"/>
      <c r="P71" s="8"/>
      <c r="Q71" s="312" t="s">
        <v>18</v>
      </c>
      <c r="R71" s="313"/>
      <c r="S71" s="313"/>
      <c r="T71" s="314"/>
      <c r="U71" s="30">
        <f>R70-U69</f>
        <v>90.799999999999955</v>
      </c>
    </row>
    <row r="75" spans="1:21" ht="26.25" x14ac:dyDescent="0.4">
      <c r="C75" s="319" t="s">
        <v>94</v>
      </c>
      <c r="D75" s="319"/>
      <c r="E75" s="319"/>
      <c r="N75" s="319" t="s">
        <v>99</v>
      </c>
      <c r="O75" s="319"/>
      <c r="P75" s="319"/>
    </row>
    <row r="76" spans="1:21" ht="11.25" customHeight="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>
        <v>760</v>
      </c>
      <c r="U77" s="8">
        <v>160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>
        <v>760</v>
      </c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>
        <v>760</v>
      </c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>
        <v>760</v>
      </c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610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12" t="s">
        <v>18</v>
      </c>
      <c r="G89" s="313"/>
      <c r="H89" s="313"/>
      <c r="I89" s="314"/>
      <c r="J89" s="30">
        <f>G88-J87</f>
        <v>72.799999999999955</v>
      </c>
      <c r="L89" s="7"/>
      <c r="M89" s="8"/>
      <c r="N89" s="8"/>
      <c r="O89" s="8"/>
      <c r="P89" s="8"/>
      <c r="Q89" s="312" t="s">
        <v>18</v>
      </c>
      <c r="R89" s="313"/>
      <c r="S89" s="313"/>
      <c r="T89" s="314"/>
      <c r="U89" s="30">
        <f>R88-U87</f>
        <v>201.79999999999995</v>
      </c>
    </row>
    <row r="94" spans="1:21" ht="26.25" x14ac:dyDescent="0.4">
      <c r="C94" s="319" t="s">
        <v>96</v>
      </c>
      <c r="D94" s="319"/>
      <c r="E94" s="319"/>
      <c r="N94" s="319" t="s">
        <v>0</v>
      </c>
      <c r="O94" s="319"/>
      <c r="P94" s="319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>
        <v>45238</v>
      </c>
      <c r="B96" s="8" t="s">
        <v>70</v>
      </c>
      <c r="C96" s="8" t="s">
        <v>117</v>
      </c>
      <c r="D96" s="8" t="s">
        <v>179</v>
      </c>
      <c r="E96" s="8" t="s">
        <v>61</v>
      </c>
      <c r="F96" s="8"/>
      <c r="G96" s="8">
        <v>180</v>
      </c>
      <c r="H96" s="8"/>
      <c r="I96" s="31"/>
      <c r="J96" s="8">
        <v>160</v>
      </c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>
        <v>45239</v>
      </c>
      <c r="B97" s="8" t="s">
        <v>426</v>
      </c>
      <c r="C97" s="8" t="s">
        <v>117</v>
      </c>
      <c r="D97" s="8" t="s">
        <v>179</v>
      </c>
      <c r="E97" s="8" t="s">
        <v>61</v>
      </c>
      <c r="F97" s="8"/>
      <c r="G97" s="8">
        <v>180</v>
      </c>
      <c r="H97" s="8"/>
      <c r="I97" s="31"/>
      <c r="J97" s="8">
        <v>160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360</v>
      </c>
      <c r="H106" s="13"/>
      <c r="I106" s="32"/>
      <c r="J106" s="13">
        <f>SUM(J96:J105)</f>
        <v>320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356.4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12" t="s">
        <v>18</v>
      </c>
      <c r="G108" s="313"/>
      <c r="H108" s="313"/>
      <c r="I108" s="314"/>
      <c r="J108" s="30">
        <f>G107-J106</f>
        <v>36.399999999999977</v>
      </c>
      <c r="L108" s="7"/>
      <c r="M108" s="8"/>
      <c r="N108" s="8"/>
      <c r="O108" s="8"/>
      <c r="P108" s="8"/>
      <c r="Q108" s="312" t="s">
        <v>18</v>
      </c>
      <c r="R108" s="313"/>
      <c r="S108" s="313"/>
      <c r="T108" s="314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116" zoomScale="115" zoomScaleNormal="115" workbookViewId="0">
      <selection activeCell="F123" sqref="F123"/>
    </sheetView>
  </sheetViews>
  <sheetFormatPr baseColWidth="10" defaultRowHeight="15" x14ac:dyDescent="0.25"/>
  <cols>
    <col min="1" max="1" width="13" customWidth="1"/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19" t="s">
        <v>24</v>
      </c>
      <c r="D1" s="319"/>
      <c r="E1" s="319"/>
      <c r="N1" s="319" t="s">
        <v>87</v>
      </c>
      <c r="O1" s="319"/>
      <c r="P1" s="31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20" t="s">
        <v>18</v>
      </c>
      <c r="G17" s="321"/>
      <c r="H17" s="321"/>
      <c r="I17" s="322"/>
      <c r="J17" s="30">
        <f>G16-J15</f>
        <v>48.799999999999955</v>
      </c>
      <c r="L17" s="7"/>
      <c r="M17" s="8"/>
      <c r="N17" s="8"/>
      <c r="O17" s="8"/>
      <c r="P17" s="8"/>
      <c r="Q17" s="320" t="s">
        <v>18</v>
      </c>
      <c r="R17" s="321"/>
      <c r="S17" s="321"/>
      <c r="T17" s="322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19" t="s">
        <v>88</v>
      </c>
      <c r="D24" s="319"/>
      <c r="E24" s="319"/>
      <c r="N24" s="319" t="s">
        <v>89</v>
      </c>
      <c r="O24" s="319"/>
      <c r="P24" s="319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20" t="s">
        <v>18</v>
      </c>
      <c r="G40" s="321"/>
      <c r="H40" s="321"/>
      <c r="I40" s="322"/>
      <c r="J40" s="30">
        <f>G39-J38</f>
        <v>8.7999999999999972</v>
      </c>
      <c r="L40" s="7"/>
      <c r="M40" s="8"/>
      <c r="N40" s="8"/>
      <c r="O40" s="8"/>
      <c r="P40" s="8"/>
      <c r="Q40" s="320" t="s">
        <v>18</v>
      </c>
      <c r="R40" s="321"/>
      <c r="S40" s="321"/>
      <c r="T40" s="322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19" t="s">
        <v>97</v>
      </c>
      <c r="D48" s="319"/>
      <c r="E48" s="319"/>
      <c r="N48" s="319" t="s">
        <v>91</v>
      </c>
      <c r="O48" s="319"/>
      <c r="P48" s="319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20" t="s">
        <v>18</v>
      </c>
      <c r="G64" s="321"/>
      <c r="H64" s="321"/>
      <c r="I64" s="322"/>
      <c r="J64" s="30">
        <f>G63-J62</f>
        <v>35</v>
      </c>
      <c r="L64" s="7"/>
      <c r="M64" s="8"/>
      <c r="N64" s="8"/>
      <c r="O64" s="8"/>
      <c r="P64" s="8"/>
      <c r="Q64" s="320" t="s">
        <v>18</v>
      </c>
      <c r="R64" s="321"/>
      <c r="S64" s="321"/>
      <c r="T64" s="322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19" t="s">
        <v>92</v>
      </c>
      <c r="D71" s="319"/>
      <c r="E71" s="319"/>
      <c r="N71" s="319" t="s">
        <v>93</v>
      </c>
      <c r="O71" s="319"/>
      <c r="P71" s="319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20" t="s">
        <v>18</v>
      </c>
      <c r="G87" s="321"/>
      <c r="H87" s="321"/>
      <c r="I87" s="322"/>
      <c r="J87" s="30">
        <f>G86-J85</f>
        <v>17.599999999999994</v>
      </c>
      <c r="L87" s="7"/>
      <c r="M87" s="8"/>
      <c r="N87" s="8"/>
      <c r="O87" s="8"/>
      <c r="P87" s="8"/>
      <c r="Q87" s="320" t="s">
        <v>18</v>
      </c>
      <c r="R87" s="321"/>
      <c r="S87" s="321"/>
      <c r="T87" s="322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19" t="s">
        <v>94</v>
      </c>
      <c r="D95" s="319"/>
      <c r="E95" s="319"/>
      <c r="N95" s="319" t="s">
        <v>99</v>
      </c>
      <c r="O95" s="319"/>
      <c r="P95" s="319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20" t="s">
        <v>18</v>
      </c>
      <c r="G111" s="321"/>
      <c r="H111" s="321"/>
      <c r="I111" s="322"/>
      <c r="J111" s="30">
        <f>G110-J109</f>
        <v>8.5999999999999943</v>
      </c>
      <c r="L111" s="7"/>
      <c r="M111" s="8"/>
      <c r="N111" s="8"/>
      <c r="O111" s="8"/>
      <c r="P111" s="8"/>
      <c r="Q111" s="320" t="s">
        <v>18</v>
      </c>
      <c r="R111" s="321"/>
      <c r="S111" s="321"/>
      <c r="T111" s="322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19" t="s">
        <v>100</v>
      </c>
      <c r="D118" s="319"/>
      <c r="E118" s="319"/>
      <c r="N118" s="319" t="s">
        <v>0</v>
      </c>
      <c r="O118" s="319"/>
      <c r="P118" s="319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>
        <v>45239</v>
      </c>
      <c r="B120" s="8" t="s">
        <v>423</v>
      </c>
      <c r="C120" s="8" t="s">
        <v>283</v>
      </c>
      <c r="D120" s="8" t="s">
        <v>409</v>
      </c>
      <c r="E120" s="8" t="s">
        <v>823</v>
      </c>
      <c r="F120" s="8">
        <v>66872</v>
      </c>
      <c r="G120" s="8">
        <v>120</v>
      </c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>
        <v>45239</v>
      </c>
      <c r="B121" s="8" t="s">
        <v>1041</v>
      </c>
      <c r="C121" s="8" t="s">
        <v>133</v>
      </c>
      <c r="D121" s="8" t="s">
        <v>409</v>
      </c>
      <c r="E121" s="8" t="s">
        <v>823</v>
      </c>
      <c r="F121" s="8">
        <v>66878</v>
      </c>
      <c r="G121" s="8">
        <v>120</v>
      </c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>
        <v>45239</v>
      </c>
      <c r="B122" s="28" t="s">
        <v>13</v>
      </c>
      <c r="C122" s="8" t="s">
        <v>126</v>
      </c>
      <c r="D122" s="8" t="s">
        <v>409</v>
      </c>
      <c r="E122" s="8" t="s">
        <v>823</v>
      </c>
      <c r="F122" s="8">
        <v>47905</v>
      </c>
      <c r="G122" s="8">
        <v>120</v>
      </c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360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356.4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20" t="s">
        <v>18</v>
      </c>
      <c r="G134" s="321"/>
      <c r="H134" s="321"/>
      <c r="I134" s="322"/>
      <c r="J134" s="30">
        <f>G133-J132</f>
        <v>356.4</v>
      </c>
      <c r="L134" s="7"/>
      <c r="M134" s="8"/>
      <c r="N134" s="8"/>
      <c r="O134" s="8"/>
      <c r="P134" s="8"/>
      <c r="Q134" s="320" t="s">
        <v>18</v>
      </c>
      <c r="R134" s="321"/>
      <c r="S134" s="321"/>
      <c r="T134" s="322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2023-11-09T22:30:33Z</cp:lastPrinted>
  <dcterms:created xsi:type="dcterms:W3CDTF">2022-12-25T20:49:22Z</dcterms:created>
  <dcterms:modified xsi:type="dcterms:W3CDTF">2023-11-10T22:21:16Z</dcterms:modified>
</cp:coreProperties>
</file>